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Basler\Documents\1 zakázky HČ INV\2019\1363 Hanušovice Jeseník\Soutěž\Náklady\"/>
    </mc:Choice>
  </mc:AlternateContent>
  <bookViews>
    <workbookView xWindow="0" yWindow="0" windowWidth="28800" windowHeight="12450"/>
  </bookViews>
  <sheets>
    <sheet name="Rekapitulace stavby" sheetId="1" r:id="rId1"/>
    <sheet name="SO 04-19-01 - Hanušovice ..." sheetId="2" state="hidden" r:id="rId2"/>
    <sheet name="SO 04-19-02 - Hanušovice ..." sheetId="3" r:id="rId3"/>
    <sheet name="SO 04-19-03 - Hanušovice ..." sheetId="4" r:id="rId4"/>
    <sheet name="SO 04-19-04 - Hanušovice ..." sheetId="5" r:id="rId5"/>
    <sheet name="SO 04-19-05 - Hanušovice ..." sheetId="6" r:id="rId6"/>
    <sheet name="SO 04-19-06 - Hanušovice ..." sheetId="7" r:id="rId7"/>
    <sheet name="SO 04-19-07 - Hanušovice ..." sheetId="8" r:id="rId8"/>
    <sheet name="SO 04-19-08 - Hanušovice ..." sheetId="9" r:id="rId9"/>
    <sheet name="SO 04-19-09 - Hanušovice ..." sheetId="10" r:id="rId10"/>
    <sheet name="SO 04-19-10 - Hanušovice ..." sheetId="11" r:id="rId11"/>
    <sheet name="SO 04-19-11 - Hanušovice ..." sheetId="12" r:id="rId12"/>
    <sheet name="SO 04-19-12 - Hanušovice ..." sheetId="13" r:id="rId13"/>
    <sheet name="SO 04-19-13 - Hanušovice ..." sheetId="14" r:id="rId14"/>
    <sheet name="SO 04-19-14 - Hanušovice ..." sheetId="15" r:id="rId15"/>
    <sheet name="SO 05-19-01 - Lipová Lázn..." sheetId="16" r:id="rId16"/>
    <sheet name="SO 05-19-02 - Lipová Lázn..." sheetId="17" r:id="rId17"/>
    <sheet name="Pokyny pro vyplnění" sheetId="18" r:id="rId18"/>
  </sheets>
  <definedNames>
    <definedName name="_xlnm._FilterDatabase" localSheetId="1" hidden="1">'SO 04-19-01 - Hanušovice ...'!$C$75:$K$76</definedName>
    <definedName name="_xlnm._FilterDatabase" localSheetId="2" hidden="1">'SO 04-19-02 - Hanušovice ...'!$C$94:$K$211</definedName>
    <definedName name="_xlnm._FilterDatabase" localSheetId="3" hidden="1">'SO 04-19-03 - Hanušovice ...'!$C$98:$K$332</definedName>
    <definedName name="_xlnm._FilterDatabase" localSheetId="4" hidden="1">'SO 04-19-04 - Hanušovice ...'!$C$100:$K$426</definedName>
    <definedName name="_xlnm._FilterDatabase" localSheetId="5" hidden="1">'SO 04-19-05 - Hanušovice ...'!$C$99:$K$387</definedName>
    <definedName name="_xlnm._FilterDatabase" localSheetId="6" hidden="1">'SO 04-19-06 - Hanušovice ...'!$C$101:$K$396</definedName>
    <definedName name="_xlnm._FilterDatabase" localSheetId="7" hidden="1">'SO 04-19-07 - Hanušovice ...'!$C$97:$K$190</definedName>
    <definedName name="_xlnm._FilterDatabase" localSheetId="8" hidden="1">'SO 04-19-08 - Hanušovice ...'!$C$98:$K$325</definedName>
    <definedName name="_xlnm._FilterDatabase" localSheetId="9" hidden="1">'SO 04-19-09 - Hanušovice ...'!$C$97:$K$192</definedName>
    <definedName name="_xlnm._FilterDatabase" localSheetId="10" hidden="1">'SO 04-19-10 - Hanušovice ...'!$C$99:$K$393</definedName>
    <definedName name="_xlnm._FilterDatabase" localSheetId="11" hidden="1">'SO 04-19-11 - Hanušovice ...'!$C$99:$K$359</definedName>
    <definedName name="_xlnm._FilterDatabase" localSheetId="12" hidden="1">'SO 04-19-12 - Hanušovice ...'!$C$99:$K$398</definedName>
    <definedName name="_xlnm._FilterDatabase" localSheetId="13" hidden="1">'SO 04-19-13 - Hanušovice ...'!$C$99:$K$373</definedName>
    <definedName name="_xlnm._FilterDatabase" localSheetId="14" hidden="1">'SO 04-19-14 - Hanušovice ...'!$C$102:$K$456</definedName>
    <definedName name="_xlnm._FilterDatabase" localSheetId="15" hidden="1">'SO 05-19-01 - Lipová Lázn...'!$C$99:$K$376</definedName>
    <definedName name="_xlnm._FilterDatabase" localSheetId="16" hidden="1">'SO 05-19-02 - Lipová Lázn...'!$C$100:$K$426</definedName>
    <definedName name="_xlnm.Print_Titles" localSheetId="0">'Rekapitulace stavby'!$52:$52</definedName>
    <definedName name="_xlnm.Print_Titles" localSheetId="1">'SO 04-19-01 - Hanušovice ...'!$75:$75</definedName>
    <definedName name="_xlnm.Print_Titles" localSheetId="2">'SO 04-19-02 - Hanušovice ...'!$94:$94</definedName>
    <definedName name="_xlnm.Print_Titles" localSheetId="3">'SO 04-19-03 - Hanušovice ...'!$98:$98</definedName>
    <definedName name="_xlnm.Print_Titles" localSheetId="4">'SO 04-19-04 - Hanušovice ...'!$100:$100</definedName>
    <definedName name="_xlnm.Print_Titles" localSheetId="5">'SO 04-19-05 - Hanušovice ...'!$99:$99</definedName>
    <definedName name="_xlnm.Print_Titles" localSheetId="6">'SO 04-19-06 - Hanušovice ...'!$101:$101</definedName>
    <definedName name="_xlnm.Print_Titles" localSheetId="7">'SO 04-19-07 - Hanušovice ...'!$97:$97</definedName>
    <definedName name="_xlnm.Print_Titles" localSheetId="8">'SO 04-19-08 - Hanušovice ...'!$98:$98</definedName>
    <definedName name="_xlnm.Print_Titles" localSheetId="9">'SO 04-19-09 - Hanušovice ...'!$97:$97</definedName>
    <definedName name="_xlnm.Print_Titles" localSheetId="10">'SO 04-19-10 - Hanušovice ...'!$99:$99</definedName>
    <definedName name="_xlnm.Print_Titles" localSheetId="11">'SO 04-19-11 - Hanušovice ...'!$99:$99</definedName>
    <definedName name="_xlnm.Print_Titles" localSheetId="12">'SO 04-19-12 - Hanušovice ...'!$99:$99</definedName>
    <definedName name="_xlnm.Print_Titles" localSheetId="13">'SO 04-19-13 - Hanušovice ...'!$99:$99</definedName>
    <definedName name="_xlnm.Print_Titles" localSheetId="14">'SO 04-19-14 - Hanušovice ...'!$102:$102</definedName>
    <definedName name="_xlnm.Print_Titles" localSheetId="15">'SO 05-19-01 - Lipová Lázn...'!$99:$99</definedName>
    <definedName name="_xlnm.Print_Titles" localSheetId="16">'SO 05-19-02 - Lipová Lázn...'!$100:$100</definedName>
    <definedName name="_xlnm.Print_Area" localSheetId="17">'Pokyny pro vyplnění'!$B$2:$K$71,'Pokyny pro vyplnění'!$B$74:$K$118,'Pokyny pro vyplnění'!$B$121:$K$190,'Pokyny pro vyplnění'!$B$198:$K$218</definedName>
    <definedName name="_xlnm.Print_Area" localSheetId="0">'Rekapitulace stavby'!$D$4:$AO$36,'Rekapitulace stavby'!$C$42:$AQ$71</definedName>
    <definedName name="_xlnm.Print_Area" localSheetId="1">'SO 04-19-01 - Hanušovice ...'!$C$4:$J$39,'SO 04-19-01 - Hanušovice ...'!$C$45:$J$59,'SO 04-19-01 - Hanušovice ...'!$C$63:$K$76</definedName>
    <definedName name="_xlnm.Print_Area" localSheetId="2">'SO 04-19-02 - Hanušovice ...'!$C$4:$J$39,'SO 04-19-02 - Hanušovice ...'!$C$45:$J$76,'SO 04-19-02 - Hanušovice ...'!$C$82:$K$211</definedName>
    <definedName name="_xlnm.Print_Area" localSheetId="3">'SO 04-19-03 - Hanušovice ...'!$C$4:$J$39,'SO 04-19-03 - Hanušovice ...'!$C$45:$J$80,'SO 04-19-03 - Hanušovice ...'!$C$86:$K$332</definedName>
    <definedName name="_xlnm.Print_Area" localSheetId="4">'SO 04-19-04 - Hanušovice ...'!$C$4:$J$39,'SO 04-19-04 - Hanušovice ...'!$C$45:$J$82,'SO 04-19-04 - Hanušovice ...'!$C$88:$K$426</definedName>
    <definedName name="_xlnm.Print_Area" localSheetId="5">'SO 04-19-05 - Hanušovice ...'!$C$4:$J$39,'SO 04-19-05 - Hanušovice ...'!$C$45:$J$81,'SO 04-19-05 - Hanušovice ...'!$C$87:$K$387</definedName>
    <definedName name="_xlnm.Print_Area" localSheetId="6">'SO 04-19-06 - Hanušovice ...'!$C$4:$J$39,'SO 04-19-06 - Hanušovice ...'!$C$45:$J$83,'SO 04-19-06 - Hanušovice ...'!$C$89:$K$396</definedName>
    <definedName name="_xlnm.Print_Area" localSheetId="7">'SO 04-19-07 - Hanušovice ...'!$C$4:$J$39,'SO 04-19-07 - Hanušovice ...'!$C$45:$J$79,'SO 04-19-07 - Hanušovice ...'!$C$85:$K$190</definedName>
    <definedName name="_xlnm.Print_Area" localSheetId="8">'SO 04-19-08 - Hanušovice ...'!$C$4:$J$39,'SO 04-19-08 - Hanušovice ...'!$C$45:$J$80,'SO 04-19-08 - Hanušovice ...'!$C$86:$K$325</definedName>
    <definedName name="_xlnm.Print_Area" localSheetId="9">'SO 04-19-09 - Hanušovice ...'!$C$4:$J$39,'SO 04-19-09 - Hanušovice ...'!$C$45:$J$79,'SO 04-19-09 - Hanušovice ...'!$C$85:$K$192</definedName>
    <definedName name="_xlnm.Print_Area" localSheetId="10">'SO 04-19-10 - Hanušovice ...'!$C$4:$J$39,'SO 04-19-10 - Hanušovice ...'!$C$45:$J$81,'SO 04-19-10 - Hanušovice ...'!$C$87:$K$393</definedName>
    <definedName name="_xlnm.Print_Area" localSheetId="11">'SO 04-19-11 - Hanušovice ...'!$C$4:$J$39,'SO 04-19-11 - Hanušovice ...'!$C$45:$J$81,'SO 04-19-11 - Hanušovice ...'!$C$87:$K$359</definedName>
    <definedName name="_xlnm.Print_Area" localSheetId="12">'SO 04-19-12 - Hanušovice ...'!$C$4:$J$39,'SO 04-19-12 - Hanušovice ...'!$C$45:$J$81,'SO 04-19-12 - Hanušovice ...'!$C$87:$K$398</definedName>
    <definedName name="_xlnm.Print_Area" localSheetId="13">'SO 04-19-13 - Hanušovice ...'!$C$4:$J$39,'SO 04-19-13 - Hanušovice ...'!$C$45:$J$81,'SO 04-19-13 - Hanušovice ...'!$C$87:$K$373</definedName>
    <definedName name="_xlnm.Print_Area" localSheetId="14">'SO 04-19-14 - Hanušovice ...'!$C$4:$J$39,'SO 04-19-14 - Hanušovice ...'!$C$45:$J$84,'SO 04-19-14 - Hanušovice ...'!$C$90:$K$456</definedName>
    <definedName name="_xlnm.Print_Area" localSheetId="15">'SO 05-19-01 - Lipová Lázn...'!$C$4:$J$39,'SO 05-19-01 - Lipová Lázn...'!$C$45:$J$81,'SO 05-19-01 - Lipová Lázn...'!$C$87:$K$376</definedName>
    <definedName name="_xlnm.Print_Area" localSheetId="16">'SO 05-19-02 - Lipová Lázn...'!$C$4:$J$39,'SO 05-19-02 - Lipová Lázn...'!$C$45:$J$82,'SO 05-19-02 - Lipová Lázn...'!$C$88:$K$426</definedName>
  </definedNames>
  <calcPr calcId="162913"/>
</workbook>
</file>

<file path=xl/calcChain.xml><?xml version="1.0" encoding="utf-8"?>
<calcChain xmlns="http://schemas.openxmlformats.org/spreadsheetml/2006/main">
  <c r="J37" i="17" l="1"/>
  <c r="J36" i="17"/>
  <c r="AY70" i="1"/>
  <c r="J35" i="17"/>
  <c r="AX70" i="1" s="1"/>
  <c r="BI426" i="17"/>
  <c r="BH426" i="17"/>
  <c r="BG426" i="17"/>
  <c r="BF426" i="17"/>
  <c r="T426" i="17"/>
  <c r="T425" i="17" s="1"/>
  <c r="R426" i="17"/>
  <c r="R425" i="17" s="1"/>
  <c r="P426" i="17"/>
  <c r="P425" i="17" s="1"/>
  <c r="BI424" i="17"/>
  <c r="BH424" i="17"/>
  <c r="BG424" i="17"/>
  <c r="BF424" i="17"/>
  <c r="T424" i="17"/>
  <c r="T423" i="17" s="1"/>
  <c r="R424" i="17"/>
  <c r="R423" i="17" s="1"/>
  <c r="P424" i="17"/>
  <c r="P423" i="17" s="1"/>
  <c r="BI422" i="17"/>
  <c r="BH422" i="17"/>
  <c r="BG422" i="17"/>
  <c r="BF422" i="17"/>
  <c r="T422" i="17"/>
  <c r="T421" i="17" s="1"/>
  <c r="R422" i="17"/>
  <c r="R421" i="17" s="1"/>
  <c r="P422" i="17"/>
  <c r="P421" i="17" s="1"/>
  <c r="BI420" i="17"/>
  <c r="BH420" i="17"/>
  <c r="BG420" i="17"/>
  <c r="BF420" i="17"/>
  <c r="T420" i="17"/>
  <c r="T419" i="17" s="1"/>
  <c r="R420" i="17"/>
  <c r="R419" i="17" s="1"/>
  <c r="P420" i="17"/>
  <c r="P419" i="17" s="1"/>
  <c r="BI418" i="17"/>
  <c r="BH418" i="17"/>
  <c r="BG418" i="17"/>
  <c r="BF418" i="17"/>
  <c r="T418" i="17"/>
  <c r="T417" i="17" s="1"/>
  <c r="R418" i="17"/>
  <c r="R417" i="17" s="1"/>
  <c r="P418" i="17"/>
  <c r="P417" i="17" s="1"/>
  <c r="BI416" i="17"/>
  <c r="BH416" i="17"/>
  <c r="BG416" i="17"/>
  <c r="BF416" i="17"/>
  <c r="T416" i="17"/>
  <c r="T415" i="17" s="1"/>
  <c r="R416" i="17"/>
  <c r="R415" i="17" s="1"/>
  <c r="P416" i="17"/>
  <c r="P415" i="17" s="1"/>
  <c r="BI414" i="17"/>
  <c r="BH414" i="17"/>
  <c r="BG414" i="17"/>
  <c r="BF414" i="17"/>
  <c r="T414" i="17"/>
  <c r="T413" i="17" s="1"/>
  <c r="R414" i="17"/>
  <c r="R413" i="17" s="1"/>
  <c r="P414" i="17"/>
  <c r="P413" i="17" s="1"/>
  <c r="BI407" i="17"/>
  <c r="BH407" i="17"/>
  <c r="BG407" i="17"/>
  <c r="BF407" i="17"/>
  <c r="T407" i="17"/>
  <c r="R407" i="17"/>
  <c r="P407" i="17"/>
  <c r="BI406" i="17"/>
  <c r="BH406" i="17"/>
  <c r="BG406" i="17"/>
  <c r="BF406" i="17"/>
  <c r="T406" i="17"/>
  <c r="R406" i="17"/>
  <c r="P406" i="17"/>
  <c r="BI404" i="17"/>
  <c r="BH404" i="17"/>
  <c r="BG404" i="17"/>
  <c r="BF404" i="17"/>
  <c r="T404" i="17"/>
  <c r="T403" i="17"/>
  <c r="R404" i="17"/>
  <c r="R403" i="17" s="1"/>
  <c r="P404" i="17"/>
  <c r="P403" i="17"/>
  <c r="BI400" i="17"/>
  <c r="BH400" i="17"/>
  <c r="BG400" i="17"/>
  <c r="BF400" i="17"/>
  <c r="T400" i="17"/>
  <c r="R400" i="17"/>
  <c r="P400" i="17"/>
  <c r="BI398" i="17"/>
  <c r="BH398" i="17"/>
  <c r="BG398" i="17"/>
  <c r="BF398" i="17"/>
  <c r="T398" i="17"/>
  <c r="R398" i="17"/>
  <c r="P398" i="17"/>
  <c r="BI391" i="17"/>
  <c r="BH391" i="17"/>
  <c r="BG391" i="17"/>
  <c r="BF391" i="17"/>
  <c r="T391" i="17"/>
  <c r="R391" i="17"/>
  <c r="P391" i="17"/>
  <c r="BI389" i="17"/>
  <c r="BH389" i="17"/>
  <c r="BG389" i="17"/>
  <c r="BF389" i="17"/>
  <c r="T389" i="17"/>
  <c r="R389" i="17"/>
  <c r="P389" i="17"/>
  <c r="BI382" i="17"/>
  <c r="BH382" i="17"/>
  <c r="BG382" i="17"/>
  <c r="BF382" i="17"/>
  <c r="T382" i="17"/>
  <c r="R382" i="17"/>
  <c r="P382" i="17"/>
  <c r="BI378" i="17"/>
  <c r="BH378" i="17"/>
  <c r="BG378" i="17"/>
  <c r="BF378" i="17"/>
  <c r="T378" i="17"/>
  <c r="T377" i="17"/>
  <c r="R378" i="17"/>
  <c r="R377" i="17"/>
  <c r="P378" i="17"/>
  <c r="P377" i="17"/>
  <c r="BI373" i="17"/>
  <c r="BH373" i="17"/>
  <c r="BG373" i="17"/>
  <c r="BF373" i="17"/>
  <c r="T373" i="17"/>
  <c r="R373" i="17"/>
  <c r="P373" i="17"/>
  <c r="BI369" i="17"/>
  <c r="BH369" i="17"/>
  <c r="BG369" i="17"/>
  <c r="BF369" i="17"/>
  <c r="T369" i="17"/>
  <c r="R369" i="17"/>
  <c r="P369" i="17"/>
  <c r="BI365" i="17"/>
  <c r="BH365" i="17"/>
  <c r="BG365" i="17"/>
  <c r="BF365" i="17"/>
  <c r="T365" i="17"/>
  <c r="R365" i="17"/>
  <c r="P365" i="17"/>
  <c r="BI360" i="17"/>
  <c r="BH360" i="17"/>
  <c r="BG360" i="17"/>
  <c r="BF360" i="17"/>
  <c r="T360" i="17"/>
  <c r="R360" i="17"/>
  <c r="P360" i="17"/>
  <c r="BI356" i="17"/>
  <c r="BH356" i="17"/>
  <c r="BG356" i="17"/>
  <c r="BF356" i="17"/>
  <c r="T356" i="17"/>
  <c r="R356" i="17"/>
  <c r="P356" i="17"/>
  <c r="BI354" i="17"/>
  <c r="BH354" i="17"/>
  <c r="BG354" i="17"/>
  <c r="BF354" i="17"/>
  <c r="T354" i="17"/>
  <c r="R354" i="17"/>
  <c r="P354" i="17"/>
  <c r="BI348" i="17"/>
  <c r="BH348" i="17"/>
  <c r="BG348" i="17"/>
  <c r="BF348" i="17"/>
  <c r="T348" i="17"/>
  <c r="R348" i="17"/>
  <c r="P348" i="17"/>
  <c r="BI342" i="17"/>
  <c r="BH342" i="17"/>
  <c r="BG342" i="17"/>
  <c r="BF342" i="17"/>
  <c r="T342" i="17"/>
  <c r="R342" i="17"/>
  <c r="P342" i="17"/>
  <c r="BI336" i="17"/>
  <c r="BH336" i="17"/>
  <c r="BG336" i="17"/>
  <c r="BF336" i="17"/>
  <c r="T336" i="17"/>
  <c r="R336" i="17"/>
  <c r="P336" i="17"/>
  <c r="BI331" i="17"/>
  <c r="BH331" i="17"/>
  <c r="BG331" i="17"/>
  <c r="BF331" i="17"/>
  <c r="T331" i="17"/>
  <c r="R331" i="17"/>
  <c r="P331" i="17"/>
  <c r="BI330" i="17"/>
  <c r="BH330" i="17"/>
  <c r="BG330" i="17"/>
  <c r="BF330" i="17"/>
  <c r="T330" i="17"/>
  <c r="R330" i="17"/>
  <c r="P330" i="17"/>
  <c r="BI326" i="17"/>
  <c r="BH326" i="17"/>
  <c r="BG326" i="17"/>
  <c r="BF326" i="17"/>
  <c r="T326" i="17"/>
  <c r="R326" i="17"/>
  <c r="P326" i="17"/>
  <c r="BI321" i="17"/>
  <c r="BH321" i="17"/>
  <c r="BG321" i="17"/>
  <c r="BF321" i="17"/>
  <c r="T321" i="17"/>
  <c r="R321" i="17"/>
  <c r="P321" i="17"/>
  <c r="BI318" i="17"/>
  <c r="BH318" i="17"/>
  <c r="BG318" i="17"/>
  <c r="BF318" i="17"/>
  <c r="T318" i="17"/>
  <c r="R318" i="17"/>
  <c r="P318" i="17"/>
  <c r="BI315" i="17"/>
  <c r="BH315" i="17"/>
  <c r="BG315" i="17"/>
  <c r="BF315" i="17"/>
  <c r="T315" i="17"/>
  <c r="R315" i="17"/>
  <c r="P315" i="17"/>
  <c r="BI312" i="17"/>
  <c r="BH312" i="17"/>
  <c r="BG312" i="17"/>
  <c r="BF312" i="17"/>
  <c r="T312" i="17"/>
  <c r="R312" i="17"/>
  <c r="P312" i="17"/>
  <c r="BI308" i="17"/>
  <c r="BH308" i="17"/>
  <c r="BG308" i="17"/>
  <c r="BF308" i="17"/>
  <c r="T308" i="17"/>
  <c r="R308" i="17"/>
  <c r="P308" i="17"/>
  <c r="BI302" i="17"/>
  <c r="BH302" i="17"/>
  <c r="BG302" i="17"/>
  <c r="BF302" i="17"/>
  <c r="T302" i="17"/>
  <c r="R302" i="17"/>
  <c r="P302" i="17"/>
  <c r="BI293" i="17"/>
  <c r="BH293" i="17"/>
  <c r="BG293" i="17"/>
  <c r="BF293" i="17"/>
  <c r="T293" i="17"/>
  <c r="R293" i="17"/>
  <c r="P293" i="17"/>
  <c r="BI292" i="17"/>
  <c r="BH292" i="17"/>
  <c r="BG292" i="17"/>
  <c r="BF292" i="17"/>
  <c r="T292" i="17"/>
  <c r="R292" i="17"/>
  <c r="P292" i="17"/>
  <c r="BI290" i="17"/>
  <c r="BH290" i="17"/>
  <c r="BG290" i="17"/>
  <c r="BF290" i="17"/>
  <c r="T290" i="17"/>
  <c r="R290" i="17"/>
  <c r="P290" i="17"/>
  <c r="BI286" i="17"/>
  <c r="BH286" i="17"/>
  <c r="BG286" i="17"/>
  <c r="BF286" i="17"/>
  <c r="T286" i="17"/>
  <c r="R286" i="17"/>
  <c r="P286" i="17"/>
  <c r="BI281" i="17"/>
  <c r="BH281" i="17"/>
  <c r="BG281" i="17"/>
  <c r="BF281" i="17"/>
  <c r="T281" i="17"/>
  <c r="R281" i="17"/>
  <c r="P281" i="17"/>
  <c r="BI276" i="17"/>
  <c r="BH276" i="17"/>
  <c r="BG276" i="17"/>
  <c r="BF276" i="17"/>
  <c r="T276" i="17"/>
  <c r="R276" i="17"/>
  <c r="P276" i="17"/>
  <c r="BI274" i="17"/>
  <c r="BH274" i="17"/>
  <c r="BG274" i="17"/>
  <c r="BF274" i="17"/>
  <c r="T274" i="17"/>
  <c r="R274" i="17"/>
  <c r="P274" i="17"/>
  <c r="BI270" i="17"/>
  <c r="BH270" i="17"/>
  <c r="BG270" i="17"/>
  <c r="BF270" i="17"/>
  <c r="T270" i="17"/>
  <c r="R270" i="17"/>
  <c r="P270" i="17"/>
  <c r="BI266" i="17"/>
  <c r="BH266" i="17"/>
  <c r="BG266" i="17"/>
  <c r="BF266" i="17"/>
  <c r="T266" i="17"/>
  <c r="R266" i="17"/>
  <c r="P266" i="17"/>
  <c r="BI262" i="17"/>
  <c r="BH262" i="17"/>
  <c r="BG262" i="17"/>
  <c r="BF262" i="17"/>
  <c r="T262" i="17"/>
  <c r="R262" i="17"/>
  <c r="P262" i="17"/>
  <c r="BI258" i="17"/>
  <c r="BH258" i="17"/>
  <c r="BG258" i="17"/>
  <c r="BF258" i="17"/>
  <c r="T258" i="17"/>
  <c r="R258" i="17"/>
  <c r="P258" i="17"/>
  <c r="BI254" i="17"/>
  <c r="BH254" i="17"/>
  <c r="BG254" i="17"/>
  <c r="BF254" i="17"/>
  <c r="T254" i="17"/>
  <c r="R254" i="17"/>
  <c r="P254" i="17"/>
  <c r="BI249" i="17"/>
  <c r="BH249" i="17"/>
  <c r="BG249" i="17"/>
  <c r="BF249" i="17"/>
  <c r="T249" i="17"/>
  <c r="R249" i="17"/>
  <c r="P249" i="17"/>
  <c r="BI242" i="17"/>
  <c r="BH242" i="17"/>
  <c r="BG242" i="17"/>
  <c r="BF242" i="17"/>
  <c r="T242" i="17"/>
  <c r="R242" i="17"/>
  <c r="P242" i="17"/>
  <c r="BI238" i="17"/>
  <c r="BH238" i="17"/>
  <c r="BG238" i="17"/>
  <c r="BF238" i="17"/>
  <c r="T238" i="17"/>
  <c r="R238" i="17"/>
  <c r="P238" i="17"/>
  <c r="BI233" i="17"/>
  <c r="BH233" i="17"/>
  <c r="BG233" i="17"/>
  <c r="BF233" i="17"/>
  <c r="T233" i="17"/>
  <c r="R233" i="17"/>
  <c r="P233" i="17"/>
  <c r="BI230" i="17"/>
  <c r="BH230" i="17"/>
  <c r="BG230" i="17"/>
  <c r="BF230" i="17"/>
  <c r="T230" i="17"/>
  <c r="R230" i="17"/>
  <c r="P230" i="17"/>
  <c r="BI225" i="17"/>
  <c r="BH225" i="17"/>
  <c r="BG225" i="17"/>
  <c r="BF225" i="17"/>
  <c r="T225" i="17"/>
  <c r="R225" i="17"/>
  <c r="P225" i="17"/>
  <c r="BI220" i="17"/>
  <c r="BH220" i="17"/>
  <c r="BG220" i="17"/>
  <c r="BF220" i="17"/>
  <c r="T220" i="17"/>
  <c r="R220" i="17"/>
  <c r="P220" i="17"/>
  <c r="BI215" i="17"/>
  <c r="BH215" i="17"/>
  <c r="BG215" i="17"/>
  <c r="BF215" i="17"/>
  <c r="T215" i="17"/>
  <c r="R215" i="17"/>
  <c r="P215" i="17"/>
  <c r="BI210" i="17"/>
  <c r="BH210" i="17"/>
  <c r="BG210" i="17"/>
  <c r="BF210" i="17"/>
  <c r="T210" i="17"/>
  <c r="R210" i="17"/>
  <c r="P210" i="17"/>
  <c r="BI205" i="17"/>
  <c r="BH205" i="17"/>
  <c r="BG205" i="17"/>
  <c r="BF205" i="17"/>
  <c r="T205" i="17"/>
  <c r="R205" i="17"/>
  <c r="P205" i="17"/>
  <c r="BI200" i="17"/>
  <c r="BH200" i="17"/>
  <c r="BG200" i="17"/>
  <c r="BF200" i="17"/>
  <c r="T200" i="17"/>
  <c r="R200" i="17"/>
  <c r="P200" i="17"/>
  <c r="BI195" i="17"/>
  <c r="BH195" i="17"/>
  <c r="BG195" i="17"/>
  <c r="BF195" i="17"/>
  <c r="T195" i="17"/>
  <c r="R195" i="17"/>
  <c r="P195" i="17"/>
  <c r="BI192" i="17"/>
  <c r="BH192" i="17"/>
  <c r="BG192" i="17"/>
  <c r="BF192" i="17"/>
  <c r="T192" i="17"/>
  <c r="R192" i="17"/>
  <c r="P192" i="17"/>
  <c r="BI186" i="17"/>
  <c r="BH186" i="17"/>
  <c r="BG186" i="17"/>
  <c r="BF186" i="17"/>
  <c r="T186" i="17"/>
  <c r="R186" i="17"/>
  <c r="P186" i="17"/>
  <c r="BI181" i="17"/>
  <c r="BH181" i="17"/>
  <c r="BG181" i="17"/>
  <c r="BF181" i="17"/>
  <c r="T181" i="17"/>
  <c r="R181" i="17"/>
  <c r="P181" i="17"/>
  <c r="BI176" i="17"/>
  <c r="BH176" i="17"/>
  <c r="BG176" i="17"/>
  <c r="BF176" i="17"/>
  <c r="T176" i="17"/>
  <c r="R176" i="17"/>
  <c r="P176" i="17"/>
  <c r="BI169" i="17"/>
  <c r="BH169" i="17"/>
  <c r="BG169" i="17"/>
  <c r="BF169" i="17"/>
  <c r="T169" i="17"/>
  <c r="R169" i="17"/>
  <c r="P169" i="17"/>
  <c r="BI166" i="17"/>
  <c r="BH166" i="17"/>
  <c r="BG166" i="17"/>
  <c r="BF166" i="17"/>
  <c r="T166" i="17"/>
  <c r="R166" i="17"/>
  <c r="P166" i="17"/>
  <c r="BI163" i="17"/>
  <c r="BH163" i="17"/>
  <c r="BG163" i="17"/>
  <c r="BF163" i="17"/>
  <c r="T163" i="17"/>
  <c r="R163" i="17"/>
  <c r="P163" i="17"/>
  <c r="BI159" i="17"/>
  <c r="BH159" i="17"/>
  <c r="BG159" i="17"/>
  <c r="BF159" i="17"/>
  <c r="T159" i="17"/>
  <c r="R159" i="17"/>
  <c r="P159" i="17"/>
  <c r="BI153" i="17"/>
  <c r="BH153" i="17"/>
  <c r="BG153" i="17"/>
  <c r="BF153" i="17"/>
  <c r="T153" i="17"/>
  <c r="R153" i="17"/>
  <c r="P153" i="17"/>
  <c r="BI146" i="17"/>
  <c r="BH146" i="17"/>
  <c r="BG146" i="17"/>
  <c r="BF146" i="17"/>
  <c r="T146" i="17"/>
  <c r="R146" i="17"/>
  <c r="P146" i="17"/>
  <c r="BI141" i="17"/>
  <c r="BH141" i="17"/>
  <c r="BG141" i="17"/>
  <c r="BF141" i="17"/>
  <c r="T141" i="17"/>
  <c r="R141" i="17"/>
  <c r="P141" i="17"/>
  <c r="BI137" i="17"/>
  <c r="BH137" i="17"/>
  <c r="BG137" i="17"/>
  <c r="BF137" i="17"/>
  <c r="T137" i="17"/>
  <c r="R137" i="17"/>
  <c r="P137" i="17"/>
  <c r="BI131" i="17"/>
  <c r="BH131" i="17"/>
  <c r="BG131" i="17"/>
  <c r="BF131" i="17"/>
  <c r="T131" i="17"/>
  <c r="R131" i="17"/>
  <c r="P131" i="17"/>
  <c r="BI126" i="17"/>
  <c r="BH126" i="17"/>
  <c r="BG126" i="17"/>
  <c r="BF126" i="17"/>
  <c r="T126" i="17"/>
  <c r="R126" i="17"/>
  <c r="P126" i="17"/>
  <c r="BI120" i="17"/>
  <c r="BH120" i="17"/>
  <c r="BG120" i="17"/>
  <c r="BF120" i="17"/>
  <c r="T120" i="17"/>
  <c r="R120" i="17"/>
  <c r="P120" i="17"/>
  <c r="BI117" i="17"/>
  <c r="BH117" i="17"/>
  <c r="BG117" i="17"/>
  <c r="BF117" i="17"/>
  <c r="T117" i="17"/>
  <c r="R117" i="17"/>
  <c r="P117" i="17"/>
  <c r="BI112" i="17"/>
  <c r="BH112" i="17"/>
  <c r="BG112" i="17"/>
  <c r="BF112" i="17"/>
  <c r="T112" i="17"/>
  <c r="R112" i="17"/>
  <c r="P112" i="17"/>
  <c r="BI109" i="17"/>
  <c r="BH109" i="17"/>
  <c r="BG109" i="17"/>
  <c r="BF109" i="17"/>
  <c r="T109" i="17"/>
  <c r="R109" i="17"/>
  <c r="P109" i="17"/>
  <c r="BI104" i="17"/>
  <c r="BH104" i="17"/>
  <c r="BG104" i="17"/>
  <c r="BF104" i="17"/>
  <c r="T104" i="17"/>
  <c r="R104" i="17"/>
  <c r="P104" i="17"/>
  <c r="J98" i="17"/>
  <c r="F98" i="17"/>
  <c r="J97" i="17"/>
  <c r="F97" i="17"/>
  <c r="F95" i="17"/>
  <c r="E93" i="17"/>
  <c r="J55" i="17"/>
  <c r="F55" i="17"/>
  <c r="J54" i="17"/>
  <c r="F54" i="17"/>
  <c r="F52" i="17"/>
  <c r="E50" i="17"/>
  <c r="J12" i="17"/>
  <c r="J95" i="17" s="1"/>
  <c r="E7" i="17"/>
  <c r="E48" i="17" s="1"/>
  <c r="J37" i="16"/>
  <c r="J36" i="16"/>
  <c r="AY69" i="1"/>
  <c r="J35" i="16"/>
  <c r="AX69" i="1"/>
  <c r="BI376" i="16"/>
  <c r="BH376" i="16"/>
  <c r="BG376" i="16"/>
  <c r="BF376" i="16"/>
  <c r="T376" i="16"/>
  <c r="T375" i="16"/>
  <c r="R376" i="16"/>
  <c r="R375" i="16"/>
  <c r="P376" i="16"/>
  <c r="P375" i="16"/>
  <c r="BI374" i="16"/>
  <c r="BH374" i="16"/>
  <c r="BG374" i="16"/>
  <c r="BF374" i="16"/>
  <c r="T374" i="16"/>
  <c r="T373" i="16"/>
  <c r="R374" i="16"/>
  <c r="R373" i="16"/>
  <c r="P374" i="16"/>
  <c r="P373" i="16"/>
  <c r="BI372" i="16"/>
  <c r="BH372" i="16"/>
  <c r="BG372" i="16"/>
  <c r="BF372" i="16"/>
  <c r="T372" i="16"/>
  <c r="T371" i="16"/>
  <c r="R372" i="16"/>
  <c r="R371" i="16"/>
  <c r="P372" i="16"/>
  <c r="P371" i="16"/>
  <c r="BI370" i="16"/>
  <c r="BH370" i="16"/>
  <c r="BG370" i="16"/>
  <c r="BF370" i="16"/>
  <c r="T370" i="16"/>
  <c r="T369" i="16"/>
  <c r="R370" i="16"/>
  <c r="R369" i="16"/>
  <c r="P370" i="16"/>
  <c r="P369" i="16"/>
  <c r="BI368" i="16"/>
  <c r="BH368" i="16"/>
  <c r="BG368" i="16"/>
  <c r="BF368" i="16"/>
  <c r="T368" i="16"/>
  <c r="T367" i="16"/>
  <c r="R368" i="16"/>
  <c r="R367" i="16"/>
  <c r="P368" i="16"/>
  <c r="P367" i="16"/>
  <c r="BI366" i="16"/>
  <c r="BH366" i="16"/>
  <c r="BG366" i="16"/>
  <c r="BF366" i="16"/>
  <c r="T366" i="16"/>
  <c r="T365" i="16"/>
  <c r="R366" i="16"/>
  <c r="R365" i="16"/>
  <c r="P366" i="16"/>
  <c r="P365" i="16"/>
  <c r="BI364" i="16"/>
  <c r="BH364" i="16"/>
  <c r="BG364" i="16"/>
  <c r="BF364" i="16"/>
  <c r="T364" i="16"/>
  <c r="T363" i="16"/>
  <c r="R364" i="16"/>
  <c r="R363" i="16"/>
  <c r="P364" i="16"/>
  <c r="P363" i="16"/>
  <c r="BI357" i="16"/>
  <c r="BH357" i="16"/>
  <c r="BG357" i="16"/>
  <c r="BF357" i="16"/>
  <c r="T357" i="16"/>
  <c r="R357" i="16"/>
  <c r="P357" i="16"/>
  <c r="BI356" i="16"/>
  <c r="BH356" i="16"/>
  <c r="BG356" i="16"/>
  <c r="BF356" i="16"/>
  <c r="T356" i="16"/>
  <c r="R356" i="16"/>
  <c r="P356" i="16"/>
  <c r="BI354" i="16"/>
  <c r="BH354" i="16"/>
  <c r="BG354" i="16"/>
  <c r="BF354" i="16"/>
  <c r="T354" i="16"/>
  <c r="T353" i="16"/>
  <c r="R354" i="16"/>
  <c r="R353" i="16"/>
  <c r="P354" i="16"/>
  <c r="P353" i="16"/>
  <c r="BI350" i="16"/>
  <c r="BH350" i="16"/>
  <c r="BG350" i="16"/>
  <c r="BF350" i="16"/>
  <c r="T350" i="16"/>
  <c r="R350" i="16"/>
  <c r="P350" i="16"/>
  <c r="BI348" i="16"/>
  <c r="BH348" i="16"/>
  <c r="BG348" i="16"/>
  <c r="BF348" i="16"/>
  <c r="T348" i="16"/>
  <c r="R348" i="16"/>
  <c r="P348" i="16"/>
  <c r="BI342" i="16"/>
  <c r="BH342" i="16"/>
  <c r="BG342" i="16"/>
  <c r="BF342" i="16"/>
  <c r="T342" i="16"/>
  <c r="R342" i="16"/>
  <c r="P342" i="16"/>
  <c r="BI340" i="16"/>
  <c r="BH340" i="16"/>
  <c r="BG340" i="16"/>
  <c r="BF340" i="16"/>
  <c r="T340" i="16"/>
  <c r="R340" i="16"/>
  <c r="P340" i="16"/>
  <c r="BI334" i="16"/>
  <c r="BH334" i="16"/>
  <c r="BG334" i="16"/>
  <c r="BF334" i="16"/>
  <c r="T334" i="16"/>
  <c r="R334" i="16"/>
  <c r="P334" i="16"/>
  <c r="BI330" i="16"/>
  <c r="BH330" i="16"/>
  <c r="BG330" i="16"/>
  <c r="BF330" i="16"/>
  <c r="T330" i="16"/>
  <c r="T329" i="16"/>
  <c r="R330" i="16"/>
  <c r="R329" i="16" s="1"/>
  <c r="P330" i="16"/>
  <c r="P329" i="16"/>
  <c r="BI324" i="16"/>
  <c r="BH324" i="16"/>
  <c r="BG324" i="16"/>
  <c r="BF324" i="16"/>
  <c r="T324" i="16"/>
  <c r="R324" i="16"/>
  <c r="P324" i="16"/>
  <c r="BI320" i="16"/>
  <c r="BH320" i="16"/>
  <c r="BG320" i="16"/>
  <c r="BF320" i="16"/>
  <c r="T320" i="16"/>
  <c r="R320" i="16"/>
  <c r="P320" i="16"/>
  <c r="BI316" i="16"/>
  <c r="BH316" i="16"/>
  <c r="BG316" i="16"/>
  <c r="BF316" i="16"/>
  <c r="T316" i="16"/>
  <c r="R316" i="16"/>
  <c r="P316" i="16"/>
  <c r="BI314" i="16"/>
  <c r="BH314" i="16"/>
  <c r="BG314" i="16"/>
  <c r="BF314" i="16"/>
  <c r="T314" i="16"/>
  <c r="R314" i="16"/>
  <c r="P314" i="16"/>
  <c r="BI308" i="16"/>
  <c r="BH308" i="16"/>
  <c r="BG308" i="16"/>
  <c r="BF308" i="16"/>
  <c r="T308" i="16"/>
  <c r="R308" i="16"/>
  <c r="P308" i="16"/>
  <c r="BI305" i="16"/>
  <c r="BH305" i="16"/>
  <c r="BG305" i="16"/>
  <c r="BF305" i="16"/>
  <c r="T305" i="16"/>
  <c r="R305" i="16"/>
  <c r="P305" i="16"/>
  <c r="BI300" i="16"/>
  <c r="BH300" i="16"/>
  <c r="BG300" i="16"/>
  <c r="BF300" i="16"/>
  <c r="T300" i="16"/>
  <c r="R300" i="16"/>
  <c r="P300" i="16"/>
  <c r="BI294" i="16"/>
  <c r="BH294" i="16"/>
  <c r="BG294" i="16"/>
  <c r="BF294" i="16"/>
  <c r="T294" i="16"/>
  <c r="R294" i="16"/>
  <c r="P294" i="16"/>
  <c r="BI289" i="16"/>
  <c r="BH289" i="16"/>
  <c r="BG289" i="16"/>
  <c r="BF289" i="16"/>
  <c r="T289" i="16"/>
  <c r="R289" i="16"/>
  <c r="P289" i="16"/>
  <c r="BI284" i="16"/>
  <c r="BH284" i="16"/>
  <c r="BG284" i="16"/>
  <c r="BF284" i="16"/>
  <c r="T284" i="16"/>
  <c r="R284" i="16"/>
  <c r="P284" i="16"/>
  <c r="BI279" i="16"/>
  <c r="BH279" i="16"/>
  <c r="BG279" i="16"/>
  <c r="BF279" i="16"/>
  <c r="T279" i="16"/>
  <c r="R279" i="16"/>
  <c r="P279" i="16"/>
  <c r="BI274" i="16"/>
  <c r="BH274" i="16"/>
  <c r="BG274" i="16"/>
  <c r="BF274" i="16"/>
  <c r="T274" i="16"/>
  <c r="R274" i="16"/>
  <c r="P274" i="16"/>
  <c r="BI269" i="16"/>
  <c r="BH269" i="16"/>
  <c r="BG269" i="16"/>
  <c r="BF269" i="16"/>
  <c r="T269" i="16"/>
  <c r="R269" i="16"/>
  <c r="P269" i="16"/>
  <c r="BI265" i="16"/>
  <c r="BH265" i="16"/>
  <c r="BG265" i="16"/>
  <c r="BF265" i="16"/>
  <c r="T265" i="16"/>
  <c r="R265" i="16"/>
  <c r="P265" i="16"/>
  <c r="BI261" i="16"/>
  <c r="BH261" i="16"/>
  <c r="BG261" i="16"/>
  <c r="BF261" i="16"/>
  <c r="T261" i="16"/>
  <c r="R261" i="16"/>
  <c r="P261" i="16"/>
  <c r="BI254" i="16"/>
  <c r="BH254" i="16"/>
  <c r="BG254" i="16"/>
  <c r="BF254" i="16"/>
  <c r="T254" i="16"/>
  <c r="R254" i="16"/>
  <c r="P254" i="16"/>
  <c r="BI249" i="16"/>
  <c r="BH249" i="16"/>
  <c r="BG249" i="16"/>
  <c r="BF249" i="16"/>
  <c r="T249" i="16"/>
  <c r="R249" i="16"/>
  <c r="P249" i="16"/>
  <c r="BI244" i="16"/>
  <c r="BH244" i="16"/>
  <c r="BG244" i="16"/>
  <c r="BF244" i="16"/>
  <c r="T244" i="16"/>
  <c r="R244" i="16"/>
  <c r="P244" i="16"/>
  <c r="BI240" i="16"/>
  <c r="BH240" i="16"/>
  <c r="BG240" i="16"/>
  <c r="BF240" i="16"/>
  <c r="T240" i="16"/>
  <c r="R240" i="16"/>
  <c r="P240" i="16"/>
  <c r="BI235" i="16"/>
  <c r="BH235" i="16"/>
  <c r="BG235" i="16"/>
  <c r="BF235" i="16"/>
  <c r="T235" i="16"/>
  <c r="R235" i="16"/>
  <c r="P235" i="16"/>
  <c r="BI231" i="16"/>
  <c r="BH231" i="16"/>
  <c r="BG231" i="16"/>
  <c r="BF231" i="16"/>
  <c r="T231" i="16"/>
  <c r="R231" i="16"/>
  <c r="P231" i="16"/>
  <c r="BI228" i="16"/>
  <c r="BH228" i="16"/>
  <c r="BG228" i="16"/>
  <c r="BF228" i="16"/>
  <c r="T228" i="16"/>
  <c r="R228" i="16"/>
  <c r="P228" i="16"/>
  <c r="BI224" i="16"/>
  <c r="BH224" i="16"/>
  <c r="BG224" i="16"/>
  <c r="BF224" i="16"/>
  <c r="T224" i="16"/>
  <c r="R224" i="16"/>
  <c r="P224" i="16"/>
  <c r="BI219" i="16"/>
  <c r="BH219" i="16"/>
  <c r="BG219" i="16"/>
  <c r="BF219" i="16"/>
  <c r="T219" i="16"/>
  <c r="R219" i="16"/>
  <c r="P219" i="16"/>
  <c r="BI212" i="16"/>
  <c r="BH212" i="16"/>
  <c r="BG212" i="16"/>
  <c r="BF212" i="16"/>
  <c r="T212" i="16"/>
  <c r="R212" i="16"/>
  <c r="P212" i="16"/>
  <c r="BI205" i="16"/>
  <c r="BH205" i="16"/>
  <c r="BG205" i="16"/>
  <c r="BF205" i="16"/>
  <c r="T205" i="16"/>
  <c r="R205" i="16"/>
  <c r="P205" i="16"/>
  <c r="BI202" i="16"/>
  <c r="BH202" i="16"/>
  <c r="BG202" i="16"/>
  <c r="BF202" i="16"/>
  <c r="T202" i="16"/>
  <c r="R202" i="16"/>
  <c r="P202" i="16"/>
  <c r="BI198" i="16"/>
  <c r="BH198" i="16"/>
  <c r="BG198" i="16"/>
  <c r="BF198" i="16"/>
  <c r="T198" i="16"/>
  <c r="R198" i="16"/>
  <c r="P198" i="16"/>
  <c r="BI193" i="16"/>
  <c r="BH193" i="16"/>
  <c r="BG193" i="16"/>
  <c r="BF193" i="16"/>
  <c r="T193" i="16"/>
  <c r="R193" i="16"/>
  <c r="P193" i="16"/>
  <c r="BI188" i="16"/>
  <c r="BH188" i="16"/>
  <c r="BG188" i="16"/>
  <c r="BF188" i="16"/>
  <c r="T188" i="16"/>
  <c r="R188" i="16"/>
  <c r="P188" i="16"/>
  <c r="BI181" i="16"/>
  <c r="BH181" i="16"/>
  <c r="BG181" i="16"/>
  <c r="BF181" i="16"/>
  <c r="T181" i="16"/>
  <c r="R181" i="16"/>
  <c r="P181" i="16"/>
  <c r="BI174" i="16"/>
  <c r="BH174" i="16"/>
  <c r="BG174" i="16"/>
  <c r="BF174" i="16"/>
  <c r="T174" i="16"/>
  <c r="R174" i="16"/>
  <c r="P174" i="16"/>
  <c r="BI169" i="16"/>
  <c r="BH169" i="16"/>
  <c r="BG169" i="16"/>
  <c r="BF169" i="16"/>
  <c r="T169" i="16"/>
  <c r="R169" i="16"/>
  <c r="P169" i="16"/>
  <c r="BI164" i="16"/>
  <c r="BH164" i="16"/>
  <c r="BG164" i="16"/>
  <c r="BF164" i="16"/>
  <c r="T164" i="16"/>
  <c r="R164" i="16"/>
  <c r="P164" i="16"/>
  <c r="BI161" i="16"/>
  <c r="BH161" i="16"/>
  <c r="BG161" i="16"/>
  <c r="BF161" i="16"/>
  <c r="T161" i="16"/>
  <c r="R161" i="16"/>
  <c r="P161" i="16"/>
  <c r="BI157" i="16"/>
  <c r="BH157" i="16"/>
  <c r="BG157" i="16"/>
  <c r="BF157" i="16"/>
  <c r="T157" i="16"/>
  <c r="R157" i="16"/>
  <c r="P157" i="16"/>
  <c r="BI152" i="16"/>
  <c r="BH152" i="16"/>
  <c r="BG152" i="16"/>
  <c r="BF152" i="16"/>
  <c r="T152" i="16"/>
  <c r="R152" i="16"/>
  <c r="P152" i="16"/>
  <c r="BI147" i="16"/>
  <c r="BH147" i="16"/>
  <c r="BG147" i="16"/>
  <c r="BF147" i="16"/>
  <c r="T147" i="16"/>
  <c r="R147" i="16"/>
  <c r="P147" i="16"/>
  <c r="BI142" i="16"/>
  <c r="BH142" i="16"/>
  <c r="BG142" i="16"/>
  <c r="BF142" i="16"/>
  <c r="T142" i="16"/>
  <c r="R142" i="16"/>
  <c r="P142" i="16"/>
  <c r="BI139" i="16"/>
  <c r="BH139" i="16"/>
  <c r="BG139" i="16"/>
  <c r="BF139" i="16"/>
  <c r="T139" i="16"/>
  <c r="R139" i="16"/>
  <c r="P139" i="16"/>
  <c r="BI136" i="16"/>
  <c r="BH136" i="16"/>
  <c r="BG136" i="16"/>
  <c r="BF136" i="16"/>
  <c r="T136" i="16"/>
  <c r="R136" i="16"/>
  <c r="P136" i="16"/>
  <c r="BI132" i="16"/>
  <c r="BH132" i="16"/>
  <c r="BG132" i="16"/>
  <c r="BF132" i="16"/>
  <c r="T132" i="16"/>
  <c r="R132" i="16"/>
  <c r="P132" i="16"/>
  <c r="BI127" i="16"/>
  <c r="BH127" i="16"/>
  <c r="BG127" i="16"/>
  <c r="BF127" i="16"/>
  <c r="T127" i="16"/>
  <c r="R127" i="16"/>
  <c r="P127" i="16"/>
  <c r="BI123" i="16"/>
  <c r="BH123" i="16"/>
  <c r="BG123" i="16"/>
  <c r="BF123" i="16"/>
  <c r="T123" i="16"/>
  <c r="R123" i="16"/>
  <c r="P123" i="16"/>
  <c r="BI119" i="16"/>
  <c r="BH119" i="16"/>
  <c r="BG119" i="16"/>
  <c r="BF119" i="16"/>
  <c r="T119" i="16"/>
  <c r="R119" i="16"/>
  <c r="P119" i="16"/>
  <c r="BI113" i="16"/>
  <c r="BH113" i="16"/>
  <c r="BG113" i="16"/>
  <c r="BF113" i="16"/>
  <c r="T113" i="16"/>
  <c r="R113" i="16"/>
  <c r="P113" i="16"/>
  <c r="BI108" i="16"/>
  <c r="BH108" i="16"/>
  <c r="BG108" i="16"/>
  <c r="BF108" i="16"/>
  <c r="T108" i="16"/>
  <c r="R108" i="16"/>
  <c r="P108" i="16"/>
  <c r="BI103" i="16"/>
  <c r="BH103" i="16"/>
  <c r="BG103" i="16"/>
  <c r="BF103" i="16"/>
  <c r="T103" i="16"/>
  <c r="R103" i="16"/>
  <c r="P103" i="16"/>
  <c r="J97" i="16"/>
  <c r="F97" i="16"/>
  <c r="J96" i="16"/>
  <c r="F96" i="16"/>
  <c r="F94" i="16"/>
  <c r="E92" i="16"/>
  <c r="J55" i="16"/>
  <c r="F55" i="16"/>
  <c r="J54" i="16"/>
  <c r="F54" i="16"/>
  <c r="F52" i="16"/>
  <c r="E50" i="16"/>
  <c r="J12" i="16"/>
  <c r="J52" i="16" s="1"/>
  <c r="E7" i="16"/>
  <c r="E90" i="16" s="1"/>
  <c r="J428" i="15"/>
  <c r="J72" i="15" s="1"/>
  <c r="J37" i="15"/>
  <c r="J36" i="15"/>
  <c r="AY68" i="1" s="1"/>
  <c r="J35" i="15"/>
  <c r="AX68" i="1" s="1"/>
  <c r="BI456" i="15"/>
  <c r="BH456" i="15"/>
  <c r="BG456" i="15"/>
  <c r="BF456" i="15"/>
  <c r="T456" i="15"/>
  <c r="T455" i="15" s="1"/>
  <c r="R456" i="15"/>
  <c r="R455" i="15" s="1"/>
  <c r="P456" i="15"/>
  <c r="P455" i="15" s="1"/>
  <c r="BI454" i="15"/>
  <c r="BH454" i="15"/>
  <c r="BG454" i="15"/>
  <c r="BF454" i="15"/>
  <c r="T454" i="15"/>
  <c r="T453" i="15" s="1"/>
  <c r="R454" i="15"/>
  <c r="R453" i="15" s="1"/>
  <c r="P454" i="15"/>
  <c r="P453" i="15" s="1"/>
  <c r="BI452" i="15"/>
  <c r="BH452" i="15"/>
  <c r="BG452" i="15"/>
  <c r="BF452" i="15"/>
  <c r="T452" i="15"/>
  <c r="T451" i="15" s="1"/>
  <c r="R452" i="15"/>
  <c r="R451" i="15" s="1"/>
  <c r="P452" i="15"/>
  <c r="P451" i="15" s="1"/>
  <c r="BI450" i="15"/>
  <c r="BH450" i="15"/>
  <c r="BG450" i="15"/>
  <c r="BF450" i="15"/>
  <c r="T450" i="15"/>
  <c r="T449" i="15" s="1"/>
  <c r="R450" i="15"/>
  <c r="R449" i="15" s="1"/>
  <c r="P450" i="15"/>
  <c r="P449" i="15" s="1"/>
  <c r="BI448" i="15"/>
  <c r="BH448" i="15"/>
  <c r="BG448" i="15"/>
  <c r="BF448" i="15"/>
  <c r="T448" i="15"/>
  <c r="T447" i="15" s="1"/>
  <c r="R448" i="15"/>
  <c r="R447" i="15" s="1"/>
  <c r="P448" i="15"/>
  <c r="P447" i="15" s="1"/>
  <c r="BI446" i="15"/>
  <c r="BH446" i="15"/>
  <c r="BG446" i="15"/>
  <c r="BF446" i="15"/>
  <c r="T446" i="15"/>
  <c r="T445" i="15" s="1"/>
  <c r="R446" i="15"/>
  <c r="R445" i="15" s="1"/>
  <c r="P446" i="15"/>
  <c r="P445" i="15" s="1"/>
  <c r="BI444" i="15"/>
  <c r="BH444" i="15"/>
  <c r="BG444" i="15"/>
  <c r="BF444" i="15"/>
  <c r="T444" i="15"/>
  <c r="T443" i="15" s="1"/>
  <c r="R444" i="15"/>
  <c r="R443" i="15" s="1"/>
  <c r="P444" i="15"/>
  <c r="P443" i="15" s="1"/>
  <c r="BI437" i="15"/>
  <c r="BH437" i="15"/>
  <c r="BG437" i="15"/>
  <c r="BF437" i="15"/>
  <c r="T437" i="15"/>
  <c r="R437" i="15"/>
  <c r="P437" i="15"/>
  <c r="BI436" i="15"/>
  <c r="BH436" i="15"/>
  <c r="BG436" i="15"/>
  <c r="BF436" i="15"/>
  <c r="T436" i="15"/>
  <c r="R436" i="15"/>
  <c r="P436" i="15"/>
  <c r="BI434" i="15"/>
  <c r="BH434" i="15"/>
  <c r="BG434" i="15"/>
  <c r="BF434" i="15"/>
  <c r="T434" i="15"/>
  <c r="T433" i="15" s="1"/>
  <c r="R434" i="15"/>
  <c r="R433" i="15" s="1"/>
  <c r="P434" i="15"/>
  <c r="P433" i="15" s="1"/>
  <c r="BI430" i="15"/>
  <c r="BH430" i="15"/>
  <c r="BG430" i="15"/>
  <c r="BF430" i="15"/>
  <c r="T430" i="15"/>
  <c r="T429" i="15" s="1"/>
  <c r="R430" i="15"/>
  <c r="R429" i="15" s="1"/>
  <c r="P430" i="15"/>
  <c r="P429" i="15" s="1"/>
  <c r="BI426" i="15"/>
  <c r="BH426" i="15"/>
  <c r="BG426" i="15"/>
  <c r="BF426" i="15"/>
  <c r="T426" i="15"/>
  <c r="R426" i="15"/>
  <c r="P426" i="15"/>
  <c r="BI422" i="15"/>
  <c r="BH422" i="15"/>
  <c r="BG422" i="15"/>
  <c r="BF422" i="15"/>
  <c r="T422" i="15"/>
  <c r="R422" i="15"/>
  <c r="P422" i="15"/>
  <c r="BI417" i="15"/>
  <c r="BH417" i="15"/>
  <c r="BG417" i="15"/>
  <c r="BF417" i="15"/>
  <c r="T417" i="15"/>
  <c r="R417" i="15"/>
  <c r="P417" i="15"/>
  <c r="BI415" i="15"/>
  <c r="BH415" i="15"/>
  <c r="BG415" i="15"/>
  <c r="BF415" i="15"/>
  <c r="T415" i="15"/>
  <c r="R415" i="15"/>
  <c r="P415" i="15"/>
  <c r="BI409" i="15"/>
  <c r="BH409" i="15"/>
  <c r="BG409" i="15"/>
  <c r="BF409" i="15"/>
  <c r="T409" i="15"/>
  <c r="R409" i="15"/>
  <c r="P409" i="15"/>
  <c r="BI407" i="15"/>
  <c r="BH407" i="15"/>
  <c r="BG407" i="15"/>
  <c r="BF407" i="15"/>
  <c r="T407" i="15"/>
  <c r="R407" i="15"/>
  <c r="P407" i="15"/>
  <c r="BI401" i="15"/>
  <c r="BH401" i="15"/>
  <c r="BG401" i="15"/>
  <c r="BF401" i="15"/>
  <c r="T401" i="15"/>
  <c r="R401" i="15"/>
  <c r="P401" i="15"/>
  <c r="BI395" i="15"/>
  <c r="BH395" i="15"/>
  <c r="BG395" i="15"/>
  <c r="BF395" i="15"/>
  <c r="T395" i="15"/>
  <c r="R395" i="15"/>
  <c r="P395" i="15"/>
  <c r="BI393" i="15"/>
  <c r="BH393" i="15"/>
  <c r="BG393" i="15"/>
  <c r="BF393" i="15"/>
  <c r="T393" i="15"/>
  <c r="R393" i="15"/>
  <c r="P393" i="15"/>
  <c r="BI387" i="15"/>
  <c r="BH387" i="15"/>
  <c r="BG387" i="15"/>
  <c r="BF387" i="15"/>
  <c r="T387" i="15"/>
  <c r="R387" i="15"/>
  <c r="P387" i="15"/>
  <c r="BI381" i="15"/>
  <c r="BH381" i="15"/>
  <c r="BG381" i="15"/>
  <c r="BF381" i="15"/>
  <c r="T381" i="15"/>
  <c r="R381" i="15"/>
  <c r="P381" i="15"/>
  <c r="BI379" i="15"/>
  <c r="BH379" i="15"/>
  <c r="BG379" i="15"/>
  <c r="BF379" i="15"/>
  <c r="T379" i="15"/>
  <c r="R379" i="15"/>
  <c r="P379" i="15"/>
  <c r="BI374" i="15"/>
  <c r="BH374" i="15"/>
  <c r="BG374" i="15"/>
  <c r="BF374" i="15"/>
  <c r="T374" i="15"/>
  <c r="R374" i="15"/>
  <c r="P374" i="15"/>
  <c r="BI372" i="15"/>
  <c r="BH372" i="15"/>
  <c r="BG372" i="15"/>
  <c r="BF372" i="15"/>
  <c r="T372" i="15"/>
  <c r="R372" i="15"/>
  <c r="P372" i="15"/>
  <c r="BI366" i="15"/>
  <c r="BH366" i="15"/>
  <c r="BG366" i="15"/>
  <c r="BF366" i="15"/>
  <c r="T366" i="15"/>
  <c r="R366" i="15"/>
  <c r="P366" i="15"/>
  <c r="BI360" i="15"/>
  <c r="BH360" i="15"/>
  <c r="BG360" i="15"/>
  <c r="BF360" i="15"/>
  <c r="T360" i="15"/>
  <c r="R360" i="15"/>
  <c r="P360" i="15"/>
  <c r="BI356" i="15"/>
  <c r="BH356" i="15"/>
  <c r="BG356" i="15"/>
  <c r="BF356" i="15"/>
  <c r="T356" i="15"/>
  <c r="T355" i="15"/>
  <c r="R356" i="15"/>
  <c r="R355" i="15"/>
  <c r="P356" i="15"/>
  <c r="P355" i="15"/>
  <c r="BI350" i="15"/>
  <c r="BH350" i="15"/>
  <c r="BG350" i="15"/>
  <c r="BF350" i="15"/>
  <c r="T350" i="15"/>
  <c r="R350" i="15"/>
  <c r="P350" i="15"/>
  <c r="BI346" i="15"/>
  <c r="BH346" i="15"/>
  <c r="BG346" i="15"/>
  <c r="BF346" i="15"/>
  <c r="T346" i="15"/>
  <c r="R346" i="15"/>
  <c r="P346" i="15"/>
  <c r="BI344" i="15"/>
  <c r="BH344" i="15"/>
  <c r="BG344" i="15"/>
  <c r="BF344" i="15"/>
  <c r="T344" i="15"/>
  <c r="R344" i="15"/>
  <c r="P344" i="15"/>
  <c r="BI337" i="15"/>
  <c r="BH337" i="15"/>
  <c r="BG337" i="15"/>
  <c r="BF337" i="15"/>
  <c r="T337" i="15"/>
  <c r="R337" i="15"/>
  <c r="P337" i="15"/>
  <c r="BI331" i="15"/>
  <c r="BH331" i="15"/>
  <c r="BG331" i="15"/>
  <c r="BF331" i="15"/>
  <c r="T331" i="15"/>
  <c r="R331" i="15"/>
  <c r="P331" i="15"/>
  <c r="BI326" i="15"/>
  <c r="BH326" i="15"/>
  <c r="BG326" i="15"/>
  <c r="BF326" i="15"/>
  <c r="T326" i="15"/>
  <c r="R326" i="15"/>
  <c r="P326" i="15"/>
  <c r="BI323" i="15"/>
  <c r="BH323" i="15"/>
  <c r="BG323" i="15"/>
  <c r="BF323" i="15"/>
  <c r="T323" i="15"/>
  <c r="R323" i="15"/>
  <c r="P323" i="15"/>
  <c r="BI320" i="15"/>
  <c r="BH320" i="15"/>
  <c r="BG320" i="15"/>
  <c r="BF320" i="15"/>
  <c r="T320" i="15"/>
  <c r="R320" i="15"/>
  <c r="P320" i="15"/>
  <c r="BI314" i="15"/>
  <c r="BH314" i="15"/>
  <c r="BG314" i="15"/>
  <c r="BF314" i="15"/>
  <c r="T314" i="15"/>
  <c r="R314" i="15"/>
  <c r="P314" i="15"/>
  <c r="BI311" i="15"/>
  <c r="BH311" i="15"/>
  <c r="BG311" i="15"/>
  <c r="BF311" i="15"/>
  <c r="T311" i="15"/>
  <c r="R311" i="15"/>
  <c r="P311" i="15"/>
  <c r="BI308" i="15"/>
  <c r="BH308" i="15"/>
  <c r="BG308" i="15"/>
  <c r="BF308" i="15"/>
  <c r="T308" i="15"/>
  <c r="R308" i="15"/>
  <c r="P308" i="15"/>
  <c r="BI305" i="15"/>
  <c r="BH305" i="15"/>
  <c r="BG305" i="15"/>
  <c r="BF305" i="15"/>
  <c r="T305" i="15"/>
  <c r="R305" i="15"/>
  <c r="P305" i="15"/>
  <c r="BI300" i="15"/>
  <c r="BH300" i="15"/>
  <c r="BG300" i="15"/>
  <c r="BF300" i="15"/>
  <c r="T300" i="15"/>
  <c r="R300" i="15"/>
  <c r="P300" i="15"/>
  <c r="BI296" i="15"/>
  <c r="BH296" i="15"/>
  <c r="BG296" i="15"/>
  <c r="BF296" i="15"/>
  <c r="T296" i="15"/>
  <c r="R296" i="15"/>
  <c r="P296" i="15"/>
  <c r="BI292" i="15"/>
  <c r="BH292" i="15"/>
  <c r="BG292" i="15"/>
  <c r="BF292" i="15"/>
  <c r="T292" i="15"/>
  <c r="R292" i="15"/>
  <c r="P292" i="15"/>
  <c r="BI287" i="15"/>
  <c r="BH287" i="15"/>
  <c r="BG287" i="15"/>
  <c r="BF287" i="15"/>
  <c r="T287" i="15"/>
  <c r="R287" i="15"/>
  <c r="P287" i="15"/>
  <c r="BI279" i="15"/>
  <c r="BH279" i="15"/>
  <c r="BG279" i="15"/>
  <c r="BF279" i="15"/>
  <c r="T279" i="15"/>
  <c r="T278" i="15" s="1"/>
  <c r="R279" i="15"/>
  <c r="R278" i="15"/>
  <c r="P279" i="15"/>
  <c r="P278" i="15" s="1"/>
  <c r="BI274" i="15"/>
  <c r="BH274" i="15"/>
  <c r="BG274" i="15"/>
  <c r="BF274" i="15"/>
  <c r="T274" i="15"/>
  <c r="R274" i="15"/>
  <c r="P274" i="15"/>
  <c r="BI270" i="15"/>
  <c r="BH270" i="15"/>
  <c r="BG270" i="15"/>
  <c r="BF270" i="15"/>
  <c r="T270" i="15"/>
  <c r="R270" i="15"/>
  <c r="P270" i="15"/>
  <c r="BI266" i="15"/>
  <c r="BH266" i="15"/>
  <c r="BG266" i="15"/>
  <c r="BF266" i="15"/>
  <c r="T266" i="15"/>
  <c r="R266" i="15"/>
  <c r="P266" i="15"/>
  <c r="BI260" i="15"/>
  <c r="BH260" i="15"/>
  <c r="BG260" i="15"/>
  <c r="BF260" i="15"/>
  <c r="T260" i="15"/>
  <c r="R260" i="15"/>
  <c r="P260" i="15"/>
  <c r="BI256" i="15"/>
  <c r="BH256" i="15"/>
  <c r="BG256" i="15"/>
  <c r="BF256" i="15"/>
  <c r="T256" i="15"/>
  <c r="R256" i="15"/>
  <c r="P256" i="15"/>
  <c r="BI251" i="15"/>
  <c r="BH251" i="15"/>
  <c r="BG251" i="15"/>
  <c r="BF251" i="15"/>
  <c r="T251" i="15"/>
  <c r="R251" i="15"/>
  <c r="P251" i="15"/>
  <c r="BI245" i="15"/>
  <c r="BH245" i="15"/>
  <c r="BG245" i="15"/>
  <c r="BF245" i="15"/>
  <c r="T245" i="15"/>
  <c r="R245" i="15"/>
  <c r="P245" i="15"/>
  <c r="BI239" i="15"/>
  <c r="BH239" i="15"/>
  <c r="BG239" i="15"/>
  <c r="BF239" i="15"/>
  <c r="T239" i="15"/>
  <c r="R239" i="15"/>
  <c r="P239" i="15"/>
  <c r="BI233" i="15"/>
  <c r="BH233" i="15"/>
  <c r="BG233" i="15"/>
  <c r="BF233" i="15"/>
  <c r="T233" i="15"/>
  <c r="R233" i="15"/>
  <c r="P233" i="15"/>
  <c r="BI227" i="15"/>
  <c r="BH227" i="15"/>
  <c r="BG227" i="15"/>
  <c r="BF227" i="15"/>
  <c r="T227" i="15"/>
  <c r="R227" i="15"/>
  <c r="P227" i="15"/>
  <c r="BI222" i="15"/>
  <c r="BH222" i="15"/>
  <c r="BG222" i="15"/>
  <c r="BF222" i="15"/>
  <c r="T222" i="15"/>
  <c r="R222" i="15"/>
  <c r="P222" i="15"/>
  <c r="BI219" i="15"/>
  <c r="BH219" i="15"/>
  <c r="BG219" i="15"/>
  <c r="BF219" i="15"/>
  <c r="T219" i="15"/>
  <c r="R219" i="15"/>
  <c r="P219" i="15"/>
  <c r="BI215" i="15"/>
  <c r="BH215" i="15"/>
  <c r="BG215" i="15"/>
  <c r="BF215" i="15"/>
  <c r="T215" i="15"/>
  <c r="R215" i="15"/>
  <c r="P215" i="15"/>
  <c r="BI211" i="15"/>
  <c r="BH211" i="15"/>
  <c r="BG211" i="15"/>
  <c r="BF211" i="15"/>
  <c r="T211" i="15"/>
  <c r="R211" i="15"/>
  <c r="P211" i="15"/>
  <c r="BI203" i="15"/>
  <c r="BH203" i="15"/>
  <c r="BG203" i="15"/>
  <c r="BF203" i="15"/>
  <c r="T203" i="15"/>
  <c r="R203" i="15"/>
  <c r="P203" i="15"/>
  <c r="BI196" i="15"/>
  <c r="BH196" i="15"/>
  <c r="BG196" i="15"/>
  <c r="BF196" i="15"/>
  <c r="T196" i="15"/>
  <c r="R196" i="15"/>
  <c r="P196" i="15"/>
  <c r="BI190" i="15"/>
  <c r="BH190" i="15"/>
  <c r="BG190" i="15"/>
  <c r="BF190" i="15"/>
  <c r="T190" i="15"/>
  <c r="R190" i="15"/>
  <c r="P190" i="15"/>
  <c r="BI187" i="15"/>
  <c r="BH187" i="15"/>
  <c r="BG187" i="15"/>
  <c r="BF187" i="15"/>
  <c r="T187" i="15"/>
  <c r="R187" i="15"/>
  <c r="P187" i="15"/>
  <c r="BI182" i="15"/>
  <c r="BH182" i="15"/>
  <c r="BG182" i="15"/>
  <c r="BF182" i="15"/>
  <c r="T182" i="15"/>
  <c r="R182" i="15"/>
  <c r="P182" i="15"/>
  <c r="BI177" i="15"/>
  <c r="BH177" i="15"/>
  <c r="BG177" i="15"/>
  <c r="BF177" i="15"/>
  <c r="T177" i="15"/>
  <c r="R177" i="15"/>
  <c r="P177" i="15"/>
  <c r="BI170" i="15"/>
  <c r="BH170" i="15"/>
  <c r="BG170" i="15"/>
  <c r="BF170" i="15"/>
  <c r="T170" i="15"/>
  <c r="R170" i="15"/>
  <c r="P170" i="15"/>
  <c r="BI165" i="15"/>
  <c r="BH165" i="15"/>
  <c r="BG165" i="15"/>
  <c r="BF165" i="15"/>
  <c r="T165" i="15"/>
  <c r="R165" i="15"/>
  <c r="P165" i="15"/>
  <c r="BI161" i="15"/>
  <c r="BH161" i="15"/>
  <c r="BG161" i="15"/>
  <c r="BF161" i="15"/>
  <c r="T161" i="15"/>
  <c r="R161" i="15"/>
  <c r="P161" i="15"/>
  <c r="BI156" i="15"/>
  <c r="BH156" i="15"/>
  <c r="BG156" i="15"/>
  <c r="BF156" i="15"/>
  <c r="T156" i="15"/>
  <c r="R156" i="15"/>
  <c r="P156" i="15"/>
  <c r="BI152" i="15"/>
  <c r="BH152" i="15"/>
  <c r="BG152" i="15"/>
  <c r="BF152" i="15"/>
  <c r="T152" i="15"/>
  <c r="R152" i="15"/>
  <c r="P152" i="15"/>
  <c r="BI149" i="15"/>
  <c r="BH149" i="15"/>
  <c r="BG149" i="15"/>
  <c r="BF149" i="15"/>
  <c r="T149" i="15"/>
  <c r="R149" i="15"/>
  <c r="P149" i="15"/>
  <c r="BI146" i="15"/>
  <c r="BH146" i="15"/>
  <c r="BG146" i="15"/>
  <c r="BF146" i="15"/>
  <c r="T146" i="15"/>
  <c r="R146" i="15"/>
  <c r="P146" i="15"/>
  <c r="BI144" i="15"/>
  <c r="BH144" i="15"/>
  <c r="BG144" i="15"/>
  <c r="BF144" i="15"/>
  <c r="T144" i="15"/>
  <c r="R144" i="15"/>
  <c r="P144" i="15"/>
  <c r="BI141" i="15"/>
  <c r="BH141" i="15"/>
  <c r="BG141" i="15"/>
  <c r="BF141" i="15"/>
  <c r="T141" i="15"/>
  <c r="R141" i="15"/>
  <c r="P141" i="15"/>
  <c r="BI137" i="15"/>
  <c r="BH137" i="15"/>
  <c r="BG137" i="15"/>
  <c r="BF137" i="15"/>
  <c r="T137" i="15"/>
  <c r="R137" i="15"/>
  <c r="P137" i="15"/>
  <c r="BI131" i="15"/>
  <c r="BH131" i="15"/>
  <c r="BG131" i="15"/>
  <c r="BF131" i="15"/>
  <c r="T131" i="15"/>
  <c r="R131" i="15"/>
  <c r="P131" i="15"/>
  <c r="BI127" i="15"/>
  <c r="BH127" i="15"/>
  <c r="BG127" i="15"/>
  <c r="BF127" i="15"/>
  <c r="T127" i="15"/>
  <c r="R127" i="15"/>
  <c r="P127" i="15"/>
  <c r="BI122" i="15"/>
  <c r="BH122" i="15"/>
  <c r="BG122" i="15"/>
  <c r="BF122" i="15"/>
  <c r="T122" i="15"/>
  <c r="R122" i="15"/>
  <c r="P122" i="15"/>
  <c r="BI119" i="15"/>
  <c r="BH119" i="15"/>
  <c r="BG119" i="15"/>
  <c r="BF119" i="15"/>
  <c r="T119" i="15"/>
  <c r="R119" i="15"/>
  <c r="P119" i="15"/>
  <c r="BI113" i="15"/>
  <c r="BH113" i="15"/>
  <c r="BG113" i="15"/>
  <c r="BF113" i="15"/>
  <c r="T113" i="15"/>
  <c r="R113" i="15"/>
  <c r="P113" i="15"/>
  <c r="BI110" i="15"/>
  <c r="BH110" i="15"/>
  <c r="BG110" i="15"/>
  <c r="BF110" i="15"/>
  <c r="T110" i="15"/>
  <c r="R110" i="15"/>
  <c r="P110" i="15"/>
  <c r="BI106" i="15"/>
  <c r="BH106" i="15"/>
  <c r="BG106" i="15"/>
  <c r="BF106" i="15"/>
  <c r="T106" i="15"/>
  <c r="R106" i="15"/>
  <c r="P106" i="15"/>
  <c r="J100" i="15"/>
  <c r="F100" i="15"/>
  <c r="J99" i="15"/>
  <c r="F99" i="15"/>
  <c r="F97" i="15"/>
  <c r="E95" i="15"/>
  <c r="J55" i="15"/>
  <c r="F55" i="15"/>
  <c r="J54" i="15"/>
  <c r="F54" i="15"/>
  <c r="F52" i="15"/>
  <c r="E50" i="15"/>
  <c r="J12" i="15"/>
  <c r="J97" i="15" s="1"/>
  <c r="E7" i="15"/>
  <c r="E48" i="15" s="1"/>
  <c r="J37" i="14"/>
  <c r="J36" i="14"/>
  <c r="AY67" i="1"/>
  <c r="J35" i="14"/>
  <c r="AX67" i="1"/>
  <c r="BI373" i="14"/>
  <c r="BH373" i="14"/>
  <c r="BG373" i="14"/>
  <c r="BF373" i="14"/>
  <c r="T373" i="14"/>
  <c r="T372" i="14"/>
  <c r="R373" i="14"/>
  <c r="R372" i="14"/>
  <c r="P373" i="14"/>
  <c r="P372" i="14"/>
  <c r="BI371" i="14"/>
  <c r="BH371" i="14"/>
  <c r="BG371" i="14"/>
  <c r="BF371" i="14"/>
  <c r="T371" i="14"/>
  <c r="T370" i="14"/>
  <c r="R371" i="14"/>
  <c r="R370" i="14"/>
  <c r="P371" i="14"/>
  <c r="P370" i="14"/>
  <c r="BI369" i="14"/>
  <c r="BH369" i="14"/>
  <c r="BG369" i="14"/>
  <c r="BF369" i="14"/>
  <c r="T369" i="14"/>
  <c r="T368" i="14"/>
  <c r="R369" i="14"/>
  <c r="R368" i="14"/>
  <c r="P369" i="14"/>
  <c r="P368" i="14"/>
  <c r="BI367" i="14"/>
  <c r="BH367" i="14"/>
  <c r="BG367" i="14"/>
  <c r="BF367" i="14"/>
  <c r="T367" i="14"/>
  <c r="T366" i="14"/>
  <c r="R367" i="14"/>
  <c r="R366" i="14"/>
  <c r="P367" i="14"/>
  <c r="P366" i="14"/>
  <c r="BI365" i="14"/>
  <c r="BH365" i="14"/>
  <c r="BG365" i="14"/>
  <c r="BF365" i="14"/>
  <c r="T365" i="14"/>
  <c r="T364" i="14"/>
  <c r="R365" i="14"/>
  <c r="R364" i="14" s="1"/>
  <c r="P365" i="14"/>
  <c r="P364" i="14"/>
  <c r="BI363" i="14"/>
  <c r="BH363" i="14"/>
  <c r="BG363" i="14"/>
  <c r="BF363" i="14"/>
  <c r="T363" i="14"/>
  <c r="T362" i="14" s="1"/>
  <c r="R363" i="14"/>
  <c r="R362" i="14"/>
  <c r="P363" i="14"/>
  <c r="P362" i="14" s="1"/>
  <c r="BI361" i="14"/>
  <c r="BH361" i="14"/>
  <c r="BG361" i="14"/>
  <c r="BF361" i="14"/>
  <c r="T361" i="14"/>
  <c r="T360" i="14"/>
  <c r="R361" i="14"/>
  <c r="R360" i="14" s="1"/>
  <c r="P361" i="14"/>
  <c r="P360" i="14"/>
  <c r="BI354" i="14"/>
  <c r="BH354" i="14"/>
  <c r="BG354" i="14"/>
  <c r="BF354" i="14"/>
  <c r="T354" i="14"/>
  <c r="R354" i="14"/>
  <c r="P354" i="14"/>
  <c r="BI353" i="14"/>
  <c r="BH353" i="14"/>
  <c r="BG353" i="14"/>
  <c r="BF353" i="14"/>
  <c r="T353" i="14"/>
  <c r="R353" i="14"/>
  <c r="P353" i="14"/>
  <c r="BI351" i="14"/>
  <c r="BH351" i="14"/>
  <c r="BG351" i="14"/>
  <c r="BF351" i="14"/>
  <c r="T351" i="14"/>
  <c r="T350" i="14"/>
  <c r="R351" i="14"/>
  <c r="R350" i="14" s="1"/>
  <c r="P351" i="14"/>
  <c r="P350" i="14"/>
  <c r="BI347" i="14"/>
  <c r="BH347" i="14"/>
  <c r="BG347" i="14"/>
  <c r="BF347" i="14"/>
  <c r="T347" i="14"/>
  <c r="R347" i="14"/>
  <c r="P347" i="14"/>
  <c r="BI345" i="14"/>
  <c r="BH345" i="14"/>
  <c r="BG345" i="14"/>
  <c r="BF345" i="14"/>
  <c r="T345" i="14"/>
  <c r="R345" i="14"/>
  <c r="P345" i="14"/>
  <c r="BI339" i="14"/>
  <c r="BH339" i="14"/>
  <c r="BG339" i="14"/>
  <c r="BF339" i="14"/>
  <c r="T339" i="14"/>
  <c r="R339" i="14"/>
  <c r="P339" i="14"/>
  <c r="BI337" i="14"/>
  <c r="BH337" i="14"/>
  <c r="BG337" i="14"/>
  <c r="BF337" i="14"/>
  <c r="T337" i="14"/>
  <c r="R337" i="14"/>
  <c r="P337" i="14"/>
  <c r="BI331" i="14"/>
  <c r="BH331" i="14"/>
  <c r="BG331" i="14"/>
  <c r="BF331" i="14"/>
  <c r="T331" i="14"/>
  <c r="R331" i="14"/>
  <c r="P331" i="14"/>
  <c r="BI327" i="14"/>
  <c r="BH327" i="14"/>
  <c r="BG327" i="14"/>
  <c r="BF327" i="14"/>
  <c r="T327" i="14"/>
  <c r="T326" i="14" s="1"/>
  <c r="R327" i="14"/>
  <c r="R326" i="14" s="1"/>
  <c r="P327" i="14"/>
  <c r="P326" i="14" s="1"/>
  <c r="BI321" i="14"/>
  <c r="BH321" i="14"/>
  <c r="BG321" i="14"/>
  <c r="BF321" i="14"/>
  <c r="T321" i="14"/>
  <c r="R321" i="14"/>
  <c r="P321" i="14"/>
  <c r="BI317" i="14"/>
  <c r="BH317" i="14"/>
  <c r="BG317" i="14"/>
  <c r="BF317" i="14"/>
  <c r="T317" i="14"/>
  <c r="R317" i="14"/>
  <c r="P317" i="14"/>
  <c r="BI313" i="14"/>
  <c r="BH313" i="14"/>
  <c r="BG313" i="14"/>
  <c r="BF313" i="14"/>
  <c r="T313" i="14"/>
  <c r="R313" i="14"/>
  <c r="P313" i="14"/>
  <c r="BI311" i="14"/>
  <c r="BH311" i="14"/>
  <c r="BG311" i="14"/>
  <c r="BF311" i="14"/>
  <c r="T311" i="14"/>
  <c r="R311" i="14"/>
  <c r="P311" i="14"/>
  <c r="BI307" i="14"/>
  <c r="BH307" i="14"/>
  <c r="BG307" i="14"/>
  <c r="BF307" i="14"/>
  <c r="T307" i="14"/>
  <c r="R307" i="14"/>
  <c r="P307" i="14"/>
  <c r="BI303" i="14"/>
  <c r="BH303" i="14"/>
  <c r="BG303" i="14"/>
  <c r="BF303" i="14"/>
  <c r="T303" i="14"/>
  <c r="R303" i="14"/>
  <c r="P303" i="14"/>
  <c r="BI298" i="14"/>
  <c r="BH298" i="14"/>
  <c r="BG298" i="14"/>
  <c r="BF298" i="14"/>
  <c r="T298" i="14"/>
  <c r="R298" i="14"/>
  <c r="P298" i="14"/>
  <c r="BI293" i="14"/>
  <c r="BH293" i="14"/>
  <c r="BG293" i="14"/>
  <c r="BF293" i="14"/>
  <c r="T293" i="14"/>
  <c r="R293" i="14"/>
  <c r="P293" i="14"/>
  <c r="BI288" i="14"/>
  <c r="BH288" i="14"/>
  <c r="BG288" i="14"/>
  <c r="BF288" i="14"/>
  <c r="T288" i="14"/>
  <c r="R288" i="14"/>
  <c r="P288" i="14"/>
  <c r="BI283" i="14"/>
  <c r="BH283" i="14"/>
  <c r="BG283" i="14"/>
  <c r="BF283" i="14"/>
  <c r="T283" i="14"/>
  <c r="R283" i="14"/>
  <c r="P283" i="14"/>
  <c r="BI279" i="14"/>
  <c r="BH279" i="14"/>
  <c r="BG279" i="14"/>
  <c r="BF279" i="14"/>
  <c r="T279" i="14"/>
  <c r="R279" i="14"/>
  <c r="P279" i="14"/>
  <c r="BI276" i="14"/>
  <c r="BH276" i="14"/>
  <c r="BG276" i="14"/>
  <c r="BF276" i="14"/>
  <c r="T276" i="14"/>
  <c r="R276" i="14"/>
  <c r="P276" i="14"/>
  <c r="BI272" i="14"/>
  <c r="BH272" i="14"/>
  <c r="BG272" i="14"/>
  <c r="BF272" i="14"/>
  <c r="T272" i="14"/>
  <c r="R272" i="14"/>
  <c r="P272" i="14"/>
  <c r="BI267" i="14"/>
  <c r="BH267" i="14"/>
  <c r="BG267" i="14"/>
  <c r="BF267" i="14"/>
  <c r="T267" i="14"/>
  <c r="R267" i="14"/>
  <c r="P267" i="14"/>
  <c r="BI263" i="14"/>
  <c r="BH263" i="14"/>
  <c r="BG263" i="14"/>
  <c r="BF263" i="14"/>
  <c r="T263" i="14"/>
  <c r="R263" i="14"/>
  <c r="P263" i="14"/>
  <c r="BI259" i="14"/>
  <c r="BH259" i="14"/>
  <c r="BG259" i="14"/>
  <c r="BF259" i="14"/>
  <c r="T259" i="14"/>
  <c r="R259" i="14"/>
  <c r="P259" i="14"/>
  <c r="BI253" i="14"/>
  <c r="BH253" i="14"/>
  <c r="BG253" i="14"/>
  <c r="BF253" i="14"/>
  <c r="T253" i="14"/>
  <c r="R253" i="14"/>
  <c r="P253" i="14"/>
  <c r="BI248" i="14"/>
  <c r="BH248" i="14"/>
  <c r="BG248" i="14"/>
  <c r="BF248" i="14"/>
  <c r="T248" i="14"/>
  <c r="R248" i="14"/>
  <c r="P248" i="14"/>
  <c r="BI244" i="14"/>
  <c r="BH244" i="14"/>
  <c r="BG244" i="14"/>
  <c r="BF244" i="14"/>
  <c r="T244" i="14"/>
  <c r="R244" i="14"/>
  <c r="P244" i="14"/>
  <c r="BI239" i="14"/>
  <c r="BH239" i="14"/>
  <c r="BG239" i="14"/>
  <c r="BF239" i="14"/>
  <c r="T239" i="14"/>
  <c r="R239" i="14"/>
  <c r="P239" i="14"/>
  <c r="BI234" i="14"/>
  <c r="BH234" i="14"/>
  <c r="BG234" i="14"/>
  <c r="BF234" i="14"/>
  <c r="T234" i="14"/>
  <c r="R234" i="14"/>
  <c r="P234" i="14"/>
  <c r="BI228" i="14"/>
  <c r="BH228" i="14"/>
  <c r="BG228" i="14"/>
  <c r="BF228" i="14"/>
  <c r="T228" i="14"/>
  <c r="R228" i="14"/>
  <c r="P228" i="14"/>
  <c r="BI223" i="14"/>
  <c r="BH223" i="14"/>
  <c r="BG223" i="14"/>
  <c r="BF223" i="14"/>
  <c r="T223" i="14"/>
  <c r="R223" i="14"/>
  <c r="P223" i="14"/>
  <c r="BI217" i="14"/>
  <c r="BH217" i="14"/>
  <c r="BG217" i="14"/>
  <c r="BF217" i="14"/>
  <c r="T217" i="14"/>
  <c r="R217" i="14"/>
  <c r="P217" i="14"/>
  <c r="BI212" i="14"/>
  <c r="BH212" i="14"/>
  <c r="BG212" i="14"/>
  <c r="BF212" i="14"/>
  <c r="T212" i="14"/>
  <c r="R212" i="14"/>
  <c r="P212" i="14"/>
  <c r="BI208" i="14"/>
  <c r="BH208" i="14"/>
  <c r="BG208" i="14"/>
  <c r="BF208" i="14"/>
  <c r="T208" i="14"/>
  <c r="R208" i="14"/>
  <c r="P208" i="14"/>
  <c r="BI203" i="14"/>
  <c r="BH203" i="14"/>
  <c r="BG203" i="14"/>
  <c r="BF203" i="14"/>
  <c r="T203" i="14"/>
  <c r="R203" i="14"/>
  <c r="P203" i="14"/>
  <c r="BI198" i="14"/>
  <c r="BH198" i="14"/>
  <c r="BG198" i="14"/>
  <c r="BF198" i="14"/>
  <c r="T198" i="14"/>
  <c r="R198" i="14"/>
  <c r="P198" i="14"/>
  <c r="BI194" i="14"/>
  <c r="BH194" i="14"/>
  <c r="BG194" i="14"/>
  <c r="BF194" i="14"/>
  <c r="T194" i="14"/>
  <c r="R194" i="14"/>
  <c r="P194" i="14"/>
  <c r="BI190" i="14"/>
  <c r="BH190" i="14"/>
  <c r="BG190" i="14"/>
  <c r="BF190" i="14"/>
  <c r="T190" i="14"/>
  <c r="R190" i="14"/>
  <c r="P190" i="14"/>
  <c r="BI185" i="14"/>
  <c r="BH185" i="14"/>
  <c r="BG185" i="14"/>
  <c r="BF185" i="14"/>
  <c r="T185" i="14"/>
  <c r="R185" i="14"/>
  <c r="P185" i="14"/>
  <c r="BI179" i="14"/>
  <c r="BH179" i="14"/>
  <c r="BG179" i="14"/>
  <c r="BF179" i="14"/>
  <c r="T179" i="14"/>
  <c r="R179" i="14"/>
  <c r="P179" i="14"/>
  <c r="BI174" i="14"/>
  <c r="BH174" i="14"/>
  <c r="BG174" i="14"/>
  <c r="BF174" i="14"/>
  <c r="T174" i="14"/>
  <c r="R174" i="14"/>
  <c r="P174" i="14"/>
  <c r="BI171" i="14"/>
  <c r="BH171" i="14"/>
  <c r="BG171" i="14"/>
  <c r="BF171" i="14"/>
  <c r="T171" i="14"/>
  <c r="R171" i="14"/>
  <c r="P171" i="14"/>
  <c r="BI166" i="14"/>
  <c r="BH166" i="14"/>
  <c r="BG166" i="14"/>
  <c r="BF166" i="14"/>
  <c r="T166" i="14"/>
  <c r="R166" i="14"/>
  <c r="P166" i="14"/>
  <c r="BI161" i="14"/>
  <c r="BH161" i="14"/>
  <c r="BG161" i="14"/>
  <c r="BF161" i="14"/>
  <c r="T161" i="14"/>
  <c r="R161" i="14"/>
  <c r="P161" i="14"/>
  <c r="BI158" i="14"/>
  <c r="BH158" i="14"/>
  <c r="BG158" i="14"/>
  <c r="BF158" i="14"/>
  <c r="T158" i="14"/>
  <c r="R158" i="14"/>
  <c r="P158" i="14"/>
  <c r="BI155" i="14"/>
  <c r="BH155" i="14"/>
  <c r="BG155" i="14"/>
  <c r="BF155" i="14"/>
  <c r="T155" i="14"/>
  <c r="R155" i="14"/>
  <c r="P155" i="14"/>
  <c r="BI153" i="14"/>
  <c r="BH153" i="14"/>
  <c r="BG153" i="14"/>
  <c r="BF153" i="14"/>
  <c r="T153" i="14"/>
  <c r="R153" i="14"/>
  <c r="P153" i="14"/>
  <c r="BI150" i="14"/>
  <c r="BH150" i="14"/>
  <c r="BG150" i="14"/>
  <c r="BF150" i="14"/>
  <c r="T150" i="14"/>
  <c r="R150" i="14"/>
  <c r="P150" i="14"/>
  <c r="BI144" i="14"/>
  <c r="BH144" i="14"/>
  <c r="BG144" i="14"/>
  <c r="BF144" i="14"/>
  <c r="T144" i="14"/>
  <c r="R144" i="14"/>
  <c r="P144" i="14"/>
  <c r="BI141" i="14"/>
  <c r="BH141" i="14"/>
  <c r="BG141" i="14"/>
  <c r="BF141" i="14"/>
  <c r="T141" i="14"/>
  <c r="R141" i="14"/>
  <c r="P141" i="14"/>
  <c r="BI138" i="14"/>
  <c r="BH138" i="14"/>
  <c r="BG138" i="14"/>
  <c r="BF138" i="14"/>
  <c r="T138" i="14"/>
  <c r="R138" i="14"/>
  <c r="P138" i="14"/>
  <c r="BI134" i="14"/>
  <c r="BH134" i="14"/>
  <c r="BG134" i="14"/>
  <c r="BF134" i="14"/>
  <c r="T134" i="14"/>
  <c r="R134" i="14"/>
  <c r="P134" i="14"/>
  <c r="BI127" i="14"/>
  <c r="BH127" i="14"/>
  <c r="BG127" i="14"/>
  <c r="BF127" i="14"/>
  <c r="T127" i="14"/>
  <c r="R127" i="14"/>
  <c r="P127" i="14"/>
  <c r="BI123" i="14"/>
  <c r="BH123" i="14"/>
  <c r="BG123" i="14"/>
  <c r="BF123" i="14"/>
  <c r="T123" i="14"/>
  <c r="R123" i="14"/>
  <c r="P123" i="14"/>
  <c r="BI119" i="14"/>
  <c r="BH119" i="14"/>
  <c r="BG119" i="14"/>
  <c r="BF119" i="14"/>
  <c r="T119" i="14"/>
  <c r="R119" i="14"/>
  <c r="P119" i="14"/>
  <c r="BI111" i="14"/>
  <c r="BH111" i="14"/>
  <c r="BG111" i="14"/>
  <c r="BF111" i="14"/>
  <c r="T111" i="14"/>
  <c r="R111" i="14"/>
  <c r="P111" i="14"/>
  <c r="BI106" i="14"/>
  <c r="BH106" i="14"/>
  <c r="BG106" i="14"/>
  <c r="BF106" i="14"/>
  <c r="T106" i="14"/>
  <c r="R106" i="14"/>
  <c r="P106" i="14"/>
  <c r="BI103" i="14"/>
  <c r="BH103" i="14"/>
  <c r="BG103" i="14"/>
  <c r="BF103" i="14"/>
  <c r="T103" i="14"/>
  <c r="R103" i="14"/>
  <c r="P103" i="14"/>
  <c r="J97" i="14"/>
  <c r="F97" i="14"/>
  <c r="J96" i="14"/>
  <c r="F96" i="14"/>
  <c r="F94" i="14"/>
  <c r="E92" i="14"/>
  <c r="J55" i="14"/>
  <c r="F55" i="14"/>
  <c r="J54" i="14"/>
  <c r="F54" i="14"/>
  <c r="F52" i="14"/>
  <c r="E50" i="14"/>
  <c r="J12" i="14"/>
  <c r="J52" i="14" s="1"/>
  <c r="E7" i="14"/>
  <c r="E48" i="14" s="1"/>
  <c r="J37" i="13"/>
  <c r="J36" i="13"/>
  <c r="AY66" i="1"/>
  <c r="J35" i="13"/>
  <c r="AX66" i="1"/>
  <c r="BI398" i="13"/>
  <c r="BH398" i="13"/>
  <c r="BG398" i="13"/>
  <c r="BF398" i="13"/>
  <c r="T398" i="13"/>
  <c r="T397" i="13"/>
  <c r="R398" i="13"/>
  <c r="R397" i="13"/>
  <c r="P398" i="13"/>
  <c r="P397" i="13"/>
  <c r="BI396" i="13"/>
  <c r="BH396" i="13"/>
  <c r="BG396" i="13"/>
  <c r="BF396" i="13"/>
  <c r="T396" i="13"/>
  <c r="T395" i="13"/>
  <c r="R396" i="13"/>
  <c r="R395" i="13"/>
  <c r="P396" i="13"/>
  <c r="P395" i="13"/>
  <c r="BI394" i="13"/>
  <c r="BH394" i="13"/>
  <c r="BG394" i="13"/>
  <c r="BF394" i="13"/>
  <c r="T394" i="13"/>
  <c r="T393" i="13"/>
  <c r="R394" i="13"/>
  <c r="R393" i="13"/>
  <c r="P394" i="13"/>
  <c r="P393" i="13"/>
  <c r="BI392" i="13"/>
  <c r="BH392" i="13"/>
  <c r="BG392" i="13"/>
  <c r="BF392" i="13"/>
  <c r="T392" i="13"/>
  <c r="T391" i="13"/>
  <c r="R392" i="13"/>
  <c r="R391" i="13" s="1"/>
  <c r="P392" i="13"/>
  <c r="P391" i="13"/>
  <c r="BI390" i="13"/>
  <c r="BH390" i="13"/>
  <c r="BG390" i="13"/>
  <c r="BF390" i="13"/>
  <c r="T390" i="13"/>
  <c r="T389" i="13" s="1"/>
  <c r="R390" i="13"/>
  <c r="R389" i="13"/>
  <c r="P390" i="13"/>
  <c r="P389" i="13" s="1"/>
  <c r="BI388" i="13"/>
  <c r="BH388" i="13"/>
  <c r="BG388" i="13"/>
  <c r="BF388" i="13"/>
  <c r="T388" i="13"/>
  <c r="T387" i="13"/>
  <c r="R388" i="13"/>
  <c r="R387" i="13" s="1"/>
  <c r="P388" i="13"/>
  <c r="P387" i="13"/>
  <c r="BI386" i="13"/>
  <c r="BH386" i="13"/>
  <c r="BG386" i="13"/>
  <c r="BF386" i="13"/>
  <c r="T386" i="13"/>
  <c r="T385" i="13" s="1"/>
  <c r="R386" i="13"/>
  <c r="R385" i="13"/>
  <c r="P386" i="13"/>
  <c r="P385" i="13" s="1"/>
  <c r="BI379" i="13"/>
  <c r="BH379" i="13"/>
  <c r="BG379" i="13"/>
  <c r="BF379" i="13"/>
  <c r="T379" i="13"/>
  <c r="R379" i="13"/>
  <c r="P379" i="13"/>
  <c r="BI378" i="13"/>
  <c r="BH378" i="13"/>
  <c r="BG378" i="13"/>
  <c r="BF378" i="13"/>
  <c r="T378" i="13"/>
  <c r="R378" i="13"/>
  <c r="P378" i="13"/>
  <c r="BI376" i="13"/>
  <c r="BH376" i="13"/>
  <c r="BG376" i="13"/>
  <c r="BF376" i="13"/>
  <c r="T376" i="13"/>
  <c r="T375" i="13" s="1"/>
  <c r="R376" i="13"/>
  <c r="R375" i="13"/>
  <c r="P376" i="13"/>
  <c r="P375" i="13" s="1"/>
  <c r="BI372" i="13"/>
  <c r="BH372" i="13"/>
  <c r="BG372" i="13"/>
  <c r="BF372" i="13"/>
  <c r="T372" i="13"/>
  <c r="R372" i="13"/>
  <c r="P372" i="13"/>
  <c r="BI370" i="13"/>
  <c r="BH370" i="13"/>
  <c r="BG370" i="13"/>
  <c r="BF370" i="13"/>
  <c r="T370" i="13"/>
  <c r="R370" i="13"/>
  <c r="P370" i="13"/>
  <c r="BI365" i="13"/>
  <c r="BH365" i="13"/>
  <c r="BG365" i="13"/>
  <c r="BF365" i="13"/>
  <c r="T365" i="13"/>
  <c r="R365" i="13"/>
  <c r="P365" i="13"/>
  <c r="BI363" i="13"/>
  <c r="BH363" i="13"/>
  <c r="BG363" i="13"/>
  <c r="BF363" i="13"/>
  <c r="T363" i="13"/>
  <c r="R363" i="13"/>
  <c r="P363" i="13"/>
  <c r="BI357" i="13"/>
  <c r="BH357" i="13"/>
  <c r="BG357" i="13"/>
  <c r="BF357" i="13"/>
  <c r="T357" i="13"/>
  <c r="R357" i="13"/>
  <c r="P357" i="13"/>
  <c r="BI355" i="13"/>
  <c r="BH355" i="13"/>
  <c r="BG355" i="13"/>
  <c r="BF355" i="13"/>
  <c r="T355" i="13"/>
  <c r="R355" i="13"/>
  <c r="P355" i="13"/>
  <c r="BI349" i="13"/>
  <c r="BH349" i="13"/>
  <c r="BG349" i="13"/>
  <c r="BF349" i="13"/>
  <c r="T349" i="13"/>
  <c r="R349" i="13"/>
  <c r="P349" i="13"/>
  <c r="BI345" i="13"/>
  <c r="BH345" i="13"/>
  <c r="BG345" i="13"/>
  <c r="BF345" i="13"/>
  <c r="T345" i="13"/>
  <c r="T344" i="13" s="1"/>
  <c r="R345" i="13"/>
  <c r="R344" i="13" s="1"/>
  <c r="P345" i="13"/>
  <c r="P344" i="13" s="1"/>
  <c r="BI339" i="13"/>
  <c r="BH339" i="13"/>
  <c r="BG339" i="13"/>
  <c r="BF339" i="13"/>
  <c r="T339" i="13"/>
  <c r="R339" i="13"/>
  <c r="P339" i="13"/>
  <c r="BI334" i="13"/>
  <c r="BH334" i="13"/>
  <c r="BG334" i="13"/>
  <c r="BF334" i="13"/>
  <c r="T334" i="13"/>
  <c r="R334" i="13"/>
  <c r="P334" i="13"/>
  <c r="BI332" i="13"/>
  <c r="BH332" i="13"/>
  <c r="BG332" i="13"/>
  <c r="BF332" i="13"/>
  <c r="T332" i="13"/>
  <c r="R332" i="13"/>
  <c r="P332" i="13"/>
  <c r="BI328" i="13"/>
  <c r="BH328" i="13"/>
  <c r="BG328" i="13"/>
  <c r="BF328" i="13"/>
  <c r="T328" i="13"/>
  <c r="R328" i="13"/>
  <c r="P328" i="13"/>
  <c r="BI322" i="13"/>
  <c r="BH322" i="13"/>
  <c r="BG322" i="13"/>
  <c r="BF322" i="13"/>
  <c r="T322" i="13"/>
  <c r="R322" i="13"/>
  <c r="P322" i="13"/>
  <c r="BI318" i="13"/>
  <c r="BH318" i="13"/>
  <c r="BG318" i="13"/>
  <c r="BF318" i="13"/>
  <c r="T318" i="13"/>
  <c r="R318" i="13"/>
  <c r="P318" i="13"/>
  <c r="BI313" i="13"/>
  <c r="BH313" i="13"/>
  <c r="BG313" i="13"/>
  <c r="BF313" i="13"/>
  <c r="T313" i="13"/>
  <c r="R313" i="13"/>
  <c r="P313" i="13"/>
  <c r="BI308" i="13"/>
  <c r="BH308" i="13"/>
  <c r="BG308" i="13"/>
  <c r="BF308" i="13"/>
  <c r="T308" i="13"/>
  <c r="R308" i="13"/>
  <c r="P308" i="13"/>
  <c r="BI303" i="13"/>
  <c r="BH303" i="13"/>
  <c r="BG303" i="13"/>
  <c r="BF303" i="13"/>
  <c r="T303" i="13"/>
  <c r="R303" i="13"/>
  <c r="P303" i="13"/>
  <c r="BI299" i="13"/>
  <c r="BH299" i="13"/>
  <c r="BG299" i="13"/>
  <c r="BF299" i="13"/>
  <c r="T299" i="13"/>
  <c r="R299" i="13"/>
  <c r="P299" i="13"/>
  <c r="BI296" i="13"/>
  <c r="BH296" i="13"/>
  <c r="BG296" i="13"/>
  <c r="BF296" i="13"/>
  <c r="T296" i="13"/>
  <c r="R296" i="13"/>
  <c r="P296" i="13"/>
  <c r="BI289" i="13"/>
  <c r="BH289" i="13"/>
  <c r="BG289" i="13"/>
  <c r="BF289" i="13"/>
  <c r="T289" i="13"/>
  <c r="R289" i="13"/>
  <c r="P289" i="13"/>
  <c r="BI285" i="13"/>
  <c r="BH285" i="13"/>
  <c r="BG285" i="13"/>
  <c r="BF285" i="13"/>
  <c r="T285" i="13"/>
  <c r="R285" i="13"/>
  <c r="P285" i="13"/>
  <c r="BI280" i="13"/>
  <c r="BH280" i="13"/>
  <c r="BG280" i="13"/>
  <c r="BF280" i="13"/>
  <c r="T280" i="13"/>
  <c r="R280" i="13"/>
  <c r="P280" i="13"/>
  <c r="BI276" i="13"/>
  <c r="BH276" i="13"/>
  <c r="BG276" i="13"/>
  <c r="BF276" i="13"/>
  <c r="T276" i="13"/>
  <c r="R276" i="13"/>
  <c r="P276" i="13"/>
  <c r="BI271" i="13"/>
  <c r="BH271" i="13"/>
  <c r="BG271" i="13"/>
  <c r="BF271" i="13"/>
  <c r="T271" i="13"/>
  <c r="R271" i="13"/>
  <c r="P271" i="13"/>
  <c r="BI268" i="13"/>
  <c r="BH268" i="13"/>
  <c r="BG268" i="13"/>
  <c r="BF268" i="13"/>
  <c r="T268" i="13"/>
  <c r="R268" i="13"/>
  <c r="P268" i="13"/>
  <c r="BI264" i="13"/>
  <c r="BH264" i="13"/>
  <c r="BG264" i="13"/>
  <c r="BF264" i="13"/>
  <c r="T264" i="13"/>
  <c r="R264" i="13"/>
  <c r="P264" i="13"/>
  <c r="BI260" i="13"/>
  <c r="BH260" i="13"/>
  <c r="BG260" i="13"/>
  <c r="BF260" i="13"/>
  <c r="T260" i="13"/>
  <c r="R260" i="13"/>
  <c r="P260" i="13"/>
  <c r="BI255" i="13"/>
  <c r="BH255" i="13"/>
  <c r="BG255" i="13"/>
  <c r="BF255" i="13"/>
  <c r="T255" i="13"/>
  <c r="R255" i="13"/>
  <c r="P255" i="13"/>
  <c r="BI250" i="13"/>
  <c r="BH250" i="13"/>
  <c r="BG250" i="13"/>
  <c r="BF250" i="13"/>
  <c r="T250" i="13"/>
  <c r="R250" i="13"/>
  <c r="P250" i="13"/>
  <c r="BI245" i="13"/>
  <c r="BH245" i="13"/>
  <c r="BG245" i="13"/>
  <c r="BF245" i="13"/>
  <c r="T245" i="13"/>
  <c r="R245" i="13"/>
  <c r="P245" i="13"/>
  <c r="BI239" i="13"/>
  <c r="BH239" i="13"/>
  <c r="BG239" i="13"/>
  <c r="BF239" i="13"/>
  <c r="T239" i="13"/>
  <c r="R239" i="13"/>
  <c r="P239" i="13"/>
  <c r="BI235" i="13"/>
  <c r="BH235" i="13"/>
  <c r="BG235" i="13"/>
  <c r="BF235" i="13"/>
  <c r="T235" i="13"/>
  <c r="R235" i="13"/>
  <c r="P235" i="13"/>
  <c r="BI229" i="13"/>
  <c r="BH229" i="13"/>
  <c r="BG229" i="13"/>
  <c r="BF229" i="13"/>
  <c r="T229" i="13"/>
  <c r="R229" i="13"/>
  <c r="P229" i="13"/>
  <c r="BI223" i="13"/>
  <c r="BH223" i="13"/>
  <c r="BG223" i="13"/>
  <c r="BF223" i="13"/>
  <c r="T223" i="13"/>
  <c r="R223" i="13"/>
  <c r="P223" i="13"/>
  <c r="BI219" i="13"/>
  <c r="BH219" i="13"/>
  <c r="BG219" i="13"/>
  <c r="BF219" i="13"/>
  <c r="T219" i="13"/>
  <c r="R219" i="13"/>
  <c r="P219" i="13"/>
  <c r="BI214" i="13"/>
  <c r="BH214" i="13"/>
  <c r="BG214" i="13"/>
  <c r="BF214" i="13"/>
  <c r="T214" i="13"/>
  <c r="R214" i="13"/>
  <c r="P214" i="13"/>
  <c r="BI209" i="13"/>
  <c r="BH209" i="13"/>
  <c r="BG209" i="13"/>
  <c r="BF209" i="13"/>
  <c r="T209" i="13"/>
  <c r="R209" i="13"/>
  <c r="P209" i="13"/>
  <c r="BI204" i="13"/>
  <c r="BH204" i="13"/>
  <c r="BG204" i="13"/>
  <c r="BF204" i="13"/>
  <c r="T204" i="13"/>
  <c r="R204" i="13"/>
  <c r="P204" i="13"/>
  <c r="BI199" i="13"/>
  <c r="BH199" i="13"/>
  <c r="BG199" i="13"/>
  <c r="BF199" i="13"/>
  <c r="T199" i="13"/>
  <c r="R199" i="13"/>
  <c r="P199" i="13"/>
  <c r="BI196" i="13"/>
  <c r="BH196" i="13"/>
  <c r="BG196" i="13"/>
  <c r="BF196" i="13"/>
  <c r="T196" i="13"/>
  <c r="R196" i="13"/>
  <c r="P196" i="13"/>
  <c r="BI191" i="13"/>
  <c r="BH191" i="13"/>
  <c r="BG191" i="13"/>
  <c r="BF191" i="13"/>
  <c r="T191" i="13"/>
  <c r="R191" i="13"/>
  <c r="P191" i="13"/>
  <c r="BI186" i="13"/>
  <c r="BH186" i="13"/>
  <c r="BG186" i="13"/>
  <c r="BF186" i="13"/>
  <c r="T186" i="13"/>
  <c r="R186" i="13"/>
  <c r="P186" i="13"/>
  <c r="BI183" i="13"/>
  <c r="BH183" i="13"/>
  <c r="BG183" i="13"/>
  <c r="BF183" i="13"/>
  <c r="T183" i="13"/>
  <c r="R183" i="13"/>
  <c r="P183" i="13"/>
  <c r="BI180" i="13"/>
  <c r="BH180" i="13"/>
  <c r="BG180" i="13"/>
  <c r="BF180" i="13"/>
  <c r="T180" i="13"/>
  <c r="R180" i="13"/>
  <c r="P180" i="13"/>
  <c r="BI178" i="13"/>
  <c r="BH178" i="13"/>
  <c r="BG178" i="13"/>
  <c r="BF178" i="13"/>
  <c r="T178" i="13"/>
  <c r="R178" i="13"/>
  <c r="P178" i="13"/>
  <c r="BI175" i="13"/>
  <c r="BH175" i="13"/>
  <c r="BG175" i="13"/>
  <c r="BF175" i="13"/>
  <c r="T175" i="13"/>
  <c r="R175" i="13"/>
  <c r="P175" i="13"/>
  <c r="BI172" i="13"/>
  <c r="BH172" i="13"/>
  <c r="BG172" i="13"/>
  <c r="BF172" i="13"/>
  <c r="T172" i="13"/>
  <c r="R172" i="13"/>
  <c r="P172" i="13"/>
  <c r="BI166" i="13"/>
  <c r="BH166" i="13"/>
  <c r="BG166" i="13"/>
  <c r="BF166" i="13"/>
  <c r="T166" i="13"/>
  <c r="R166" i="13"/>
  <c r="P166" i="13"/>
  <c r="BI162" i="13"/>
  <c r="BH162" i="13"/>
  <c r="BG162" i="13"/>
  <c r="BF162" i="13"/>
  <c r="T162" i="13"/>
  <c r="R162" i="13"/>
  <c r="P162" i="13"/>
  <c r="BI158" i="13"/>
  <c r="BH158" i="13"/>
  <c r="BG158" i="13"/>
  <c r="BF158" i="13"/>
  <c r="T158" i="13"/>
  <c r="R158" i="13"/>
  <c r="P158" i="13"/>
  <c r="BI153" i="13"/>
  <c r="BH153" i="13"/>
  <c r="BG153" i="13"/>
  <c r="BF153" i="13"/>
  <c r="T153" i="13"/>
  <c r="R153" i="13"/>
  <c r="P153" i="13"/>
  <c r="BI148" i="13"/>
  <c r="BH148" i="13"/>
  <c r="BG148" i="13"/>
  <c r="BF148" i="13"/>
  <c r="T148" i="13"/>
  <c r="R148" i="13"/>
  <c r="P148" i="13"/>
  <c r="BI140" i="13"/>
  <c r="BH140" i="13"/>
  <c r="BG140" i="13"/>
  <c r="BF140" i="13"/>
  <c r="T140" i="13"/>
  <c r="R140" i="13"/>
  <c r="P140" i="13"/>
  <c r="BI133" i="13"/>
  <c r="BH133" i="13"/>
  <c r="BG133" i="13"/>
  <c r="BF133" i="13"/>
  <c r="T133" i="13"/>
  <c r="R133" i="13"/>
  <c r="P133" i="13"/>
  <c r="BI128" i="13"/>
  <c r="BH128" i="13"/>
  <c r="BG128" i="13"/>
  <c r="BF128" i="13"/>
  <c r="T128" i="13"/>
  <c r="R128" i="13"/>
  <c r="P128" i="13"/>
  <c r="BI123" i="13"/>
  <c r="BH123" i="13"/>
  <c r="BG123" i="13"/>
  <c r="BF123" i="13"/>
  <c r="T123" i="13"/>
  <c r="R123" i="13"/>
  <c r="P123" i="13"/>
  <c r="BI116" i="13"/>
  <c r="BH116" i="13"/>
  <c r="BG116" i="13"/>
  <c r="BF116" i="13"/>
  <c r="T116" i="13"/>
  <c r="R116" i="13"/>
  <c r="P116" i="13"/>
  <c r="BI113" i="13"/>
  <c r="BH113" i="13"/>
  <c r="BG113" i="13"/>
  <c r="BF113" i="13"/>
  <c r="T113" i="13"/>
  <c r="R113" i="13"/>
  <c r="P113" i="13"/>
  <c r="BI107" i="13"/>
  <c r="BH107" i="13"/>
  <c r="BG107" i="13"/>
  <c r="BF107" i="13"/>
  <c r="T107" i="13"/>
  <c r="R107" i="13"/>
  <c r="P107" i="13"/>
  <c r="BI103" i="13"/>
  <c r="BH103" i="13"/>
  <c r="BG103" i="13"/>
  <c r="BF103" i="13"/>
  <c r="T103" i="13"/>
  <c r="R103" i="13"/>
  <c r="P103" i="13"/>
  <c r="J97" i="13"/>
  <c r="F97" i="13"/>
  <c r="J96" i="13"/>
  <c r="F96" i="13"/>
  <c r="F94" i="13"/>
  <c r="E92" i="13"/>
  <c r="J55" i="13"/>
  <c r="F55" i="13"/>
  <c r="J54" i="13"/>
  <c r="F54" i="13"/>
  <c r="F52" i="13"/>
  <c r="E50" i="13"/>
  <c r="J12" i="13"/>
  <c r="J94" i="13" s="1"/>
  <c r="E7" i="13"/>
  <c r="E48" i="13" s="1"/>
  <c r="J37" i="12"/>
  <c r="J36" i="12"/>
  <c r="AY65" i="1"/>
  <c r="J35" i="12"/>
  <c r="AX65" i="1"/>
  <c r="BI359" i="12"/>
  <c r="BH359" i="12"/>
  <c r="BG359" i="12"/>
  <c r="BF359" i="12"/>
  <c r="T359" i="12"/>
  <c r="T358" i="12"/>
  <c r="R359" i="12"/>
  <c r="R358" i="12"/>
  <c r="P359" i="12"/>
  <c r="P358" i="12"/>
  <c r="BI357" i="12"/>
  <c r="BH357" i="12"/>
  <c r="BG357" i="12"/>
  <c r="BF357" i="12"/>
  <c r="T357" i="12"/>
  <c r="T356" i="12"/>
  <c r="R357" i="12"/>
  <c r="R356" i="12"/>
  <c r="P357" i="12"/>
  <c r="P356" i="12"/>
  <c r="BI355" i="12"/>
  <c r="BH355" i="12"/>
  <c r="BG355" i="12"/>
  <c r="BF355" i="12"/>
  <c r="T355" i="12"/>
  <c r="T354" i="12"/>
  <c r="R355" i="12"/>
  <c r="R354" i="12"/>
  <c r="P355" i="12"/>
  <c r="P354" i="12"/>
  <c r="BI353" i="12"/>
  <c r="BH353" i="12"/>
  <c r="BG353" i="12"/>
  <c r="BF353" i="12"/>
  <c r="T353" i="12"/>
  <c r="T352" i="12"/>
  <c r="R353" i="12"/>
  <c r="R352" i="12"/>
  <c r="P353" i="12"/>
  <c r="P352" i="12"/>
  <c r="BI351" i="12"/>
  <c r="BH351" i="12"/>
  <c r="BG351" i="12"/>
  <c r="BF351" i="12"/>
  <c r="T351" i="12"/>
  <c r="T350" i="12"/>
  <c r="R351" i="12"/>
  <c r="R350" i="12" s="1"/>
  <c r="P351" i="12"/>
  <c r="P350" i="12"/>
  <c r="BI349" i="12"/>
  <c r="BH349" i="12"/>
  <c r="BG349" i="12"/>
  <c r="BF349" i="12"/>
  <c r="T349" i="12"/>
  <c r="T348" i="12" s="1"/>
  <c r="R349" i="12"/>
  <c r="R348" i="12"/>
  <c r="P349" i="12"/>
  <c r="P348" i="12" s="1"/>
  <c r="BI347" i="12"/>
  <c r="BH347" i="12"/>
  <c r="BG347" i="12"/>
  <c r="BF347" i="12"/>
  <c r="T347" i="12"/>
  <c r="T346" i="12"/>
  <c r="R347" i="12"/>
  <c r="R346" i="12" s="1"/>
  <c r="P347" i="12"/>
  <c r="P346" i="12"/>
  <c r="BI340" i="12"/>
  <c r="BH340" i="12"/>
  <c r="BG340" i="12"/>
  <c r="BF340" i="12"/>
  <c r="T340" i="12"/>
  <c r="R340" i="12"/>
  <c r="P340" i="12"/>
  <c r="BI339" i="12"/>
  <c r="BH339" i="12"/>
  <c r="BG339" i="12"/>
  <c r="BF339" i="12"/>
  <c r="T339" i="12"/>
  <c r="R339" i="12"/>
  <c r="P339" i="12"/>
  <c r="BI337" i="12"/>
  <c r="BH337" i="12"/>
  <c r="BG337" i="12"/>
  <c r="BF337" i="12"/>
  <c r="T337" i="12"/>
  <c r="T336" i="12"/>
  <c r="R337" i="12"/>
  <c r="R336" i="12" s="1"/>
  <c r="P337" i="12"/>
  <c r="P336" i="12"/>
  <c r="BI333" i="12"/>
  <c r="BH333" i="12"/>
  <c r="BG333" i="12"/>
  <c r="BF333" i="12"/>
  <c r="T333" i="12"/>
  <c r="R333" i="12"/>
  <c r="P333" i="12"/>
  <c r="BI331" i="12"/>
  <c r="BH331" i="12"/>
  <c r="BG331" i="12"/>
  <c r="BF331" i="12"/>
  <c r="T331" i="12"/>
  <c r="R331" i="12"/>
  <c r="P331" i="12"/>
  <c r="BI325" i="12"/>
  <c r="BH325" i="12"/>
  <c r="BG325" i="12"/>
  <c r="BF325" i="12"/>
  <c r="T325" i="12"/>
  <c r="R325" i="12"/>
  <c r="P325" i="12"/>
  <c r="BI323" i="12"/>
  <c r="BH323" i="12"/>
  <c r="BG323" i="12"/>
  <c r="BF323" i="12"/>
  <c r="T323" i="12"/>
  <c r="R323" i="12"/>
  <c r="P323" i="12"/>
  <c r="BI317" i="12"/>
  <c r="BH317" i="12"/>
  <c r="BG317" i="12"/>
  <c r="BF317" i="12"/>
  <c r="T317" i="12"/>
  <c r="R317" i="12"/>
  <c r="P317" i="12"/>
  <c r="BI313" i="12"/>
  <c r="BH313" i="12"/>
  <c r="BG313" i="12"/>
  <c r="BF313" i="12"/>
  <c r="T313" i="12"/>
  <c r="T312" i="12" s="1"/>
  <c r="R313" i="12"/>
  <c r="R312" i="12" s="1"/>
  <c r="P313" i="12"/>
  <c r="P312" i="12" s="1"/>
  <c r="BI306" i="12"/>
  <c r="BH306" i="12"/>
  <c r="BG306" i="12"/>
  <c r="BF306" i="12"/>
  <c r="T306" i="12"/>
  <c r="R306" i="12"/>
  <c r="P306" i="12"/>
  <c r="BI302" i="12"/>
  <c r="BH302" i="12"/>
  <c r="BG302" i="12"/>
  <c r="BF302" i="12"/>
  <c r="T302" i="12"/>
  <c r="R302" i="12"/>
  <c r="P302" i="12"/>
  <c r="BI298" i="12"/>
  <c r="BH298" i="12"/>
  <c r="BG298" i="12"/>
  <c r="BF298" i="12"/>
  <c r="T298" i="12"/>
  <c r="R298" i="12"/>
  <c r="P298" i="12"/>
  <c r="BI296" i="12"/>
  <c r="BH296" i="12"/>
  <c r="BG296" i="12"/>
  <c r="BF296" i="12"/>
  <c r="T296" i="12"/>
  <c r="R296" i="12"/>
  <c r="P296" i="12"/>
  <c r="BI291" i="12"/>
  <c r="BH291" i="12"/>
  <c r="BG291" i="12"/>
  <c r="BF291" i="12"/>
  <c r="T291" i="12"/>
  <c r="R291" i="12"/>
  <c r="P291" i="12"/>
  <c r="BI286" i="12"/>
  <c r="BH286" i="12"/>
  <c r="BG286" i="12"/>
  <c r="BF286" i="12"/>
  <c r="T286" i="12"/>
  <c r="R286" i="12"/>
  <c r="P286" i="12"/>
  <c r="BI281" i="12"/>
  <c r="BH281" i="12"/>
  <c r="BG281" i="12"/>
  <c r="BF281" i="12"/>
  <c r="T281" i="12"/>
  <c r="R281" i="12"/>
  <c r="P281" i="12"/>
  <c r="BI275" i="12"/>
  <c r="BH275" i="12"/>
  <c r="BG275" i="12"/>
  <c r="BF275" i="12"/>
  <c r="T275" i="12"/>
  <c r="R275" i="12"/>
  <c r="P275" i="12"/>
  <c r="BI270" i="12"/>
  <c r="BH270" i="12"/>
  <c r="BG270" i="12"/>
  <c r="BF270" i="12"/>
  <c r="T270" i="12"/>
  <c r="R270" i="12"/>
  <c r="P270" i="12"/>
  <c r="BI265" i="12"/>
  <c r="BH265" i="12"/>
  <c r="BG265" i="12"/>
  <c r="BF265" i="12"/>
  <c r="T265" i="12"/>
  <c r="R265" i="12"/>
  <c r="P265" i="12"/>
  <c r="BI263" i="12"/>
  <c r="BH263" i="12"/>
  <c r="BG263" i="12"/>
  <c r="BF263" i="12"/>
  <c r="T263" i="12"/>
  <c r="R263" i="12"/>
  <c r="P263" i="12"/>
  <c r="BI260" i="12"/>
  <c r="BH260" i="12"/>
  <c r="BG260" i="12"/>
  <c r="BF260" i="12"/>
  <c r="T260" i="12"/>
  <c r="R260" i="12"/>
  <c r="P260" i="12"/>
  <c r="BI255" i="12"/>
  <c r="BH255" i="12"/>
  <c r="BG255" i="12"/>
  <c r="BF255" i="12"/>
  <c r="T255" i="12"/>
  <c r="R255" i="12"/>
  <c r="P255" i="12"/>
  <c r="BI251" i="12"/>
  <c r="BH251" i="12"/>
  <c r="BG251" i="12"/>
  <c r="BF251" i="12"/>
  <c r="T251" i="12"/>
  <c r="R251" i="12"/>
  <c r="P251" i="12"/>
  <c r="BI247" i="12"/>
  <c r="BH247" i="12"/>
  <c r="BG247" i="12"/>
  <c r="BF247" i="12"/>
  <c r="T247" i="12"/>
  <c r="R247" i="12"/>
  <c r="P247" i="12"/>
  <c r="BI241" i="12"/>
  <c r="BH241" i="12"/>
  <c r="BG241" i="12"/>
  <c r="BF241" i="12"/>
  <c r="T241" i="12"/>
  <c r="R241" i="12"/>
  <c r="P241" i="12"/>
  <c r="BI237" i="12"/>
  <c r="BH237" i="12"/>
  <c r="BG237" i="12"/>
  <c r="BF237" i="12"/>
  <c r="T237" i="12"/>
  <c r="R237" i="12"/>
  <c r="P237" i="12"/>
  <c r="BI232" i="12"/>
  <c r="BH232" i="12"/>
  <c r="BG232" i="12"/>
  <c r="BF232" i="12"/>
  <c r="T232" i="12"/>
  <c r="R232" i="12"/>
  <c r="P232" i="12"/>
  <c r="BI225" i="12"/>
  <c r="BH225" i="12"/>
  <c r="BG225" i="12"/>
  <c r="BF225" i="12"/>
  <c r="T225" i="12"/>
  <c r="R225" i="12"/>
  <c r="P225" i="12"/>
  <c r="BI219" i="12"/>
  <c r="BH219" i="12"/>
  <c r="BG219" i="12"/>
  <c r="BF219" i="12"/>
  <c r="T219" i="12"/>
  <c r="R219" i="12"/>
  <c r="P219" i="12"/>
  <c r="BI215" i="12"/>
  <c r="BH215" i="12"/>
  <c r="BG215" i="12"/>
  <c r="BF215" i="12"/>
  <c r="T215" i="12"/>
  <c r="R215" i="12"/>
  <c r="P215" i="12"/>
  <c r="BI210" i="12"/>
  <c r="BH210" i="12"/>
  <c r="BG210" i="12"/>
  <c r="BF210" i="12"/>
  <c r="T210" i="12"/>
  <c r="R210" i="12"/>
  <c r="P210" i="12"/>
  <c r="BI204" i="12"/>
  <c r="BH204" i="12"/>
  <c r="BG204" i="12"/>
  <c r="BF204" i="12"/>
  <c r="T204" i="12"/>
  <c r="R204" i="12"/>
  <c r="P204" i="12"/>
  <c r="BI199" i="12"/>
  <c r="BH199" i="12"/>
  <c r="BG199" i="12"/>
  <c r="BF199" i="12"/>
  <c r="T199" i="12"/>
  <c r="R199" i="12"/>
  <c r="P199" i="12"/>
  <c r="BI195" i="12"/>
  <c r="BH195" i="12"/>
  <c r="BG195" i="12"/>
  <c r="BF195" i="12"/>
  <c r="T195" i="12"/>
  <c r="R195" i="12"/>
  <c r="P195" i="12"/>
  <c r="BI190" i="12"/>
  <c r="BH190" i="12"/>
  <c r="BG190" i="12"/>
  <c r="BF190" i="12"/>
  <c r="T190" i="12"/>
  <c r="R190" i="12"/>
  <c r="P190" i="12"/>
  <c r="BI185" i="12"/>
  <c r="BH185" i="12"/>
  <c r="BG185" i="12"/>
  <c r="BF185" i="12"/>
  <c r="T185" i="12"/>
  <c r="R185" i="12"/>
  <c r="P185" i="12"/>
  <c r="BI181" i="12"/>
  <c r="BH181" i="12"/>
  <c r="BG181" i="12"/>
  <c r="BF181" i="12"/>
  <c r="T181" i="12"/>
  <c r="R181" i="12"/>
  <c r="P181" i="12"/>
  <c r="BI177" i="12"/>
  <c r="BH177" i="12"/>
  <c r="BG177" i="12"/>
  <c r="BF177" i="12"/>
  <c r="T177" i="12"/>
  <c r="R177" i="12"/>
  <c r="P177" i="12"/>
  <c r="BI171" i="12"/>
  <c r="BH171" i="12"/>
  <c r="BG171" i="12"/>
  <c r="BF171" i="12"/>
  <c r="T171" i="12"/>
  <c r="R171" i="12"/>
  <c r="P171" i="12"/>
  <c r="BI166" i="12"/>
  <c r="BH166" i="12"/>
  <c r="BG166" i="12"/>
  <c r="BF166" i="12"/>
  <c r="T166" i="12"/>
  <c r="R166" i="12"/>
  <c r="P166" i="12"/>
  <c r="BI163" i="12"/>
  <c r="BH163" i="12"/>
  <c r="BG163" i="12"/>
  <c r="BF163" i="12"/>
  <c r="T163" i="12"/>
  <c r="R163" i="12"/>
  <c r="P163" i="12"/>
  <c r="BI158" i="12"/>
  <c r="BH158" i="12"/>
  <c r="BG158" i="12"/>
  <c r="BF158" i="12"/>
  <c r="T158" i="12"/>
  <c r="R158" i="12"/>
  <c r="P158" i="12"/>
  <c r="BI153" i="12"/>
  <c r="BH153" i="12"/>
  <c r="BG153" i="12"/>
  <c r="BF153" i="12"/>
  <c r="T153" i="12"/>
  <c r="R153" i="12"/>
  <c r="P153" i="12"/>
  <c r="BI150" i="12"/>
  <c r="BH150" i="12"/>
  <c r="BG150" i="12"/>
  <c r="BF150" i="12"/>
  <c r="T150" i="12"/>
  <c r="R150" i="12"/>
  <c r="P150" i="12"/>
  <c r="BI147" i="12"/>
  <c r="BH147" i="12"/>
  <c r="BG147" i="12"/>
  <c r="BF147" i="12"/>
  <c r="T147" i="12"/>
  <c r="R147" i="12"/>
  <c r="P147" i="12"/>
  <c r="BI145" i="12"/>
  <c r="BH145" i="12"/>
  <c r="BG145" i="12"/>
  <c r="BF145" i="12"/>
  <c r="T145" i="12"/>
  <c r="R145" i="12"/>
  <c r="P145" i="12"/>
  <c r="BI142" i="12"/>
  <c r="BH142" i="12"/>
  <c r="BG142" i="12"/>
  <c r="BF142" i="12"/>
  <c r="T142" i="12"/>
  <c r="R142" i="12"/>
  <c r="P142" i="12"/>
  <c r="BI136" i="12"/>
  <c r="BH136" i="12"/>
  <c r="BG136" i="12"/>
  <c r="BF136" i="12"/>
  <c r="T136" i="12"/>
  <c r="R136" i="12"/>
  <c r="P136" i="12"/>
  <c r="BI133" i="12"/>
  <c r="BH133" i="12"/>
  <c r="BG133" i="12"/>
  <c r="BF133" i="12"/>
  <c r="T133" i="12"/>
  <c r="R133" i="12"/>
  <c r="P133" i="12"/>
  <c r="BI130" i="12"/>
  <c r="BH130" i="12"/>
  <c r="BG130" i="12"/>
  <c r="BF130" i="12"/>
  <c r="T130" i="12"/>
  <c r="R130" i="12"/>
  <c r="P130" i="12"/>
  <c r="BI125" i="12"/>
  <c r="BH125" i="12"/>
  <c r="BG125" i="12"/>
  <c r="BF125" i="12"/>
  <c r="T125" i="12"/>
  <c r="R125" i="12"/>
  <c r="P125" i="12"/>
  <c r="BI119" i="12"/>
  <c r="BH119" i="12"/>
  <c r="BG119" i="12"/>
  <c r="BF119" i="12"/>
  <c r="T119" i="12"/>
  <c r="R119" i="12"/>
  <c r="P119" i="12"/>
  <c r="BI115" i="12"/>
  <c r="BH115" i="12"/>
  <c r="BG115" i="12"/>
  <c r="BF115" i="12"/>
  <c r="T115" i="12"/>
  <c r="R115" i="12"/>
  <c r="P115" i="12"/>
  <c r="BI108" i="12"/>
  <c r="BH108" i="12"/>
  <c r="BG108" i="12"/>
  <c r="BF108" i="12"/>
  <c r="T108" i="12"/>
  <c r="R108" i="12"/>
  <c r="P108" i="12"/>
  <c r="BI103" i="12"/>
  <c r="BH103" i="12"/>
  <c r="BG103" i="12"/>
  <c r="BF103" i="12"/>
  <c r="T103" i="12"/>
  <c r="R103" i="12"/>
  <c r="P103" i="12"/>
  <c r="J97" i="12"/>
  <c r="F97" i="12"/>
  <c r="J96" i="12"/>
  <c r="F96" i="12"/>
  <c r="F94" i="12"/>
  <c r="E92" i="12"/>
  <c r="J55" i="12"/>
  <c r="F55" i="12"/>
  <c r="J54" i="12"/>
  <c r="F54" i="12"/>
  <c r="F52" i="12"/>
  <c r="E50" i="12"/>
  <c r="J12" i="12"/>
  <c r="J94" i="12" s="1"/>
  <c r="E7" i="12"/>
  <c r="E90" i="12" s="1"/>
  <c r="J37" i="11"/>
  <c r="J36" i="11"/>
  <c r="AY64" i="1"/>
  <c r="J35" i="11"/>
  <c r="AX64" i="1"/>
  <c r="BI393" i="11"/>
  <c r="BH393" i="11"/>
  <c r="BG393" i="11"/>
  <c r="BF393" i="11"/>
  <c r="T393" i="11"/>
  <c r="T392" i="11"/>
  <c r="R393" i="11"/>
  <c r="R392" i="11"/>
  <c r="P393" i="11"/>
  <c r="P392" i="11"/>
  <c r="BI391" i="11"/>
  <c r="BH391" i="11"/>
  <c r="BG391" i="11"/>
  <c r="BF391" i="11"/>
  <c r="T391" i="11"/>
  <c r="T390" i="11"/>
  <c r="R391" i="11"/>
  <c r="R390" i="11"/>
  <c r="P391" i="11"/>
  <c r="P390" i="11"/>
  <c r="BI389" i="11"/>
  <c r="BH389" i="11"/>
  <c r="BG389" i="11"/>
  <c r="BF389" i="11"/>
  <c r="T389" i="11"/>
  <c r="T388" i="11"/>
  <c r="R389" i="11"/>
  <c r="R388" i="11"/>
  <c r="P389" i="11"/>
  <c r="P388" i="11"/>
  <c r="BI387" i="11"/>
  <c r="BH387" i="11"/>
  <c r="BG387" i="11"/>
  <c r="BF387" i="11"/>
  <c r="T387" i="11"/>
  <c r="T386" i="11"/>
  <c r="R387" i="11"/>
  <c r="R386" i="11" s="1"/>
  <c r="P387" i="11"/>
  <c r="P386" i="11"/>
  <c r="BI385" i="11"/>
  <c r="BH385" i="11"/>
  <c r="BG385" i="11"/>
  <c r="BF385" i="11"/>
  <c r="T385" i="11"/>
  <c r="T384" i="11" s="1"/>
  <c r="R385" i="11"/>
  <c r="R384" i="11"/>
  <c r="P385" i="11"/>
  <c r="P384" i="11" s="1"/>
  <c r="BI383" i="11"/>
  <c r="BH383" i="11"/>
  <c r="BG383" i="11"/>
  <c r="BF383" i="11"/>
  <c r="T383" i="11"/>
  <c r="T382" i="11"/>
  <c r="R383" i="11"/>
  <c r="R382" i="11" s="1"/>
  <c r="P383" i="11"/>
  <c r="P382" i="11"/>
  <c r="BI381" i="11"/>
  <c r="BH381" i="11"/>
  <c r="BG381" i="11"/>
  <c r="BF381" i="11"/>
  <c r="T381" i="11"/>
  <c r="T380" i="11" s="1"/>
  <c r="R381" i="11"/>
  <c r="R380" i="11"/>
  <c r="P381" i="11"/>
  <c r="P380" i="11" s="1"/>
  <c r="BI374" i="11"/>
  <c r="BH374" i="11"/>
  <c r="BG374" i="11"/>
  <c r="BF374" i="11"/>
  <c r="T374" i="11"/>
  <c r="R374" i="11"/>
  <c r="P374" i="11"/>
  <c r="BI373" i="11"/>
  <c r="BH373" i="11"/>
  <c r="BG373" i="11"/>
  <c r="BF373" i="11"/>
  <c r="T373" i="11"/>
  <c r="R373" i="11"/>
  <c r="P373" i="11"/>
  <c r="BI371" i="11"/>
  <c r="BH371" i="11"/>
  <c r="BG371" i="11"/>
  <c r="BF371" i="11"/>
  <c r="T371" i="11"/>
  <c r="T370" i="11"/>
  <c r="R371" i="11"/>
  <c r="R370" i="11"/>
  <c r="P371" i="11"/>
  <c r="P370" i="11"/>
  <c r="BI367" i="11"/>
  <c r="BH367" i="11"/>
  <c r="BG367" i="11"/>
  <c r="BF367" i="11"/>
  <c r="T367" i="11"/>
  <c r="R367" i="11"/>
  <c r="P367" i="11"/>
  <c r="BI365" i="11"/>
  <c r="BH365" i="11"/>
  <c r="BG365" i="11"/>
  <c r="BF365" i="11"/>
  <c r="T365" i="11"/>
  <c r="R365" i="11"/>
  <c r="P365" i="11"/>
  <c r="BI360" i="11"/>
  <c r="BH360" i="11"/>
  <c r="BG360" i="11"/>
  <c r="BF360" i="11"/>
  <c r="T360" i="11"/>
  <c r="R360" i="11"/>
  <c r="P360" i="11"/>
  <c r="BI358" i="11"/>
  <c r="BH358" i="11"/>
  <c r="BG358" i="11"/>
  <c r="BF358" i="11"/>
  <c r="T358" i="11"/>
  <c r="R358" i="11"/>
  <c r="P358" i="11"/>
  <c r="BI352" i="11"/>
  <c r="BH352" i="11"/>
  <c r="BG352" i="11"/>
  <c r="BF352" i="11"/>
  <c r="T352" i="11"/>
  <c r="R352" i="11"/>
  <c r="P352" i="11"/>
  <c r="BI350" i="11"/>
  <c r="BH350" i="11"/>
  <c r="BG350" i="11"/>
  <c r="BF350" i="11"/>
  <c r="T350" i="11"/>
  <c r="R350" i="11"/>
  <c r="P350" i="11"/>
  <c r="BI344" i="11"/>
  <c r="BH344" i="11"/>
  <c r="BG344" i="11"/>
  <c r="BF344" i="11"/>
  <c r="T344" i="11"/>
  <c r="R344" i="11"/>
  <c r="P344" i="11"/>
  <c r="BI340" i="11"/>
  <c r="BH340" i="11"/>
  <c r="BG340" i="11"/>
  <c r="BF340" i="11"/>
  <c r="T340" i="11"/>
  <c r="T339" i="11" s="1"/>
  <c r="R340" i="11"/>
  <c r="R339" i="11" s="1"/>
  <c r="P340" i="11"/>
  <c r="P339" i="11" s="1"/>
  <c r="BI335" i="11"/>
  <c r="BH335" i="11"/>
  <c r="BG335" i="11"/>
  <c r="BF335" i="11"/>
  <c r="T335" i="11"/>
  <c r="R335" i="11"/>
  <c r="P335" i="11"/>
  <c r="BI331" i="11"/>
  <c r="BH331" i="11"/>
  <c r="BG331" i="11"/>
  <c r="BF331" i="11"/>
  <c r="T331" i="11"/>
  <c r="R331" i="11"/>
  <c r="P331" i="11"/>
  <c r="BI326" i="11"/>
  <c r="BH326" i="11"/>
  <c r="BG326" i="11"/>
  <c r="BF326" i="11"/>
  <c r="T326" i="11"/>
  <c r="R326" i="11"/>
  <c r="P326" i="11"/>
  <c r="BI322" i="11"/>
  <c r="BH322" i="11"/>
  <c r="BG322" i="11"/>
  <c r="BF322" i="11"/>
  <c r="T322" i="11"/>
  <c r="R322" i="11"/>
  <c r="P322" i="11"/>
  <c r="BI320" i="11"/>
  <c r="BH320" i="11"/>
  <c r="BG320" i="11"/>
  <c r="BF320" i="11"/>
  <c r="T320" i="11"/>
  <c r="R320" i="11"/>
  <c r="P320" i="11"/>
  <c r="BI316" i="11"/>
  <c r="BH316" i="11"/>
  <c r="BG316" i="11"/>
  <c r="BF316" i="11"/>
  <c r="T316" i="11"/>
  <c r="R316" i="11"/>
  <c r="P316" i="11"/>
  <c r="BI312" i="11"/>
  <c r="BH312" i="11"/>
  <c r="BG312" i="11"/>
  <c r="BF312" i="11"/>
  <c r="T312" i="11"/>
  <c r="R312" i="11"/>
  <c r="P312" i="11"/>
  <c r="BI308" i="11"/>
  <c r="BH308" i="11"/>
  <c r="BG308" i="11"/>
  <c r="BF308" i="11"/>
  <c r="T308" i="11"/>
  <c r="R308" i="11"/>
  <c r="P308" i="11"/>
  <c r="BI305" i="11"/>
  <c r="BH305" i="11"/>
  <c r="BG305" i="11"/>
  <c r="BF305" i="11"/>
  <c r="T305" i="11"/>
  <c r="R305" i="11"/>
  <c r="P305" i="11"/>
  <c r="BI299" i="11"/>
  <c r="BH299" i="11"/>
  <c r="BG299" i="11"/>
  <c r="BF299" i="11"/>
  <c r="T299" i="11"/>
  <c r="R299" i="11"/>
  <c r="P299" i="11"/>
  <c r="BI294" i="11"/>
  <c r="BH294" i="11"/>
  <c r="BG294" i="11"/>
  <c r="BF294" i="11"/>
  <c r="T294" i="11"/>
  <c r="R294" i="11"/>
  <c r="P294" i="11"/>
  <c r="BI289" i="11"/>
  <c r="BH289" i="11"/>
  <c r="BG289" i="11"/>
  <c r="BF289" i="11"/>
  <c r="T289" i="11"/>
  <c r="R289" i="11"/>
  <c r="P289" i="11"/>
  <c r="BI284" i="11"/>
  <c r="BH284" i="11"/>
  <c r="BG284" i="11"/>
  <c r="BF284" i="11"/>
  <c r="T284" i="11"/>
  <c r="R284" i="11"/>
  <c r="P284" i="11"/>
  <c r="BI279" i="11"/>
  <c r="BH279" i="11"/>
  <c r="BG279" i="11"/>
  <c r="BF279" i="11"/>
  <c r="T279" i="11"/>
  <c r="R279" i="11"/>
  <c r="P279" i="11"/>
  <c r="BI275" i="11"/>
  <c r="BH275" i="11"/>
  <c r="BG275" i="11"/>
  <c r="BF275" i="11"/>
  <c r="T275" i="11"/>
  <c r="R275" i="11"/>
  <c r="P275" i="11"/>
  <c r="BI270" i="11"/>
  <c r="BH270" i="11"/>
  <c r="BG270" i="11"/>
  <c r="BF270" i="11"/>
  <c r="T270" i="11"/>
  <c r="R270" i="11"/>
  <c r="P270" i="11"/>
  <c r="BI263" i="11"/>
  <c r="BH263" i="11"/>
  <c r="BG263" i="11"/>
  <c r="BF263" i="11"/>
  <c r="T263" i="11"/>
  <c r="R263" i="11"/>
  <c r="P263" i="11"/>
  <c r="BI259" i="11"/>
  <c r="BH259" i="11"/>
  <c r="BG259" i="11"/>
  <c r="BF259" i="11"/>
  <c r="T259" i="11"/>
  <c r="R259" i="11"/>
  <c r="P259" i="11"/>
  <c r="BI252" i="11"/>
  <c r="BH252" i="11"/>
  <c r="BG252" i="11"/>
  <c r="BF252" i="11"/>
  <c r="T252" i="11"/>
  <c r="R252" i="11"/>
  <c r="P252" i="11"/>
  <c r="BI248" i="11"/>
  <c r="BH248" i="11"/>
  <c r="BG248" i="11"/>
  <c r="BF248" i="11"/>
  <c r="T248" i="11"/>
  <c r="R248" i="11"/>
  <c r="P248" i="11"/>
  <c r="BI244" i="11"/>
  <c r="BH244" i="11"/>
  <c r="BG244" i="11"/>
  <c r="BF244" i="11"/>
  <c r="T244" i="11"/>
  <c r="R244" i="11"/>
  <c r="P244" i="11"/>
  <c r="BI240" i="11"/>
  <c r="BH240" i="11"/>
  <c r="BG240" i="11"/>
  <c r="BF240" i="11"/>
  <c r="T240" i="11"/>
  <c r="R240" i="11"/>
  <c r="P240" i="11"/>
  <c r="BI237" i="11"/>
  <c r="BH237" i="11"/>
  <c r="BG237" i="11"/>
  <c r="BF237" i="11"/>
  <c r="T237" i="11"/>
  <c r="R237" i="11"/>
  <c r="P237" i="11"/>
  <c r="BI233" i="11"/>
  <c r="BH233" i="11"/>
  <c r="BG233" i="11"/>
  <c r="BF233" i="11"/>
  <c r="T233" i="11"/>
  <c r="R233" i="11"/>
  <c r="P233" i="11"/>
  <c r="BI228" i="11"/>
  <c r="BH228" i="11"/>
  <c r="BG228" i="11"/>
  <c r="BF228" i="11"/>
  <c r="T228" i="11"/>
  <c r="R228" i="11"/>
  <c r="P228" i="11"/>
  <c r="BI224" i="11"/>
  <c r="BH224" i="11"/>
  <c r="BG224" i="11"/>
  <c r="BF224" i="11"/>
  <c r="T224" i="11"/>
  <c r="R224" i="11"/>
  <c r="P224" i="11"/>
  <c r="BI220" i="11"/>
  <c r="BH220" i="11"/>
  <c r="BG220" i="11"/>
  <c r="BF220" i="11"/>
  <c r="T220" i="11"/>
  <c r="R220" i="11"/>
  <c r="P220" i="11"/>
  <c r="BI214" i="11"/>
  <c r="BH214" i="11"/>
  <c r="BG214" i="11"/>
  <c r="BF214" i="11"/>
  <c r="T214" i="11"/>
  <c r="R214" i="11"/>
  <c r="P214" i="11"/>
  <c r="BI211" i="11"/>
  <c r="BH211" i="11"/>
  <c r="BG211" i="11"/>
  <c r="BF211" i="11"/>
  <c r="T211" i="11"/>
  <c r="R211" i="11"/>
  <c r="P211" i="11"/>
  <c r="BI207" i="11"/>
  <c r="BH207" i="11"/>
  <c r="BG207" i="11"/>
  <c r="BF207" i="11"/>
  <c r="T207" i="11"/>
  <c r="R207" i="11"/>
  <c r="P207" i="11"/>
  <c r="BI202" i="11"/>
  <c r="BH202" i="11"/>
  <c r="BG202" i="11"/>
  <c r="BF202" i="11"/>
  <c r="T202" i="11"/>
  <c r="R202" i="11"/>
  <c r="P202" i="11"/>
  <c r="BI197" i="11"/>
  <c r="BH197" i="11"/>
  <c r="BG197" i="11"/>
  <c r="BF197" i="11"/>
  <c r="T197" i="11"/>
  <c r="R197" i="11"/>
  <c r="P197" i="11"/>
  <c r="BI190" i="11"/>
  <c r="BH190" i="11"/>
  <c r="BG190" i="11"/>
  <c r="BF190" i="11"/>
  <c r="T190" i="11"/>
  <c r="R190" i="11"/>
  <c r="P190" i="11"/>
  <c r="BI185" i="11"/>
  <c r="BH185" i="11"/>
  <c r="BG185" i="11"/>
  <c r="BF185" i="11"/>
  <c r="T185" i="11"/>
  <c r="R185" i="11"/>
  <c r="P185" i="11"/>
  <c r="BI182" i="11"/>
  <c r="BH182" i="11"/>
  <c r="BG182" i="11"/>
  <c r="BF182" i="11"/>
  <c r="T182" i="11"/>
  <c r="R182" i="11"/>
  <c r="P182" i="11"/>
  <c r="BI177" i="11"/>
  <c r="BH177" i="11"/>
  <c r="BG177" i="11"/>
  <c r="BF177" i="11"/>
  <c r="T177" i="11"/>
  <c r="R177" i="11"/>
  <c r="P177" i="11"/>
  <c r="BI173" i="11"/>
  <c r="BH173" i="11"/>
  <c r="BG173" i="11"/>
  <c r="BF173" i="11"/>
  <c r="T173" i="11"/>
  <c r="R173" i="11"/>
  <c r="P173" i="11"/>
  <c r="BI170" i="11"/>
  <c r="BH170" i="11"/>
  <c r="BG170" i="11"/>
  <c r="BF170" i="11"/>
  <c r="T170" i="11"/>
  <c r="R170" i="11"/>
  <c r="P170" i="11"/>
  <c r="BI167" i="11"/>
  <c r="BH167" i="11"/>
  <c r="BG167" i="11"/>
  <c r="BF167" i="11"/>
  <c r="T167" i="11"/>
  <c r="R167" i="11"/>
  <c r="P167" i="11"/>
  <c r="BI165" i="11"/>
  <c r="BH165" i="11"/>
  <c r="BG165" i="11"/>
  <c r="BF165" i="11"/>
  <c r="T165" i="11"/>
  <c r="R165" i="11"/>
  <c r="P165" i="11"/>
  <c r="BI162" i="11"/>
  <c r="BH162" i="11"/>
  <c r="BG162" i="11"/>
  <c r="BF162" i="11"/>
  <c r="T162" i="11"/>
  <c r="R162" i="11"/>
  <c r="P162" i="11"/>
  <c r="BI157" i="11"/>
  <c r="BH157" i="11"/>
  <c r="BG157" i="11"/>
  <c r="BF157" i="11"/>
  <c r="T157" i="11"/>
  <c r="R157" i="11"/>
  <c r="P157" i="11"/>
  <c r="BI153" i="11"/>
  <c r="BH153" i="11"/>
  <c r="BG153" i="11"/>
  <c r="BF153" i="11"/>
  <c r="T153" i="11"/>
  <c r="R153" i="11"/>
  <c r="P153" i="11"/>
  <c r="BI150" i="11"/>
  <c r="BH150" i="11"/>
  <c r="BG150" i="11"/>
  <c r="BF150" i="11"/>
  <c r="T150" i="11"/>
  <c r="R150" i="11"/>
  <c r="P150" i="11"/>
  <c r="BI145" i="11"/>
  <c r="BH145" i="11"/>
  <c r="BG145" i="11"/>
  <c r="BF145" i="11"/>
  <c r="T145" i="11"/>
  <c r="R145" i="11"/>
  <c r="P145" i="11"/>
  <c r="BI141" i="11"/>
  <c r="BH141" i="11"/>
  <c r="BG141" i="11"/>
  <c r="BF141" i="11"/>
  <c r="T141" i="11"/>
  <c r="R141" i="11"/>
  <c r="P141" i="11"/>
  <c r="BI134" i="11"/>
  <c r="BH134" i="11"/>
  <c r="BG134" i="11"/>
  <c r="BF134" i="11"/>
  <c r="T134" i="11"/>
  <c r="R134" i="11"/>
  <c r="P134" i="11"/>
  <c r="BI127" i="11"/>
  <c r="BH127" i="11"/>
  <c r="BG127" i="11"/>
  <c r="BF127" i="11"/>
  <c r="T127" i="11"/>
  <c r="R127" i="11"/>
  <c r="P127" i="11"/>
  <c r="BI120" i="11"/>
  <c r="BH120" i="11"/>
  <c r="BG120" i="11"/>
  <c r="BF120" i="11"/>
  <c r="T120" i="11"/>
  <c r="R120" i="11"/>
  <c r="P120" i="11"/>
  <c r="BI113" i="11"/>
  <c r="BH113" i="11"/>
  <c r="BG113" i="11"/>
  <c r="BF113" i="11"/>
  <c r="T113" i="11"/>
  <c r="R113" i="11"/>
  <c r="P113" i="11"/>
  <c r="BI107" i="11"/>
  <c r="BH107" i="11"/>
  <c r="BG107" i="11"/>
  <c r="BF107" i="11"/>
  <c r="T107" i="11"/>
  <c r="R107" i="11"/>
  <c r="P107" i="11"/>
  <c r="BI103" i="11"/>
  <c r="BH103" i="11"/>
  <c r="BG103" i="11"/>
  <c r="BF103" i="11"/>
  <c r="T103" i="11"/>
  <c r="R103" i="11"/>
  <c r="P103" i="11"/>
  <c r="J97" i="11"/>
  <c r="F97" i="11"/>
  <c r="J96" i="11"/>
  <c r="F96" i="11"/>
  <c r="F94" i="11"/>
  <c r="E92" i="11"/>
  <c r="J55" i="11"/>
  <c r="F55" i="11"/>
  <c r="J54" i="11"/>
  <c r="F54" i="11"/>
  <c r="F52" i="11"/>
  <c r="E50" i="11"/>
  <c r="J12" i="11"/>
  <c r="J94" i="11" s="1"/>
  <c r="E7" i="11"/>
  <c r="E90" i="11" s="1"/>
  <c r="J37" i="10"/>
  <c r="J36" i="10"/>
  <c r="AY63" i="1"/>
  <c r="J35" i="10"/>
  <c r="AX63" i="1"/>
  <c r="BI192" i="10"/>
  <c r="BH192" i="10"/>
  <c r="BG192" i="10"/>
  <c r="BF192" i="10"/>
  <c r="T192" i="10"/>
  <c r="T191" i="10"/>
  <c r="R192" i="10"/>
  <c r="R191" i="10"/>
  <c r="P192" i="10"/>
  <c r="P191" i="10"/>
  <c r="BI190" i="10"/>
  <c r="BH190" i="10"/>
  <c r="BG190" i="10"/>
  <c r="BF190" i="10"/>
  <c r="T190" i="10"/>
  <c r="T189" i="10"/>
  <c r="R190" i="10"/>
  <c r="R189" i="10"/>
  <c r="P190" i="10"/>
  <c r="P189" i="10"/>
  <c r="BI188" i="10"/>
  <c r="BH188" i="10"/>
  <c r="BG188" i="10"/>
  <c r="BF188" i="10"/>
  <c r="T188" i="10"/>
  <c r="T187" i="10"/>
  <c r="R188" i="10"/>
  <c r="R187" i="10"/>
  <c r="P188" i="10"/>
  <c r="P187" i="10"/>
  <c r="BI186" i="10"/>
  <c r="BH186" i="10"/>
  <c r="BG186" i="10"/>
  <c r="BF186" i="10"/>
  <c r="T186" i="10"/>
  <c r="T185" i="10"/>
  <c r="R186" i="10"/>
  <c r="R185" i="10"/>
  <c r="P186" i="10"/>
  <c r="P185" i="10"/>
  <c r="BI184" i="10"/>
  <c r="BH184" i="10"/>
  <c r="BG184" i="10"/>
  <c r="BF184" i="10"/>
  <c r="T184" i="10"/>
  <c r="T183" i="10"/>
  <c r="R184" i="10"/>
  <c r="R183" i="10"/>
  <c r="P184" i="10"/>
  <c r="P183" i="10"/>
  <c r="BI182" i="10"/>
  <c r="BH182" i="10"/>
  <c r="BG182" i="10"/>
  <c r="BF182" i="10"/>
  <c r="T182" i="10"/>
  <c r="T181" i="10" s="1"/>
  <c r="R182" i="10"/>
  <c r="R181" i="10"/>
  <c r="P182" i="10"/>
  <c r="P181" i="10" s="1"/>
  <c r="BI180" i="10"/>
  <c r="BH180" i="10"/>
  <c r="BG180" i="10"/>
  <c r="BF180" i="10"/>
  <c r="T180" i="10"/>
  <c r="T179" i="10"/>
  <c r="R180" i="10"/>
  <c r="R179" i="10" s="1"/>
  <c r="P180" i="10"/>
  <c r="P179" i="10"/>
  <c r="BI178" i="10"/>
  <c r="BH178" i="10"/>
  <c r="BG178" i="10"/>
  <c r="BF178" i="10"/>
  <c r="T178" i="10"/>
  <c r="T177" i="10" s="1"/>
  <c r="R178" i="10"/>
  <c r="R177" i="10"/>
  <c r="P178" i="10"/>
  <c r="P177" i="10" s="1"/>
  <c r="BI176" i="10"/>
  <c r="BH176" i="10"/>
  <c r="BG176" i="10"/>
  <c r="BF176" i="10"/>
  <c r="T176" i="10"/>
  <c r="T175" i="10"/>
  <c r="R176" i="10"/>
  <c r="R175" i="10"/>
  <c r="R174" i="10"/>
  <c r="P176" i="10"/>
  <c r="P175" i="10" s="1"/>
  <c r="BI172" i="10"/>
  <c r="BH172" i="10"/>
  <c r="BG172" i="10"/>
  <c r="BF172" i="10"/>
  <c r="T172" i="10"/>
  <c r="R172" i="10"/>
  <c r="P172" i="10"/>
  <c r="BI170" i="10"/>
  <c r="BH170" i="10"/>
  <c r="BG170" i="10"/>
  <c r="BF170" i="10"/>
  <c r="T170" i="10"/>
  <c r="R170" i="10"/>
  <c r="P170" i="10"/>
  <c r="BI168" i="10"/>
  <c r="BH168" i="10"/>
  <c r="BG168" i="10"/>
  <c r="BF168" i="10"/>
  <c r="T168" i="10"/>
  <c r="R168" i="10"/>
  <c r="P168" i="10"/>
  <c r="BI164" i="10"/>
  <c r="BH164" i="10"/>
  <c r="BG164" i="10"/>
  <c r="BF164" i="10"/>
  <c r="T164" i="10"/>
  <c r="T163" i="10"/>
  <c r="R164" i="10"/>
  <c r="R163" i="10"/>
  <c r="P164" i="10"/>
  <c r="P163" i="10"/>
  <c r="BI159" i="10"/>
  <c r="BH159" i="10"/>
  <c r="BG159" i="10"/>
  <c r="BF159" i="10"/>
  <c r="T159" i="10"/>
  <c r="R159" i="10"/>
  <c r="P159" i="10"/>
  <c r="BI157" i="10"/>
  <c r="BH157" i="10"/>
  <c r="BG157" i="10"/>
  <c r="BF157" i="10"/>
  <c r="T157" i="10"/>
  <c r="R157" i="10"/>
  <c r="P157" i="10"/>
  <c r="BI151" i="10"/>
  <c r="BH151" i="10"/>
  <c r="BG151" i="10"/>
  <c r="BF151" i="10"/>
  <c r="T151" i="10"/>
  <c r="R151" i="10"/>
  <c r="P151" i="10"/>
  <c r="BI148" i="10"/>
  <c r="BH148" i="10"/>
  <c r="BG148" i="10"/>
  <c r="BF148" i="10"/>
  <c r="T148" i="10"/>
  <c r="R148" i="10"/>
  <c r="P148" i="10"/>
  <c r="BI144" i="10"/>
  <c r="BH144" i="10"/>
  <c r="BG144" i="10"/>
  <c r="BF144" i="10"/>
  <c r="T144" i="10"/>
  <c r="R144" i="10"/>
  <c r="P144" i="10"/>
  <c r="BI140" i="10"/>
  <c r="BH140" i="10"/>
  <c r="BG140" i="10"/>
  <c r="BF140" i="10"/>
  <c r="T140" i="10"/>
  <c r="T139" i="10" s="1"/>
  <c r="R140" i="10"/>
  <c r="R139" i="10" s="1"/>
  <c r="P140" i="10"/>
  <c r="P139" i="10" s="1"/>
  <c r="BI135" i="10"/>
  <c r="BH135" i="10"/>
  <c r="BG135" i="10"/>
  <c r="BF135" i="10"/>
  <c r="T135" i="10"/>
  <c r="R135" i="10"/>
  <c r="P135" i="10"/>
  <c r="BI131" i="10"/>
  <c r="BH131" i="10"/>
  <c r="BG131" i="10"/>
  <c r="BF131" i="10"/>
  <c r="T131" i="10"/>
  <c r="R131" i="10"/>
  <c r="P131" i="10"/>
  <c r="BI126" i="10"/>
  <c r="BH126" i="10"/>
  <c r="BG126" i="10"/>
  <c r="BF126" i="10"/>
  <c r="T126" i="10"/>
  <c r="R126" i="10"/>
  <c r="P126" i="10"/>
  <c r="BI121" i="10"/>
  <c r="BH121" i="10"/>
  <c r="BG121" i="10"/>
  <c r="BF121" i="10"/>
  <c r="T121" i="10"/>
  <c r="R121" i="10"/>
  <c r="P121" i="10"/>
  <c r="BI117" i="10"/>
  <c r="BH117" i="10"/>
  <c r="BG117" i="10"/>
  <c r="BF117" i="10"/>
  <c r="T117" i="10"/>
  <c r="R117" i="10"/>
  <c r="P117" i="10"/>
  <c r="BI114" i="10"/>
  <c r="BH114" i="10"/>
  <c r="BG114" i="10"/>
  <c r="BF114" i="10"/>
  <c r="T114" i="10"/>
  <c r="R114" i="10"/>
  <c r="P114" i="10"/>
  <c r="BI110" i="10"/>
  <c r="BH110" i="10"/>
  <c r="BG110" i="10"/>
  <c r="BF110" i="10"/>
  <c r="T110" i="10"/>
  <c r="R110" i="10"/>
  <c r="P110" i="10"/>
  <c r="BI105" i="10"/>
  <c r="BH105" i="10"/>
  <c r="BG105" i="10"/>
  <c r="BF105" i="10"/>
  <c r="T105" i="10"/>
  <c r="R105" i="10"/>
  <c r="P105" i="10"/>
  <c r="BI101" i="10"/>
  <c r="BH101" i="10"/>
  <c r="BG101" i="10"/>
  <c r="BF101" i="10"/>
  <c r="T101" i="10"/>
  <c r="R101" i="10"/>
  <c r="P101" i="10"/>
  <c r="J95" i="10"/>
  <c r="F95" i="10"/>
  <c r="J94" i="10"/>
  <c r="F94" i="10"/>
  <c r="F92" i="10"/>
  <c r="E90" i="10"/>
  <c r="J55" i="10"/>
  <c r="F55" i="10"/>
  <c r="J54" i="10"/>
  <c r="F54" i="10"/>
  <c r="F52" i="10"/>
  <c r="E50" i="10"/>
  <c r="J12" i="10"/>
  <c r="J52" i="10"/>
  <c r="E7" i="10"/>
  <c r="E88" i="10" s="1"/>
  <c r="J37" i="9"/>
  <c r="J36" i="9"/>
  <c r="AY62" i="1" s="1"/>
  <c r="J35" i="9"/>
  <c r="AX62" i="1"/>
  <c r="BI325" i="9"/>
  <c r="BH325" i="9"/>
  <c r="BG325" i="9"/>
  <c r="BF325" i="9"/>
  <c r="T325" i="9"/>
  <c r="T324" i="9" s="1"/>
  <c r="R325" i="9"/>
  <c r="R324" i="9" s="1"/>
  <c r="P325" i="9"/>
  <c r="P324" i="9" s="1"/>
  <c r="BI323" i="9"/>
  <c r="BH323" i="9"/>
  <c r="BG323" i="9"/>
  <c r="BF323" i="9"/>
  <c r="T323" i="9"/>
  <c r="T322" i="9" s="1"/>
  <c r="R323" i="9"/>
  <c r="R322" i="9" s="1"/>
  <c r="P323" i="9"/>
  <c r="P322" i="9" s="1"/>
  <c r="BI321" i="9"/>
  <c r="BH321" i="9"/>
  <c r="BG321" i="9"/>
  <c r="BF321" i="9"/>
  <c r="T321" i="9"/>
  <c r="T320" i="9" s="1"/>
  <c r="R321" i="9"/>
  <c r="R320" i="9" s="1"/>
  <c r="P321" i="9"/>
  <c r="P320" i="9" s="1"/>
  <c r="BI319" i="9"/>
  <c r="BH319" i="9"/>
  <c r="BG319" i="9"/>
  <c r="BF319" i="9"/>
  <c r="T319" i="9"/>
  <c r="T318" i="9" s="1"/>
  <c r="R319" i="9"/>
  <c r="R318" i="9" s="1"/>
  <c r="P319" i="9"/>
  <c r="P318" i="9" s="1"/>
  <c r="BI317" i="9"/>
  <c r="BH317" i="9"/>
  <c r="BG317" i="9"/>
  <c r="BF317" i="9"/>
  <c r="T317" i="9"/>
  <c r="T316" i="9" s="1"/>
  <c r="R317" i="9"/>
  <c r="R316" i="9" s="1"/>
  <c r="P317" i="9"/>
  <c r="P316" i="9" s="1"/>
  <c r="BI315" i="9"/>
  <c r="BH315" i="9"/>
  <c r="BG315" i="9"/>
  <c r="BF315" i="9"/>
  <c r="T315" i="9"/>
  <c r="T314" i="9" s="1"/>
  <c r="R315" i="9"/>
  <c r="R314" i="9" s="1"/>
  <c r="P315" i="9"/>
  <c r="P314" i="9" s="1"/>
  <c r="BI313" i="9"/>
  <c r="BH313" i="9"/>
  <c r="BG313" i="9"/>
  <c r="BF313" i="9"/>
  <c r="T313" i="9"/>
  <c r="T312" i="9" s="1"/>
  <c r="R313" i="9"/>
  <c r="R312" i="9" s="1"/>
  <c r="P313" i="9"/>
  <c r="P312" i="9" s="1"/>
  <c r="BI306" i="9"/>
  <c r="BH306" i="9"/>
  <c r="BG306" i="9"/>
  <c r="BF306" i="9"/>
  <c r="T306" i="9"/>
  <c r="R306" i="9"/>
  <c r="P306" i="9"/>
  <c r="BI305" i="9"/>
  <c r="BH305" i="9"/>
  <c r="BG305" i="9"/>
  <c r="BF305" i="9"/>
  <c r="T305" i="9"/>
  <c r="R305" i="9"/>
  <c r="P305" i="9"/>
  <c r="BI303" i="9"/>
  <c r="BH303" i="9"/>
  <c r="BG303" i="9"/>
  <c r="BF303" i="9"/>
  <c r="T303" i="9"/>
  <c r="T302" i="9" s="1"/>
  <c r="R303" i="9"/>
  <c r="R302" i="9" s="1"/>
  <c r="P303" i="9"/>
  <c r="P302" i="9" s="1"/>
  <c r="BI299" i="9"/>
  <c r="BH299" i="9"/>
  <c r="BG299" i="9"/>
  <c r="BF299" i="9"/>
  <c r="T299" i="9"/>
  <c r="R299" i="9"/>
  <c r="P299" i="9"/>
  <c r="BI297" i="9"/>
  <c r="BH297" i="9"/>
  <c r="BG297" i="9"/>
  <c r="BF297" i="9"/>
  <c r="T297" i="9"/>
  <c r="R297" i="9"/>
  <c r="P297" i="9"/>
  <c r="BI292" i="9"/>
  <c r="BH292" i="9"/>
  <c r="BG292" i="9"/>
  <c r="BF292" i="9"/>
  <c r="T292" i="9"/>
  <c r="R292" i="9"/>
  <c r="P292" i="9"/>
  <c r="BI290" i="9"/>
  <c r="BH290" i="9"/>
  <c r="BG290" i="9"/>
  <c r="BF290" i="9"/>
  <c r="T290" i="9"/>
  <c r="R290" i="9"/>
  <c r="P290" i="9"/>
  <c r="BI285" i="9"/>
  <c r="BH285" i="9"/>
  <c r="BG285" i="9"/>
  <c r="BF285" i="9"/>
  <c r="T285" i="9"/>
  <c r="R285" i="9"/>
  <c r="P285" i="9"/>
  <c r="BI281" i="9"/>
  <c r="BH281" i="9"/>
  <c r="BG281" i="9"/>
  <c r="BF281" i="9"/>
  <c r="T281" i="9"/>
  <c r="T280" i="9"/>
  <c r="R281" i="9"/>
  <c r="R280" i="9"/>
  <c r="P281" i="9"/>
  <c r="P280" i="9"/>
  <c r="BI274" i="9"/>
  <c r="BH274" i="9"/>
  <c r="BG274" i="9"/>
  <c r="BF274" i="9"/>
  <c r="T274" i="9"/>
  <c r="R274" i="9"/>
  <c r="P274" i="9"/>
  <c r="BI270" i="9"/>
  <c r="BH270" i="9"/>
  <c r="BG270" i="9"/>
  <c r="BF270" i="9"/>
  <c r="T270" i="9"/>
  <c r="R270" i="9"/>
  <c r="P270" i="9"/>
  <c r="BI266" i="9"/>
  <c r="BH266" i="9"/>
  <c r="BG266" i="9"/>
  <c r="BF266" i="9"/>
  <c r="T266" i="9"/>
  <c r="R266" i="9"/>
  <c r="P266" i="9"/>
  <c r="BI264" i="9"/>
  <c r="BH264" i="9"/>
  <c r="BG264" i="9"/>
  <c r="BF264" i="9"/>
  <c r="T264" i="9"/>
  <c r="R264" i="9"/>
  <c r="P264" i="9"/>
  <c r="BI260" i="9"/>
  <c r="BH260" i="9"/>
  <c r="BG260" i="9"/>
  <c r="BF260" i="9"/>
  <c r="T260" i="9"/>
  <c r="R260" i="9"/>
  <c r="P260" i="9"/>
  <c r="BI256" i="9"/>
  <c r="BH256" i="9"/>
  <c r="BG256" i="9"/>
  <c r="BF256" i="9"/>
  <c r="T256" i="9"/>
  <c r="R256" i="9"/>
  <c r="P256" i="9"/>
  <c r="BI250" i="9"/>
  <c r="BH250" i="9"/>
  <c r="BG250" i="9"/>
  <c r="BF250" i="9"/>
  <c r="T250" i="9"/>
  <c r="R250" i="9"/>
  <c r="P250" i="9"/>
  <c r="BI245" i="9"/>
  <c r="BH245" i="9"/>
  <c r="BG245" i="9"/>
  <c r="BF245" i="9"/>
  <c r="T245" i="9"/>
  <c r="R245" i="9"/>
  <c r="P245" i="9"/>
  <c r="BI240" i="9"/>
  <c r="BH240" i="9"/>
  <c r="BG240" i="9"/>
  <c r="BF240" i="9"/>
  <c r="T240" i="9"/>
  <c r="R240" i="9"/>
  <c r="P240" i="9"/>
  <c r="BI235" i="9"/>
  <c r="BH235" i="9"/>
  <c r="BG235" i="9"/>
  <c r="BF235" i="9"/>
  <c r="T235" i="9"/>
  <c r="R235" i="9"/>
  <c r="P235" i="9"/>
  <c r="BI230" i="9"/>
  <c r="BH230" i="9"/>
  <c r="BG230" i="9"/>
  <c r="BF230" i="9"/>
  <c r="T230" i="9"/>
  <c r="R230" i="9"/>
  <c r="P230" i="9"/>
  <c r="BI227" i="9"/>
  <c r="BH227" i="9"/>
  <c r="BG227" i="9"/>
  <c r="BF227" i="9"/>
  <c r="T227" i="9"/>
  <c r="R227" i="9"/>
  <c r="P227" i="9"/>
  <c r="BI225" i="9"/>
  <c r="BH225" i="9"/>
  <c r="BG225" i="9"/>
  <c r="BF225" i="9"/>
  <c r="T225" i="9"/>
  <c r="R225" i="9"/>
  <c r="P225" i="9"/>
  <c r="BI222" i="9"/>
  <c r="BH222" i="9"/>
  <c r="BG222" i="9"/>
  <c r="BF222" i="9"/>
  <c r="T222" i="9"/>
  <c r="R222" i="9"/>
  <c r="P222" i="9"/>
  <c r="BI217" i="9"/>
  <c r="BH217" i="9"/>
  <c r="BG217" i="9"/>
  <c r="BF217" i="9"/>
  <c r="T217" i="9"/>
  <c r="R217" i="9"/>
  <c r="P217" i="9"/>
  <c r="BI213" i="9"/>
  <c r="BH213" i="9"/>
  <c r="BG213" i="9"/>
  <c r="BF213" i="9"/>
  <c r="T213" i="9"/>
  <c r="R213" i="9"/>
  <c r="P213" i="9"/>
  <c r="BI209" i="9"/>
  <c r="BH209" i="9"/>
  <c r="BG209" i="9"/>
  <c r="BF209" i="9"/>
  <c r="T209" i="9"/>
  <c r="R209" i="9"/>
  <c r="P209" i="9"/>
  <c r="BI203" i="9"/>
  <c r="BH203" i="9"/>
  <c r="BG203" i="9"/>
  <c r="BF203" i="9"/>
  <c r="T203" i="9"/>
  <c r="R203" i="9"/>
  <c r="P203" i="9"/>
  <c r="BI197" i="9"/>
  <c r="BH197" i="9"/>
  <c r="BG197" i="9"/>
  <c r="BF197" i="9"/>
  <c r="T197" i="9"/>
  <c r="R197" i="9"/>
  <c r="P197" i="9"/>
  <c r="BI191" i="9"/>
  <c r="BH191" i="9"/>
  <c r="BG191" i="9"/>
  <c r="BF191" i="9"/>
  <c r="T191" i="9"/>
  <c r="R191" i="9"/>
  <c r="P191" i="9"/>
  <c r="BI185" i="9"/>
  <c r="BH185" i="9"/>
  <c r="BG185" i="9"/>
  <c r="BF185" i="9"/>
  <c r="T185" i="9"/>
  <c r="R185" i="9"/>
  <c r="P185" i="9"/>
  <c r="BI180" i="9"/>
  <c r="BH180" i="9"/>
  <c r="BG180" i="9"/>
  <c r="BF180" i="9"/>
  <c r="T180" i="9"/>
  <c r="R180" i="9"/>
  <c r="P180" i="9"/>
  <c r="BI174" i="9"/>
  <c r="BH174" i="9"/>
  <c r="BG174" i="9"/>
  <c r="BF174" i="9"/>
  <c r="T174" i="9"/>
  <c r="R174" i="9"/>
  <c r="P174" i="9"/>
  <c r="BI171" i="9"/>
  <c r="BH171" i="9"/>
  <c r="BG171" i="9"/>
  <c r="BF171" i="9"/>
  <c r="T171" i="9"/>
  <c r="R171" i="9"/>
  <c r="P171" i="9"/>
  <c r="BI167" i="9"/>
  <c r="BH167" i="9"/>
  <c r="BG167" i="9"/>
  <c r="BF167" i="9"/>
  <c r="T167" i="9"/>
  <c r="R167" i="9"/>
  <c r="P167" i="9"/>
  <c r="BI161" i="9"/>
  <c r="BH161" i="9"/>
  <c r="BG161" i="9"/>
  <c r="BF161" i="9"/>
  <c r="T161" i="9"/>
  <c r="R161" i="9"/>
  <c r="P161" i="9"/>
  <c r="BI158" i="9"/>
  <c r="BH158" i="9"/>
  <c r="BG158" i="9"/>
  <c r="BF158" i="9"/>
  <c r="T158" i="9"/>
  <c r="R158" i="9"/>
  <c r="P158" i="9"/>
  <c r="BI155" i="9"/>
  <c r="BH155" i="9"/>
  <c r="BG155" i="9"/>
  <c r="BF155" i="9"/>
  <c r="T155" i="9"/>
  <c r="R155" i="9"/>
  <c r="P155" i="9"/>
  <c r="BI153" i="9"/>
  <c r="BH153" i="9"/>
  <c r="BG153" i="9"/>
  <c r="BF153" i="9"/>
  <c r="T153" i="9"/>
  <c r="R153" i="9"/>
  <c r="P153" i="9"/>
  <c r="BI150" i="9"/>
  <c r="BH150" i="9"/>
  <c r="BG150" i="9"/>
  <c r="BF150" i="9"/>
  <c r="T150" i="9"/>
  <c r="R150" i="9"/>
  <c r="P150" i="9"/>
  <c r="BI145" i="9"/>
  <c r="BH145" i="9"/>
  <c r="BG145" i="9"/>
  <c r="BF145" i="9"/>
  <c r="T145" i="9"/>
  <c r="R145" i="9"/>
  <c r="P145" i="9"/>
  <c r="BI142" i="9"/>
  <c r="BH142" i="9"/>
  <c r="BG142" i="9"/>
  <c r="BF142" i="9"/>
  <c r="T142" i="9"/>
  <c r="R142" i="9"/>
  <c r="P142" i="9"/>
  <c r="BI138" i="9"/>
  <c r="BH138" i="9"/>
  <c r="BG138" i="9"/>
  <c r="BF138" i="9"/>
  <c r="T138" i="9"/>
  <c r="R138" i="9"/>
  <c r="P138" i="9"/>
  <c r="BI133" i="9"/>
  <c r="BH133" i="9"/>
  <c r="BG133" i="9"/>
  <c r="BF133" i="9"/>
  <c r="T133" i="9"/>
  <c r="R133" i="9"/>
  <c r="P133" i="9"/>
  <c r="BI126" i="9"/>
  <c r="BH126" i="9"/>
  <c r="BG126" i="9"/>
  <c r="BF126" i="9"/>
  <c r="T126" i="9"/>
  <c r="R126" i="9"/>
  <c r="P126" i="9"/>
  <c r="BI122" i="9"/>
  <c r="BH122" i="9"/>
  <c r="BG122" i="9"/>
  <c r="BF122" i="9"/>
  <c r="T122" i="9"/>
  <c r="R122" i="9"/>
  <c r="P122" i="9"/>
  <c r="BI116" i="9"/>
  <c r="BH116" i="9"/>
  <c r="BG116" i="9"/>
  <c r="BF116" i="9"/>
  <c r="T116" i="9"/>
  <c r="R116" i="9"/>
  <c r="P116" i="9"/>
  <c r="BI111" i="9"/>
  <c r="BH111" i="9"/>
  <c r="BG111" i="9"/>
  <c r="BF111" i="9"/>
  <c r="T111" i="9"/>
  <c r="R111" i="9"/>
  <c r="P111" i="9"/>
  <c r="BI106" i="9"/>
  <c r="BH106" i="9"/>
  <c r="BG106" i="9"/>
  <c r="BF106" i="9"/>
  <c r="T106" i="9"/>
  <c r="R106" i="9"/>
  <c r="P106" i="9"/>
  <c r="BI102" i="9"/>
  <c r="BH102" i="9"/>
  <c r="BG102" i="9"/>
  <c r="BF102" i="9"/>
  <c r="T102" i="9"/>
  <c r="R102" i="9"/>
  <c r="P102" i="9"/>
  <c r="J96" i="9"/>
  <c r="F96" i="9"/>
  <c r="J95" i="9"/>
  <c r="F95" i="9"/>
  <c r="F93" i="9"/>
  <c r="E91" i="9"/>
  <c r="J55" i="9"/>
  <c r="F55" i="9"/>
  <c r="J54" i="9"/>
  <c r="F54" i="9"/>
  <c r="F52" i="9"/>
  <c r="E50" i="9"/>
  <c r="J12" i="9"/>
  <c r="J93" i="9"/>
  <c r="E7" i="9"/>
  <c r="E89" i="9"/>
  <c r="J37" i="8"/>
  <c r="J36" i="8"/>
  <c r="AY61" i="1" s="1"/>
  <c r="J35" i="8"/>
  <c r="AX61" i="1" s="1"/>
  <c r="BI190" i="8"/>
  <c r="BH190" i="8"/>
  <c r="BG190" i="8"/>
  <c r="BF190" i="8"/>
  <c r="T190" i="8"/>
  <c r="T189" i="8" s="1"/>
  <c r="R190" i="8"/>
  <c r="R189" i="8" s="1"/>
  <c r="P190" i="8"/>
  <c r="P189" i="8" s="1"/>
  <c r="BI188" i="8"/>
  <c r="BH188" i="8"/>
  <c r="BG188" i="8"/>
  <c r="BF188" i="8"/>
  <c r="T188" i="8"/>
  <c r="T187" i="8" s="1"/>
  <c r="R188" i="8"/>
  <c r="R187" i="8" s="1"/>
  <c r="P188" i="8"/>
  <c r="P187" i="8" s="1"/>
  <c r="BI186" i="8"/>
  <c r="BH186" i="8"/>
  <c r="BG186" i="8"/>
  <c r="BF186" i="8"/>
  <c r="T186" i="8"/>
  <c r="T185" i="8" s="1"/>
  <c r="R186" i="8"/>
  <c r="R185" i="8" s="1"/>
  <c r="P186" i="8"/>
  <c r="P185" i="8" s="1"/>
  <c r="BI184" i="8"/>
  <c r="BH184" i="8"/>
  <c r="BG184" i="8"/>
  <c r="BF184" i="8"/>
  <c r="T184" i="8"/>
  <c r="T183" i="8" s="1"/>
  <c r="R184" i="8"/>
  <c r="R183" i="8" s="1"/>
  <c r="P184" i="8"/>
  <c r="P183" i="8" s="1"/>
  <c r="BI182" i="8"/>
  <c r="BH182" i="8"/>
  <c r="BG182" i="8"/>
  <c r="BF182" i="8"/>
  <c r="T182" i="8"/>
  <c r="T181" i="8" s="1"/>
  <c r="R182" i="8"/>
  <c r="R181" i="8" s="1"/>
  <c r="P182" i="8"/>
  <c r="P181" i="8" s="1"/>
  <c r="BI180" i="8"/>
  <c r="BH180" i="8"/>
  <c r="BG180" i="8"/>
  <c r="BF180" i="8"/>
  <c r="T180" i="8"/>
  <c r="T179" i="8" s="1"/>
  <c r="R180" i="8"/>
  <c r="R179" i="8" s="1"/>
  <c r="P180" i="8"/>
  <c r="P179" i="8" s="1"/>
  <c r="BI178" i="8"/>
  <c r="BH178" i="8"/>
  <c r="BG178" i="8"/>
  <c r="BF178" i="8"/>
  <c r="T178" i="8"/>
  <c r="T177" i="8" s="1"/>
  <c r="R178" i="8"/>
  <c r="R177" i="8" s="1"/>
  <c r="P178" i="8"/>
  <c r="P177" i="8" s="1"/>
  <c r="BI176" i="8"/>
  <c r="BH176" i="8"/>
  <c r="BG176" i="8"/>
  <c r="BF176" i="8"/>
  <c r="T176" i="8"/>
  <c r="T175" i="8" s="1"/>
  <c r="R176" i="8"/>
  <c r="R175" i="8" s="1"/>
  <c r="P176" i="8"/>
  <c r="P175" i="8" s="1"/>
  <c r="BI174" i="8"/>
  <c r="BH174" i="8"/>
  <c r="BG174" i="8"/>
  <c r="BF174" i="8"/>
  <c r="T174" i="8"/>
  <c r="T173" i="8" s="1"/>
  <c r="R174" i="8"/>
  <c r="R173" i="8"/>
  <c r="P174" i="8"/>
  <c r="P173" i="8" s="1"/>
  <c r="P172" i="8" s="1"/>
  <c r="BI170" i="8"/>
  <c r="BH170" i="8"/>
  <c r="BG170" i="8"/>
  <c r="BF170" i="8"/>
  <c r="T170" i="8"/>
  <c r="R170" i="8"/>
  <c r="P170" i="8"/>
  <c r="BI168" i="8"/>
  <c r="BH168" i="8"/>
  <c r="BG168" i="8"/>
  <c r="BF168" i="8"/>
  <c r="T168" i="8"/>
  <c r="R168" i="8"/>
  <c r="P168" i="8"/>
  <c r="BI166" i="8"/>
  <c r="BH166" i="8"/>
  <c r="BG166" i="8"/>
  <c r="BF166" i="8"/>
  <c r="T166" i="8"/>
  <c r="R166" i="8"/>
  <c r="P166" i="8"/>
  <c r="BI162" i="8"/>
  <c r="BH162" i="8"/>
  <c r="BG162" i="8"/>
  <c r="BF162" i="8"/>
  <c r="T162" i="8"/>
  <c r="T161" i="8" s="1"/>
  <c r="R162" i="8"/>
  <c r="R161" i="8" s="1"/>
  <c r="P162" i="8"/>
  <c r="P161" i="8" s="1"/>
  <c r="BI157" i="8"/>
  <c r="BH157" i="8"/>
  <c r="BG157" i="8"/>
  <c r="BF157" i="8"/>
  <c r="T157" i="8"/>
  <c r="R157" i="8"/>
  <c r="P157" i="8"/>
  <c r="BI155" i="8"/>
  <c r="BH155" i="8"/>
  <c r="BG155" i="8"/>
  <c r="BF155" i="8"/>
  <c r="T155" i="8"/>
  <c r="R155" i="8"/>
  <c r="P155" i="8"/>
  <c r="BI151" i="8"/>
  <c r="BH151" i="8"/>
  <c r="BG151" i="8"/>
  <c r="BF151" i="8"/>
  <c r="T151" i="8"/>
  <c r="R151" i="8"/>
  <c r="P151" i="8"/>
  <c r="BI148" i="8"/>
  <c r="BH148" i="8"/>
  <c r="BG148" i="8"/>
  <c r="BF148" i="8"/>
  <c r="T148" i="8"/>
  <c r="R148" i="8"/>
  <c r="P148" i="8"/>
  <c r="BI143" i="8"/>
  <c r="BH143" i="8"/>
  <c r="BG143" i="8"/>
  <c r="BF143" i="8"/>
  <c r="T143" i="8"/>
  <c r="R143" i="8"/>
  <c r="P143" i="8"/>
  <c r="BI139" i="8"/>
  <c r="BH139" i="8"/>
  <c r="BG139" i="8"/>
  <c r="BF139" i="8"/>
  <c r="T139" i="8"/>
  <c r="T138" i="8"/>
  <c r="R139" i="8"/>
  <c r="R138" i="8" s="1"/>
  <c r="P139" i="8"/>
  <c r="P138" i="8"/>
  <c r="BI135" i="8"/>
  <c r="BH135" i="8"/>
  <c r="BG135" i="8"/>
  <c r="BF135" i="8"/>
  <c r="T135" i="8"/>
  <c r="R135" i="8"/>
  <c r="P135" i="8"/>
  <c r="BI131" i="8"/>
  <c r="BH131" i="8"/>
  <c r="BG131" i="8"/>
  <c r="BF131" i="8"/>
  <c r="T131" i="8"/>
  <c r="R131" i="8"/>
  <c r="P131" i="8"/>
  <c r="BI126" i="8"/>
  <c r="BH126" i="8"/>
  <c r="BG126" i="8"/>
  <c r="BF126" i="8"/>
  <c r="T126" i="8"/>
  <c r="R126" i="8"/>
  <c r="P126" i="8"/>
  <c r="BI121" i="8"/>
  <c r="BH121" i="8"/>
  <c r="BG121" i="8"/>
  <c r="BF121" i="8"/>
  <c r="T121" i="8"/>
  <c r="R121" i="8"/>
  <c r="P121" i="8"/>
  <c r="BI116" i="8"/>
  <c r="BH116" i="8"/>
  <c r="BG116" i="8"/>
  <c r="BF116" i="8"/>
  <c r="T116" i="8"/>
  <c r="R116" i="8"/>
  <c r="P116" i="8"/>
  <c r="BI113" i="8"/>
  <c r="BH113" i="8"/>
  <c r="BG113" i="8"/>
  <c r="BF113" i="8"/>
  <c r="T113" i="8"/>
  <c r="R113" i="8"/>
  <c r="P113" i="8"/>
  <c r="BI109" i="8"/>
  <c r="BH109" i="8"/>
  <c r="BG109" i="8"/>
  <c r="BF109" i="8"/>
  <c r="T109" i="8"/>
  <c r="R109" i="8"/>
  <c r="P109" i="8"/>
  <c r="BI104" i="8"/>
  <c r="BH104" i="8"/>
  <c r="BG104" i="8"/>
  <c r="BF104" i="8"/>
  <c r="T104" i="8"/>
  <c r="R104" i="8"/>
  <c r="P104" i="8"/>
  <c r="BI101" i="8"/>
  <c r="BH101" i="8"/>
  <c r="BG101" i="8"/>
  <c r="BF101" i="8"/>
  <c r="T101" i="8"/>
  <c r="R101" i="8"/>
  <c r="P101" i="8"/>
  <c r="J95" i="8"/>
  <c r="F95" i="8"/>
  <c r="J94" i="8"/>
  <c r="F94" i="8"/>
  <c r="F92" i="8"/>
  <c r="E90" i="8"/>
  <c r="J55" i="8"/>
  <c r="F55" i="8"/>
  <c r="J54" i="8"/>
  <c r="F54" i="8"/>
  <c r="F52" i="8"/>
  <c r="E50" i="8"/>
  <c r="J12" i="8"/>
  <c r="J92" i="8" s="1"/>
  <c r="E7" i="8"/>
  <c r="E88" i="8"/>
  <c r="J371" i="7"/>
  <c r="J37" i="7"/>
  <c r="J36" i="7"/>
  <c r="AY60" i="1"/>
  <c r="J35" i="7"/>
  <c r="AX60" i="1" s="1"/>
  <c r="BI396" i="7"/>
  <c r="BH396" i="7"/>
  <c r="BG396" i="7"/>
  <c r="BF396" i="7"/>
  <c r="T396" i="7"/>
  <c r="T395" i="7"/>
  <c r="R396" i="7"/>
  <c r="R395" i="7" s="1"/>
  <c r="P396" i="7"/>
  <c r="P395" i="7"/>
  <c r="BI394" i="7"/>
  <c r="BH394" i="7"/>
  <c r="BG394" i="7"/>
  <c r="BF394" i="7"/>
  <c r="T394" i="7"/>
  <c r="T393" i="7" s="1"/>
  <c r="R394" i="7"/>
  <c r="R393" i="7"/>
  <c r="P394" i="7"/>
  <c r="P393" i="7" s="1"/>
  <c r="BI392" i="7"/>
  <c r="BH392" i="7"/>
  <c r="BG392" i="7"/>
  <c r="BF392" i="7"/>
  <c r="T392" i="7"/>
  <c r="T391" i="7" s="1"/>
  <c r="R392" i="7"/>
  <c r="R391" i="7" s="1"/>
  <c r="P392" i="7"/>
  <c r="P391" i="7" s="1"/>
  <c r="BI390" i="7"/>
  <c r="BH390" i="7"/>
  <c r="BG390" i="7"/>
  <c r="BF390" i="7"/>
  <c r="T390" i="7"/>
  <c r="T389" i="7" s="1"/>
  <c r="R390" i="7"/>
  <c r="R389" i="7" s="1"/>
  <c r="P390" i="7"/>
  <c r="P389" i="7" s="1"/>
  <c r="BI388" i="7"/>
  <c r="BH388" i="7"/>
  <c r="BG388" i="7"/>
  <c r="BF388" i="7"/>
  <c r="T388" i="7"/>
  <c r="T387" i="7" s="1"/>
  <c r="R388" i="7"/>
  <c r="R387" i="7" s="1"/>
  <c r="P388" i="7"/>
  <c r="P387" i="7" s="1"/>
  <c r="BI386" i="7"/>
  <c r="BH386" i="7"/>
  <c r="BG386" i="7"/>
  <c r="BF386" i="7"/>
  <c r="T386" i="7"/>
  <c r="T385" i="7" s="1"/>
  <c r="R386" i="7"/>
  <c r="R385" i="7" s="1"/>
  <c r="P386" i="7"/>
  <c r="P385" i="7" s="1"/>
  <c r="BI384" i="7"/>
  <c r="BH384" i="7"/>
  <c r="BG384" i="7"/>
  <c r="BF384" i="7"/>
  <c r="T384" i="7"/>
  <c r="T383" i="7" s="1"/>
  <c r="R384" i="7"/>
  <c r="R383" i="7" s="1"/>
  <c r="P384" i="7"/>
  <c r="P383" i="7" s="1"/>
  <c r="BI377" i="7"/>
  <c r="BH377" i="7"/>
  <c r="BG377" i="7"/>
  <c r="BF377" i="7"/>
  <c r="T377" i="7"/>
  <c r="R377" i="7"/>
  <c r="P377" i="7"/>
  <c r="BI376" i="7"/>
  <c r="BH376" i="7"/>
  <c r="BG376" i="7"/>
  <c r="BF376" i="7"/>
  <c r="T376" i="7"/>
  <c r="R376" i="7"/>
  <c r="P376" i="7"/>
  <c r="BI374" i="7"/>
  <c r="BH374" i="7"/>
  <c r="BG374" i="7"/>
  <c r="BF374" i="7"/>
  <c r="T374" i="7"/>
  <c r="T373" i="7" s="1"/>
  <c r="R374" i="7"/>
  <c r="R373" i="7" s="1"/>
  <c r="P374" i="7"/>
  <c r="P373" i="7" s="1"/>
  <c r="J72" i="7"/>
  <c r="BI369" i="7"/>
  <c r="BH369" i="7"/>
  <c r="BG369" i="7"/>
  <c r="BF369" i="7"/>
  <c r="T369" i="7"/>
  <c r="R369" i="7"/>
  <c r="P369" i="7"/>
  <c r="BI367" i="7"/>
  <c r="BH367" i="7"/>
  <c r="BG367" i="7"/>
  <c r="BF367" i="7"/>
  <c r="T367" i="7"/>
  <c r="R367" i="7"/>
  <c r="P367" i="7"/>
  <c r="BI362" i="7"/>
  <c r="BH362" i="7"/>
  <c r="BG362" i="7"/>
  <c r="BF362" i="7"/>
  <c r="T362" i="7"/>
  <c r="R362" i="7"/>
  <c r="P362" i="7"/>
  <c r="BI360" i="7"/>
  <c r="BH360" i="7"/>
  <c r="BG360" i="7"/>
  <c r="BF360" i="7"/>
  <c r="T360" i="7"/>
  <c r="R360" i="7"/>
  <c r="P360" i="7"/>
  <c r="BI355" i="7"/>
  <c r="BH355" i="7"/>
  <c r="BG355" i="7"/>
  <c r="BF355" i="7"/>
  <c r="T355" i="7"/>
  <c r="R355" i="7"/>
  <c r="P355" i="7"/>
  <c r="BI353" i="7"/>
  <c r="BH353" i="7"/>
  <c r="BG353" i="7"/>
  <c r="BF353" i="7"/>
  <c r="T353" i="7"/>
  <c r="R353" i="7"/>
  <c r="P353" i="7"/>
  <c r="BI347" i="7"/>
  <c r="BH347" i="7"/>
  <c r="BG347" i="7"/>
  <c r="BF347" i="7"/>
  <c r="T347" i="7"/>
  <c r="R347" i="7"/>
  <c r="P347" i="7"/>
  <c r="BI343" i="7"/>
  <c r="BH343" i="7"/>
  <c r="BG343" i="7"/>
  <c r="BF343" i="7"/>
  <c r="T343" i="7"/>
  <c r="T342" i="7" s="1"/>
  <c r="R343" i="7"/>
  <c r="R342" i="7" s="1"/>
  <c r="P343" i="7"/>
  <c r="P342" i="7" s="1"/>
  <c r="BI337" i="7"/>
  <c r="BH337" i="7"/>
  <c r="BG337" i="7"/>
  <c r="BF337" i="7"/>
  <c r="T337" i="7"/>
  <c r="R337" i="7"/>
  <c r="P337" i="7"/>
  <c r="BI333" i="7"/>
  <c r="BH333" i="7"/>
  <c r="BG333" i="7"/>
  <c r="BF333" i="7"/>
  <c r="T333" i="7"/>
  <c r="R333" i="7"/>
  <c r="P333" i="7"/>
  <c r="BI329" i="7"/>
  <c r="BH329" i="7"/>
  <c r="BG329" i="7"/>
  <c r="BF329" i="7"/>
  <c r="T329" i="7"/>
  <c r="R329" i="7"/>
  <c r="P329" i="7"/>
  <c r="BI324" i="7"/>
  <c r="BH324" i="7"/>
  <c r="BG324" i="7"/>
  <c r="BF324" i="7"/>
  <c r="T324" i="7"/>
  <c r="R324" i="7"/>
  <c r="P324" i="7"/>
  <c r="BI320" i="7"/>
  <c r="BH320" i="7"/>
  <c r="BG320" i="7"/>
  <c r="BF320" i="7"/>
  <c r="T320" i="7"/>
  <c r="R320" i="7"/>
  <c r="P320" i="7"/>
  <c r="BI315" i="7"/>
  <c r="BH315" i="7"/>
  <c r="BG315" i="7"/>
  <c r="BF315" i="7"/>
  <c r="T315" i="7"/>
  <c r="R315" i="7"/>
  <c r="P315" i="7"/>
  <c r="BI308" i="7"/>
  <c r="BH308" i="7"/>
  <c r="BG308" i="7"/>
  <c r="BF308" i="7"/>
  <c r="T308" i="7"/>
  <c r="R308" i="7"/>
  <c r="P308" i="7"/>
  <c r="BI304" i="7"/>
  <c r="BH304" i="7"/>
  <c r="BG304" i="7"/>
  <c r="BF304" i="7"/>
  <c r="T304" i="7"/>
  <c r="R304" i="7"/>
  <c r="P304" i="7"/>
  <c r="BI300" i="7"/>
  <c r="BH300" i="7"/>
  <c r="BG300" i="7"/>
  <c r="BF300" i="7"/>
  <c r="T300" i="7"/>
  <c r="R300" i="7"/>
  <c r="P300" i="7"/>
  <c r="BI296" i="7"/>
  <c r="BH296" i="7"/>
  <c r="BG296" i="7"/>
  <c r="BF296" i="7"/>
  <c r="T296" i="7"/>
  <c r="R296" i="7"/>
  <c r="P296" i="7"/>
  <c r="BI291" i="7"/>
  <c r="BH291" i="7"/>
  <c r="BG291" i="7"/>
  <c r="BF291" i="7"/>
  <c r="T291" i="7"/>
  <c r="R291" i="7"/>
  <c r="P291" i="7"/>
  <c r="BI286" i="7"/>
  <c r="BH286" i="7"/>
  <c r="BG286" i="7"/>
  <c r="BF286" i="7"/>
  <c r="T286" i="7"/>
  <c r="R286" i="7"/>
  <c r="P286" i="7"/>
  <c r="BI281" i="7"/>
  <c r="BH281" i="7"/>
  <c r="BG281" i="7"/>
  <c r="BF281" i="7"/>
  <c r="T281" i="7"/>
  <c r="T280" i="7" s="1"/>
  <c r="R281" i="7"/>
  <c r="R280" i="7" s="1"/>
  <c r="P281" i="7"/>
  <c r="P280" i="7" s="1"/>
  <c r="BI276" i="7"/>
  <c r="BH276" i="7"/>
  <c r="BG276" i="7"/>
  <c r="BF276" i="7"/>
  <c r="T276" i="7"/>
  <c r="R276" i="7"/>
  <c r="P276" i="7"/>
  <c r="BI272" i="7"/>
  <c r="BH272" i="7"/>
  <c r="BG272" i="7"/>
  <c r="BF272" i="7"/>
  <c r="T272" i="7"/>
  <c r="R272" i="7"/>
  <c r="P272" i="7"/>
  <c r="BI269" i="7"/>
  <c r="BH269" i="7"/>
  <c r="BG269" i="7"/>
  <c r="BF269" i="7"/>
  <c r="T269" i="7"/>
  <c r="R269" i="7"/>
  <c r="P269" i="7"/>
  <c r="BI262" i="7"/>
  <c r="BH262" i="7"/>
  <c r="BG262" i="7"/>
  <c r="BF262" i="7"/>
  <c r="T262" i="7"/>
  <c r="R262" i="7"/>
  <c r="P262" i="7"/>
  <c r="BI258" i="7"/>
  <c r="BH258" i="7"/>
  <c r="BG258" i="7"/>
  <c r="BF258" i="7"/>
  <c r="T258" i="7"/>
  <c r="R258" i="7"/>
  <c r="P258" i="7"/>
  <c r="BI252" i="7"/>
  <c r="BH252" i="7"/>
  <c r="BG252" i="7"/>
  <c r="BF252" i="7"/>
  <c r="T252" i="7"/>
  <c r="R252" i="7"/>
  <c r="P252" i="7"/>
  <c r="BI248" i="7"/>
  <c r="BH248" i="7"/>
  <c r="BG248" i="7"/>
  <c r="BF248" i="7"/>
  <c r="T248" i="7"/>
  <c r="R248" i="7"/>
  <c r="P248" i="7"/>
  <c r="BI245" i="7"/>
  <c r="BH245" i="7"/>
  <c r="BG245" i="7"/>
  <c r="BF245" i="7"/>
  <c r="T245" i="7"/>
  <c r="R245" i="7"/>
  <c r="P245" i="7"/>
  <c r="BI241" i="7"/>
  <c r="BH241" i="7"/>
  <c r="BG241" i="7"/>
  <c r="BF241" i="7"/>
  <c r="T241" i="7"/>
  <c r="R241" i="7"/>
  <c r="P241" i="7"/>
  <c r="BI235" i="7"/>
  <c r="BH235" i="7"/>
  <c r="BG235" i="7"/>
  <c r="BF235" i="7"/>
  <c r="T235" i="7"/>
  <c r="R235" i="7"/>
  <c r="P235" i="7"/>
  <c r="BI231" i="7"/>
  <c r="BH231" i="7"/>
  <c r="BG231" i="7"/>
  <c r="BF231" i="7"/>
  <c r="T231" i="7"/>
  <c r="R231" i="7"/>
  <c r="P231" i="7"/>
  <c r="BI226" i="7"/>
  <c r="BH226" i="7"/>
  <c r="BG226" i="7"/>
  <c r="BF226" i="7"/>
  <c r="T226" i="7"/>
  <c r="R226" i="7"/>
  <c r="P226" i="7"/>
  <c r="BI220" i="7"/>
  <c r="BH220" i="7"/>
  <c r="BG220" i="7"/>
  <c r="BF220" i="7"/>
  <c r="T220" i="7"/>
  <c r="R220" i="7"/>
  <c r="P220" i="7"/>
  <c r="BI216" i="7"/>
  <c r="BH216" i="7"/>
  <c r="BG216" i="7"/>
  <c r="BF216" i="7"/>
  <c r="T216" i="7"/>
  <c r="R216" i="7"/>
  <c r="P216" i="7"/>
  <c r="BI211" i="7"/>
  <c r="BH211" i="7"/>
  <c r="BG211" i="7"/>
  <c r="BF211" i="7"/>
  <c r="T211" i="7"/>
  <c r="R211" i="7"/>
  <c r="P211" i="7"/>
  <c r="BI205" i="7"/>
  <c r="BH205" i="7"/>
  <c r="BG205" i="7"/>
  <c r="BF205" i="7"/>
  <c r="T205" i="7"/>
  <c r="R205" i="7"/>
  <c r="P205" i="7"/>
  <c r="BI199" i="7"/>
  <c r="BH199" i="7"/>
  <c r="BG199" i="7"/>
  <c r="BF199" i="7"/>
  <c r="T199" i="7"/>
  <c r="R199" i="7"/>
  <c r="P199" i="7"/>
  <c r="BI194" i="7"/>
  <c r="BH194" i="7"/>
  <c r="BG194" i="7"/>
  <c r="BF194" i="7"/>
  <c r="T194" i="7"/>
  <c r="R194" i="7"/>
  <c r="P194" i="7"/>
  <c r="BI191" i="7"/>
  <c r="BH191" i="7"/>
  <c r="BG191" i="7"/>
  <c r="BF191" i="7"/>
  <c r="T191" i="7"/>
  <c r="R191" i="7"/>
  <c r="P191" i="7"/>
  <c r="BI185" i="7"/>
  <c r="BH185" i="7"/>
  <c r="BG185" i="7"/>
  <c r="BF185" i="7"/>
  <c r="T185" i="7"/>
  <c r="R185" i="7"/>
  <c r="P185" i="7"/>
  <c r="BI179" i="7"/>
  <c r="BH179" i="7"/>
  <c r="BG179" i="7"/>
  <c r="BF179" i="7"/>
  <c r="T179" i="7"/>
  <c r="R179" i="7"/>
  <c r="P179" i="7"/>
  <c r="BI176" i="7"/>
  <c r="BH176" i="7"/>
  <c r="BG176" i="7"/>
  <c r="BF176" i="7"/>
  <c r="T176" i="7"/>
  <c r="R176" i="7"/>
  <c r="P176" i="7"/>
  <c r="BI173" i="7"/>
  <c r="BH173" i="7"/>
  <c r="BG173" i="7"/>
  <c r="BF173" i="7"/>
  <c r="T173" i="7"/>
  <c r="R173" i="7"/>
  <c r="P173" i="7"/>
  <c r="BI171" i="7"/>
  <c r="BH171" i="7"/>
  <c r="BG171" i="7"/>
  <c r="BF171" i="7"/>
  <c r="T171" i="7"/>
  <c r="R171" i="7"/>
  <c r="P171" i="7"/>
  <c r="BI168" i="7"/>
  <c r="BH168" i="7"/>
  <c r="BG168" i="7"/>
  <c r="BF168" i="7"/>
  <c r="T168" i="7"/>
  <c r="R168" i="7"/>
  <c r="P168" i="7"/>
  <c r="BI166" i="7"/>
  <c r="BH166" i="7"/>
  <c r="BG166" i="7"/>
  <c r="BF166" i="7"/>
  <c r="T166" i="7"/>
  <c r="R166" i="7"/>
  <c r="P166" i="7"/>
  <c r="BI161" i="7"/>
  <c r="BH161" i="7"/>
  <c r="BG161" i="7"/>
  <c r="BF161" i="7"/>
  <c r="T161" i="7"/>
  <c r="R161" i="7"/>
  <c r="P161" i="7"/>
  <c r="BI158" i="7"/>
  <c r="BH158" i="7"/>
  <c r="BG158" i="7"/>
  <c r="BF158" i="7"/>
  <c r="T158" i="7"/>
  <c r="R158" i="7"/>
  <c r="P158" i="7"/>
  <c r="BI155" i="7"/>
  <c r="BH155" i="7"/>
  <c r="BG155" i="7"/>
  <c r="BF155" i="7"/>
  <c r="T155" i="7"/>
  <c r="R155" i="7"/>
  <c r="P155" i="7"/>
  <c r="BI150" i="7"/>
  <c r="BH150" i="7"/>
  <c r="BG150" i="7"/>
  <c r="BF150" i="7"/>
  <c r="T150" i="7"/>
  <c r="R150" i="7"/>
  <c r="P150" i="7"/>
  <c r="BI145" i="7"/>
  <c r="BH145" i="7"/>
  <c r="BG145" i="7"/>
  <c r="BF145" i="7"/>
  <c r="T145" i="7"/>
  <c r="R145" i="7"/>
  <c r="P145" i="7"/>
  <c r="BI139" i="7"/>
  <c r="BH139" i="7"/>
  <c r="BG139" i="7"/>
  <c r="BF139" i="7"/>
  <c r="T139" i="7"/>
  <c r="R139" i="7"/>
  <c r="P139" i="7"/>
  <c r="BI135" i="7"/>
  <c r="BH135" i="7"/>
  <c r="BG135" i="7"/>
  <c r="BF135" i="7"/>
  <c r="T135" i="7"/>
  <c r="R135" i="7"/>
  <c r="P135" i="7"/>
  <c r="BI130" i="7"/>
  <c r="BH130" i="7"/>
  <c r="BG130" i="7"/>
  <c r="BF130" i="7"/>
  <c r="T130" i="7"/>
  <c r="R130" i="7"/>
  <c r="P130" i="7"/>
  <c r="BI125" i="7"/>
  <c r="BH125" i="7"/>
  <c r="BG125" i="7"/>
  <c r="BF125" i="7"/>
  <c r="T125" i="7"/>
  <c r="R125" i="7"/>
  <c r="P125" i="7"/>
  <c r="BI121" i="7"/>
  <c r="BH121" i="7"/>
  <c r="BG121" i="7"/>
  <c r="BF121" i="7"/>
  <c r="T121" i="7"/>
  <c r="R121" i="7"/>
  <c r="P121" i="7"/>
  <c r="BI116" i="7"/>
  <c r="BH116" i="7"/>
  <c r="BG116" i="7"/>
  <c r="BF116" i="7"/>
  <c r="T116" i="7"/>
  <c r="R116" i="7"/>
  <c r="P116" i="7"/>
  <c r="BI111" i="7"/>
  <c r="BH111" i="7"/>
  <c r="BG111" i="7"/>
  <c r="BF111" i="7"/>
  <c r="T111" i="7"/>
  <c r="R111" i="7"/>
  <c r="P111" i="7"/>
  <c r="BI105" i="7"/>
  <c r="BH105" i="7"/>
  <c r="BG105" i="7"/>
  <c r="BF105" i="7"/>
  <c r="T105" i="7"/>
  <c r="R105" i="7"/>
  <c r="P105" i="7"/>
  <c r="J99" i="7"/>
  <c r="F99" i="7"/>
  <c r="J98" i="7"/>
  <c r="F98" i="7"/>
  <c r="F96" i="7"/>
  <c r="E94" i="7"/>
  <c r="J55" i="7"/>
  <c r="F55" i="7"/>
  <c r="J54" i="7"/>
  <c r="F54" i="7"/>
  <c r="F52" i="7"/>
  <c r="E50" i="7"/>
  <c r="J12" i="7"/>
  <c r="J96" i="7" s="1"/>
  <c r="E7" i="7"/>
  <c r="E92" i="7"/>
  <c r="J37" i="6"/>
  <c r="J36" i="6"/>
  <c r="AY59" i="1"/>
  <c r="J35" i="6"/>
  <c r="AX59" i="1" s="1"/>
  <c r="BI387" i="6"/>
  <c r="BH387" i="6"/>
  <c r="BG387" i="6"/>
  <c r="BF387" i="6"/>
  <c r="T387" i="6"/>
  <c r="T386" i="6"/>
  <c r="R387" i="6"/>
  <c r="R386" i="6" s="1"/>
  <c r="P387" i="6"/>
  <c r="P386" i="6" s="1"/>
  <c r="BI385" i="6"/>
  <c r="BH385" i="6"/>
  <c r="BG385" i="6"/>
  <c r="BF385" i="6"/>
  <c r="T385" i="6"/>
  <c r="T384" i="6" s="1"/>
  <c r="R385" i="6"/>
  <c r="R384" i="6" s="1"/>
  <c r="P385" i="6"/>
  <c r="P384" i="6" s="1"/>
  <c r="BI383" i="6"/>
  <c r="BH383" i="6"/>
  <c r="BG383" i="6"/>
  <c r="BF383" i="6"/>
  <c r="T383" i="6"/>
  <c r="T382" i="6" s="1"/>
  <c r="R383" i="6"/>
  <c r="R382" i="6" s="1"/>
  <c r="P383" i="6"/>
  <c r="P382" i="6" s="1"/>
  <c r="BI381" i="6"/>
  <c r="BH381" i="6"/>
  <c r="BG381" i="6"/>
  <c r="BF381" i="6"/>
  <c r="T381" i="6"/>
  <c r="T380" i="6" s="1"/>
  <c r="R381" i="6"/>
  <c r="R380" i="6" s="1"/>
  <c r="P381" i="6"/>
  <c r="P380" i="6" s="1"/>
  <c r="BI379" i="6"/>
  <c r="BH379" i="6"/>
  <c r="BG379" i="6"/>
  <c r="BF379" i="6"/>
  <c r="T379" i="6"/>
  <c r="T378" i="6" s="1"/>
  <c r="R379" i="6"/>
  <c r="R378" i="6" s="1"/>
  <c r="P379" i="6"/>
  <c r="P378" i="6" s="1"/>
  <c r="BI377" i="6"/>
  <c r="BH377" i="6"/>
  <c r="BG377" i="6"/>
  <c r="BF377" i="6"/>
  <c r="T377" i="6"/>
  <c r="T376" i="6" s="1"/>
  <c r="R377" i="6"/>
  <c r="R376" i="6" s="1"/>
  <c r="P377" i="6"/>
  <c r="P376" i="6" s="1"/>
  <c r="BI375" i="6"/>
  <c r="BH375" i="6"/>
  <c r="BG375" i="6"/>
  <c r="BF375" i="6"/>
  <c r="T375" i="6"/>
  <c r="T374" i="6" s="1"/>
  <c r="R375" i="6"/>
  <c r="R374" i="6" s="1"/>
  <c r="P375" i="6"/>
  <c r="P374" i="6" s="1"/>
  <c r="BI368" i="6"/>
  <c r="BH368" i="6"/>
  <c r="BG368" i="6"/>
  <c r="BF368" i="6"/>
  <c r="T368" i="6"/>
  <c r="R368" i="6"/>
  <c r="P368" i="6"/>
  <c r="BI367" i="6"/>
  <c r="BH367" i="6"/>
  <c r="BG367" i="6"/>
  <c r="BF367" i="6"/>
  <c r="T367" i="6"/>
  <c r="R367" i="6"/>
  <c r="P367" i="6"/>
  <c r="BI365" i="6"/>
  <c r="BH365" i="6"/>
  <c r="BG365" i="6"/>
  <c r="BF365" i="6"/>
  <c r="T365" i="6"/>
  <c r="T364" i="6" s="1"/>
  <c r="R365" i="6"/>
  <c r="R364" i="6" s="1"/>
  <c r="P365" i="6"/>
  <c r="P364" i="6" s="1"/>
  <c r="BI361" i="6"/>
  <c r="BH361" i="6"/>
  <c r="BG361" i="6"/>
  <c r="BF361" i="6"/>
  <c r="T361" i="6"/>
  <c r="R361" i="6"/>
  <c r="P361" i="6"/>
  <c r="BI359" i="6"/>
  <c r="BH359" i="6"/>
  <c r="BG359" i="6"/>
  <c r="BF359" i="6"/>
  <c r="T359" i="6"/>
  <c r="R359" i="6"/>
  <c r="P359" i="6"/>
  <c r="BI354" i="6"/>
  <c r="BH354" i="6"/>
  <c r="BG354" i="6"/>
  <c r="BF354" i="6"/>
  <c r="T354" i="6"/>
  <c r="R354" i="6"/>
  <c r="P354" i="6"/>
  <c r="BI352" i="6"/>
  <c r="BH352" i="6"/>
  <c r="BG352" i="6"/>
  <c r="BF352" i="6"/>
  <c r="T352" i="6"/>
  <c r="R352" i="6"/>
  <c r="P352" i="6"/>
  <c r="BI347" i="6"/>
  <c r="BH347" i="6"/>
  <c r="BG347" i="6"/>
  <c r="BF347" i="6"/>
  <c r="T347" i="6"/>
  <c r="R347" i="6"/>
  <c r="P347" i="6"/>
  <c r="BI345" i="6"/>
  <c r="BH345" i="6"/>
  <c r="BG345" i="6"/>
  <c r="BF345" i="6"/>
  <c r="T345" i="6"/>
  <c r="R345" i="6"/>
  <c r="P345" i="6"/>
  <c r="BI339" i="6"/>
  <c r="BH339" i="6"/>
  <c r="BG339" i="6"/>
  <c r="BF339" i="6"/>
  <c r="T339" i="6"/>
  <c r="R339" i="6"/>
  <c r="P339" i="6"/>
  <c r="BI337" i="6"/>
  <c r="BH337" i="6"/>
  <c r="BG337" i="6"/>
  <c r="BF337" i="6"/>
  <c r="T337" i="6"/>
  <c r="R337" i="6"/>
  <c r="P337" i="6"/>
  <c r="BI331" i="6"/>
  <c r="BH331" i="6"/>
  <c r="BG331" i="6"/>
  <c r="BF331" i="6"/>
  <c r="T331" i="6"/>
  <c r="R331" i="6"/>
  <c r="P331" i="6"/>
  <c r="BI327" i="6"/>
  <c r="BH327" i="6"/>
  <c r="BG327" i="6"/>
  <c r="BF327" i="6"/>
  <c r="T327" i="6"/>
  <c r="T326" i="6"/>
  <c r="R327" i="6"/>
  <c r="R326" i="6"/>
  <c r="P327" i="6"/>
  <c r="P326" i="6"/>
  <c r="BI322" i="6"/>
  <c r="BH322" i="6"/>
  <c r="BG322" i="6"/>
  <c r="BF322" i="6"/>
  <c r="T322" i="6"/>
  <c r="R322" i="6"/>
  <c r="P322" i="6"/>
  <c r="BI318" i="6"/>
  <c r="BH318" i="6"/>
  <c r="BG318" i="6"/>
  <c r="BF318" i="6"/>
  <c r="T318" i="6"/>
  <c r="R318" i="6"/>
  <c r="P318" i="6"/>
  <c r="BI314" i="6"/>
  <c r="BH314" i="6"/>
  <c r="BG314" i="6"/>
  <c r="BF314" i="6"/>
  <c r="T314" i="6"/>
  <c r="R314" i="6"/>
  <c r="P314" i="6"/>
  <c r="BI309" i="6"/>
  <c r="BH309" i="6"/>
  <c r="BG309" i="6"/>
  <c r="BF309" i="6"/>
  <c r="T309" i="6"/>
  <c r="R309" i="6"/>
  <c r="P309" i="6"/>
  <c r="BI305" i="6"/>
  <c r="BH305" i="6"/>
  <c r="BG305" i="6"/>
  <c r="BF305" i="6"/>
  <c r="T305" i="6"/>
  <c r="R305" i="6"/>
  <c r="P305" i="6"/>
  <c r="BI301" i="6"/>
  <c r="BH301" i="6"/>
  <c r="BG301" i="6"/>
  <c r="BF301" i="6"/>
  <c r="T301" i="6"/>
  <c r="R301" i="6"/>
  <c r="P301" i="6"/>
  <c r="BI296" i="6"/>
  <c r="BH296" i="6"/>
  <c r="BG296" i="6"/>
  <c r="BF296" i="6"/>
  <c r="T296" i="6"/>
  <c r="R296" i="6"/>
  <c r="P296" i="6"/>
  <c r="BI290" i="6"/>
  <c r="BH290" i="6"/>
  <c r="BG290" i="6"/>
  <c r="BF290" i="6"/>
  <c r="T290" i="6"/>
  <c r="R290" i="6"/>
  <c r="P290" i="6"/>
  <c r="BI285" i="6"/>
  <c r="BH285" i="6"/>
  <c r="BG285" i="6"/>
  <c r="BF285" i="6"/>
  <c r="T285" i="6"/>
  <c r="R285" i="6"/>
  <c r="P285" i="6"/>
  <c r="BI280" i="6"/>
  <c r="BH280" i="6"/>
  <c r="BG280" i="6"/>
  <c r="BF280" i="6"/>
  <c r="T280" i="6"/>
  <c r="R280" i="6"/>
  <c r="P280" i="6"/>
  <c r="BI275" i="6"/>
  <c r="BH275" i="6"/>
  <c r="BG275" i="6"/>
  <c r="BF275" i="6"/>
  <c r="T275" i="6"/>
  <c r="R275" i="6"/>
  <c r="P275" i="6"/>
  <c r="BI271" i="6"/>
  <c r="BH271" i="6"/>
  <c r="BG271" i="6"/>
  <c r="BF271" i="6"/>
  <c r="T271" i="6"/>
  <c r="R271" i="6"/>
  <c r="P271" i="6"/>
  <c r="BI267" i="6"/>
  <c r="BH267" i="6"/>
  <c r="BG267" i="6"/>
  <c r="BF267" i="6"/>
  <c r="T267" i="6"/>
  <c r="R267" i="6"/>
  <c r="P267" i="6"/>
  <c r="BI262" i="6"/>
  <c r="BH262" i="6"/>
  <c r="BG262" i="6"/>
  <c r="BF262" i="6"/>
  <c r="T262" i="6"/>
  <c r="R262" i="6"/>
  <c r="P262" i="6"/>
  <c r="BI258" i="6"/>
  <c r="BH258" i="6"/>
  <c r="BG258" i="6"/>
  <c r="BF258" i="6"/>
  <c r="T258" i="6"/>
  <c r="R258" i="6"/>
  <c r="P258" i="6"/>
  <c r="BI252" i="6"/>
  <c r="BH252" i="6"/>
  <c r="BG252" i="6"/>
  <c r="BF252" i="6"/>
  <c r="T252" i="6"/>
  <c r="R252" i="6"/>
  <c r="P252" i="6"/>
  <c r="BI246" i="6"/>
  <c r="BH246" i="6"/>
  <c r="BG246" i="6"/>
  <c r="BF246" i="6"/>
  <c r="T246" i="6"/>
  <c r="R246" i="6"/>
  <c r="P246" i="6"/>
  <c r="BI242" i="6"/>
  <c r="BH242" i="6"/>
  <c r="BG242" i="6"/>
  <c r="BF242" i="6"/>
  <c r="T242" i="6"/>
  <c r="R242" i="6"/>
  <c r="P242" i="6"/>
  <c r="BI239" i="6"/>
  <c r="BH239" i="6"/>
  <c r="BG239" i="6"/>
  <c r="BF239" i="6"/>
  <c r="T239" i="6"/>
  <c r="R239" i="6"/>
  <c r="P239" i="6"/>
  <c r="BI235" i="6"/>
  <c r="BH235" i="6"/>
  <c r="BG235" i="6"/>
  <c r="BF235" i="6"/>
  <c r="T235" i="6"/>
  <c r="R235" i="6"/>
  <c r="P235" i="6"/>
  <c r="BI230" i="6"/>
  <c r="BH230" i="6"/>
  <c r="BG230" i="6"/>
  <c r="BF230" i="6"/>
  <c r="T230" i="6"/>
  <c r="R230" i="6"/>
  <c r="P230" i="6"/>
  <c r="BI226" i="6"/>
  <c r="BH226" i="6"/>
  <c r="BG226" i="6"/>
  <c r="BF226" i="6"/>
  <c r="T226" i="6"/>
  <c r="R226" i="6"/>
  <c r="P226" i="6"/>
  <c r="BI222" i="6"/>
  <c r="BH222" i="6"/>
  <c r="BG222" i="6"/>
  <c r="BF222" i="6"/>
  <c r="T222" i="6"/>
  <c r="R222" i="6"/>
  <c r="P222" i="6"/>
  <c r="BI218" i="6"/>
  <c r="BH218" i="6"/>
  <c r="BG218" i="6"/>
  <c r="BF218" i="6"/>
  <c r="T218" i="6"/>
  <c r="R218" i="6"/>
  <c r="P218" i="6"/>
  <c r="BI215" i="6"/>
  <c r="BH215" i="6"/>
  <c r="BG215" i="6"/>
  <c r="BF215" i="6"/>
  <c r="T215" i="6"/>
  <c r="R215" i="6"/>
  <c r="P215" i="6"/>
  <c r="BI211" i="6"/>
  <c r="BH211" i="6"/>
  <c r="BG211" i="6"/>
  <c r="BF211" i="6"/>
  <c r="T211" i="6"/>
  <c r="R211" i="6"/>
  <c r="P211" i="6"/>
  <c r="BI206" i="6"/>
  <c r="BH206" i="6"/>
  <c r="BG206" i="6"/>
  <c r="BF206" i="6"/>
  <c r="T206" i="6"/>
  <c r="R206" i="6"/>
  <c r="P206" i="6"/>
  <c r="BI201" i="6"/>
  <c r="BH201" i="6"/>
  <c r="BG201" i="6"/>
  <c r="BF201" i="6"/>
  <c r="T201" i="6"/>
  <c r="R201" i="6"/>
  <c r="P201" i="6"/>
  <c r="BI200" i="6"/>
  <c r="BH200" i="6"/>
  <c r="BG200" i="6"/>
  <c r="BF200" i="6"/>
  <c r="T200" i="6"/>
  <c r="R200" i="6"/>
  <c r="P200" i="6"/>
  <c r="BI195" i="6"/>
  <c r="BH195" i="6"/>
  <c r="BG195" i="6"/>
  <c r="BF195" i="6"/>
  <c r="T195" i="6"/>
  <c r="R195" i="6"/>
  <c r="P195" i="6"/>
  <c r="BI189" i="6"/>
  <c r="BH189" i="6"/>
  <c r="BG189" i="6"/>
  <c r="BF189" i="6"/>
  <c r="T189" i="6"/>
  <c r="R189" i="6"/>
  <c r="P189" i="6"/>
  <c r="BI184" i="6"/>
  <c r="BH184" i="6"/>
  <c r="BG184" i="6"/>
  <c r="BF184" i="6"/>
  <c r="T184" i="6"/>
  <c r="R184" i="6"/>
  <c r="P184" i="6"/>
  <c r="BI179" i="6"/>
  <c r="BH179" i="6"/>
  <c r="BG179" i="6"/>
  <c r="BF179" i="6"/>
  <c r="T179" i="6"/>
  <c r="R179" i="6"/>
  <c r="P179" i="6"/>
  <c r="BI176" i="6"/>
  <c r="BH176" i="6"/>
  <c r="BG176" i="6"/>
  <c r="BF176" i="6"/>
  <c r="T176" i="6"/>
  <c r="R176" i="6"/>
  <c r="P176" i="6"/>
  <c r="BI172" i="6"/>
  <c r="BH172" i="6"/>
  <c r="BG172" i="6"/>
  <c r="BF172" i="6"/>
  <c r="T172" i="6"/>
  <c r="R172" i="6"/>
  <c r="P172" i="6"/>
  <c r="BI168" i="6"/>
  <c r="BH168" i="6"/>
  <c r="BG168" i="6"/>
  <c r="BF168" i="6"/>
  <c r="T168" i="6"/>
  <c r="R168" i="6"/>
  <c r="P168" i="6"/>
  <c r="BI165" i="6"/>
  <c r="BH165" i="6"/>
  <c r="BG165" i="6"/>
  <c r="BF165" i="6"/>
  <c r="T165" i="6"/>
  <c r="R165" i="6"/>
  <c r="P165" i="6"/>
  <c r="BI162" i="6"/>
  <c r="BH162" i="6"/>
  <c r="BG162" i="6"/>
  <c r="BF162" i="6"/>
  <c r="T162" i="6"/>
  <c r="R162" i="6"/>
  <c r="P162" i="6"/>
  <c r="BI160" i="6"/>
  <c r="BH160" i="6"/>
  <c r="BG160" i="6"/>
  <c r="BF160" i="6"/>
  <c r="T160" i="6"/>
  <c r="R160" i="6"/>
  <c r="P160" i="6"/>
  <c r="BI157" i="6"/>
  <c r="BH157" i="6"/>
  <c r="BG157" i="6"/>
  <c r="BF157" i="6"/>
  <c r="T157" i="6"/>
  <c r="R157" i="6"/>
  <c r="P157" i="6"/>
  <c r="BI154" i="6"/>
  <c r="BH154" i="6"/>
  <c r="BG154" i="6"/>
  <c r="BF154" i="6"/>
  <c r="T154" i="6"/>
  <c r="R154" i="6"/>
  <c r="P154" i="6"/>
  <c r="BI148" i="6"/>
  <c r="BH148" i="6"/>
  <c r="BG148" i="6"/>
  <c r="BF148" i="6"/>
  <c r="T148" i="6"/>
  <c r="R148" i="6"/>
  <c r="P148" i="6"/>
  <c r="BI145" i="6"/>
  <c r="BH145" i="6"/>
  <c r="BG145" i="6"/>
  <c r="BF145" i="6"/>
  <c r="T145" i="6"/>
  <c r="R145" i="6"/>
  <c r="P145" i="6"/>
  <c r="BI142" i="6"/>
  <c r="BH142" i="6"/>
  <c r="BG142" i="6"/>
  <c r="BF142" i="6"/>
  <c r="T142" i="6"/>
  <c r="R142" i="6"/>
  <c r="P142" i="6"/>
  <c r="BI138" i="6"/>
  <c r="BH138" i="6"/>
  <c r="BG138" i="6"/>
  <c r="BF138" i="6"/>
  <c r="T138" i="6"/>
  <c r="R138" i="6"/>
  <c r="P138" i="6"/>
  <c r="BI132" i="6"/>
  <c r="BH132" i="6"/>
  <c r="BG132" i="6"/>
  <c r="BF132" i="6"/>
  <c r="T132" i="6"/>
  <c r="R132" i="6"/>
  <c r="P132" i="6"/>
  <c r="BI128" i="6"/>
  <c r="BH128" i="6"/>
  <c r="BG128" i="6"/>
  <c r="BF128" i="6"/>
  <c r="T128" i="6"/>
  <c r="R128" i="6"/>
  <c r="P128" i="6"/>
  <c r="BI123" i="6"/>
  <c r="BH123" i="6"/>
  <c r="BG123" i="6"/>
  <c r="BF123" i="6"/>
  <c r="T123" i="6"/>
  <c r="R123" i="6"/>
  <c r="P123" i="6"/>
  <c r="BI118" i="6"/>
  <c r="BH118" i="6"/>
  <c r="BG118" i="6"/>
  <c r="BF118" i="6"/>
  <c r="T118" i="6"/>
  <c r="R118" i="6"/>
  <c r="P118" i="6"/>
  <c r="BI113" i="6"/>
  <c r="BH113" i="6"/>
  <c r="BG113" i="6"/>
  <c r="BF113" i="6"/>
  <c r="T113" i="6"/>
  <c r="R113" i="6"/>
  <c r="P113" i="6"/>
  <c r="BI107" i="6"/>
  <c r="BH107" i="6"/>
  <c r="BG107" i="6"/>
  <c r="BF107" i="6"/>
  <c r="T107" i="6"/>
  <c r="R107" i="6"/>
  <c r="P107" i="6"/>
  <c r="BI103" i="6"/>
  <c r="BH103" i="6"/>
  <c r="BG103" i="6"/>
  <c r="BF103" i="6"/>
  <c r="T103" i="6"/>
  <c r="R103" i="6"/>
  <c r="P103" i="6"/>
  <c r="J97" i="6"/>
  <c r="F97" i="6"/>
  <c r="J96" i="6"/>
  <c r="F96" i="6"/>
  <c r="F94" i="6"/>
  <c r="E92" i="6"/>
  <c r="J55" i="6"/>
  <c r="F55" i="6"/>
  <c r="J54" i="6"/>
  <c r="F54" i="6"/>
  <c r="F52" i="6"/>
  <c r="E50" i="6"/>
  <c r="J12" i="6"/>
  <c r="J52" i="6"/>
  <c r="E7" i="6"/>
  <c r="E90" i="6"/>
  <c r="J37" i="5"/>
  <c r="J36" i="5"/>
  <c r="AY58" i="1" s="1"/>
  <c r="J35" i="5"/>
  <c r="AX58" i="1" s="1"/>
  <c r="BI426" i="5"/>
  <c r="BH426" i="5"/>
  <c r="BG426" i="5"/>
  <c r="BF426" i="5"/>
  <c r="T426" i="5"/>
  <c r="T425" i="5" s="1"/>
  <c r="R426" i="5"/>
  <c r="R425" i="5" s="1"/>
  <c r="P426" i="5"/>
  <c r="P425" i="5" s="1"/>
  <c r="BI424" i="5"/>
  <c r="BH424" i="5"/>
  <c r="BG424" i="5"/>
  <c r="BF424" i="5"/>
  <c r="T424" i="5"/>
  <c r="T423" i="5" s="1"/>
  <c r="R424" i="5"/>
  <c r="R423" i="5" s="1"/>
  <c r="P424" i="5"/>
  <c r="P423" i="5" s="1"/>
  <c r="BI422" i="5"/>
  <c r="BH422" i="5"/>
  <c r="BG422" i="5"/>
  <c r="BF422" i="5"/>
  <c r="T422" i="5"/>
  <c r="T421" i="5" s="1"/>
  <c r="R422" i="5"/>
  <c r="R421" i="5" s="1"/>
  <c r="P422" i="5"/>
  <c r="P421" i="5" s="1"/>
  <c r="BI420" i="5"/>
  <c r="BH420" i="5"/>
  <c r="BG420" i="5"/>
  <c r="BF420" i="5"/>
  <c r="T420" i="5"/>
  <c r="T419" i="5" s="1"/>
  <c r="R420" i="5"/>
  <c r="R419" i="5" s="1"/>
  <c r="P420" i="5"/>
  <c r="P419" i="5" s="1"/>
  <c r="BI418" i="5"/>
  <c r="BH418" i="5"/>
  <c r="BG418" i="5"/>
  <c r="BF418" i="5"/>
  <c r="T418" i="5"/>
  <c r="T417" i="5" s="1"/>
  <c r="R418" i="5"/>
  <c r="R417" i="5" s="1"/>
  <c r="P418" i="5"/>
  <c r="P417" i="5" s="1"/>
  <c r="BI416" i="5"/>
  <c r="BH416" i="5"/>
  <c r="BG416" i="5"/>
  <c r="BF416" i="5"/>
  <c r="T416" i="5"/>
  <c r="T415" i="5" s="1"/>
  <c r="R416" i="5"/>
  <c r="R415" i="5" s="1"/>
  <c r="P416" i="5"/>
  <c r="P415" i="5" s="1"/>
  <c r="BI414" i="5"/>
  <c r="BH414" i="5"/>
  <c r="BG414" i="5"/>
  <c r="BF414" i="5"/>
  <c r="T414" i="5"/>
  <c r="T413" i="5" s="1"/>
  <c r="R414" i="5"/>
  <c r="R413" i="5" s="1"/>
  <c r="P414" i="5"/>
  <c r="P413" i="5" s="1"/>
  <c r="BI407" i="5"/>
  <c r="BH407" i="5"/>
  <c r="BG407" i="5"/>
  <c r="BF407" i="5"/>
  <c r="T407" i="5"/>
  <c r="R407" i="5"/>
  <c r="P407" i="5"/>
  <c r="BI406" i="5"/>
  <c r="BH406" i="5"/>
  <c r="BG406" i="5"/>
  <c r="BF406" i="5"/>
  <c r="T406" i="5"/>
  <c r="R406" i="5"/>
  <c r="P406" i="5"/>
  <c r="BI404" i="5"/>
  <c r="BH404" i="5"/>
  <c r="BG404" i="5"/>
  <c r="BF404" i="5"/>
  <c r="T404" i="5"/>
  <c r="T403" i="5" s="1"/>
  <c r="R404" i="5"/>
  <c r="R403" i="5" s="1"/>
  <c r="P404" i="5"/>
  <c r="P403" i="5" s="1"/>
  <c r="BI400" i="5"/>
  <c r="BH400" i="5"/>
  <c r="BG400" i="5"/>
  <c r="BF400" i="5"/>
  <c r="T400" i="5"/>
  <c r="R400" i="5"/>
  <c r="P400" i="5"/>
  <c r="BI398" i="5"/>
  <c r="BH398" i="5"/>
  <c r="BG398" i="5"/>
  <c r="BF398" i="5"/>
  <c r="T398" i="5"/>
  <c r="R398" i="5"/>
  <c r="P398" i="5"/>
  <c r="BI393" i="5"/>
  <c r="BH393" i="5"/>
  <c r="BG393" i="5"/>
  <c r="BF393" i="5"/>
  <c r="T393" i="5"/>
  <c r="R393" i="5"/>
  <c r="P393" i="5"/>
  <c r="BI391" i="5"/>
  <c r="BH391" i="5"/>
  <c r="BG391" i="5"/>
  <c r="BF391" i="5"/>
  <c r="T391" i="5"/>
  <c r="R391" i="5"/>
  <c r="P391" i="5"/>
  <c r="BI384" i="5"/>
  <c r="BH384" i="5"/>
  <c r="BG384" i="5"/>
  <c r="BF384" i="5"/>
  <c r="T384" i="5"/>
  <c r="R384" i="5"/>
  <c r="P384" i="5"/>
  <c r="BI382" i="5"/>
  <c r="BH382" i="5"/>
  <c r="BG382" i="5"/>
  <c r="BF382" i="5"/>
  <c r="T382" i="5"/>
  <c r="R382" i="5"/>
  <c r="P382" i="5"/>
  <c r="BI375" i="5"/>
  <c r="BH375" i="5"/>
  <c r="BG375" i="5"/>
  <c r="BF375" i="5"/>
  <c r="T375" i="5"/>
  <c r="R375" i="5"/>
  <c r="P375" i="5"/>
  <c r="BI371" i="5"/>
  <c r="BH371" i="5"/>
  <c r="BG371" i="5"/>
  <c r="BF371" i="5"/>
  <c r="T371" i="5"/>
  <c r="T370" i="5"/>
  <c r="R371" i="5"/>
  <c r="R370" i="5"/>
  <c r="P371" i="5"/>
  <c r="P370" i="5"/>
  <c r="BI365" i="5"/>
  <c r="BH365" i="5"/>
  <c r="BG365" i="5"/>
  <c r="BF365" i="5"/>
  <c r="T365" i="5"/>
  <c r="R365" i="5"/>
  <c r="P365" i="5"/>
  <c r="BI361" i="5"/>
  <c r="BH361" i="5"/>
  <c r="BG361" i="5"/>
  <c r="BF361" i="5"/>
  <c r="T361" i="5"/>
  <c r="R361" i="5"/>
  <c r="P361" i="5"/>
  <c r="BI359" i="5"/>
  <c r="BH359" i="5"/>
  <c r="BG359" i="5"/>
  <c r="BF359" i="5"/>
  <c r="T359" i="5"/>
  <c r="R359" i="5"/>
  <c r="P359" i="5"/>
  <c r="BI353" i="5"/>
  <c r="BH353" i="5"/>
  <c r="BG353" i="5"/>
  <c r="BF353" i="5"/>
  <c r="T353" i="5"/>
  <c r="R353" i="5"/>
  <c r="P353" i="5"/>
  <c r="BI350" i="5"/>
  <c r="BH350" i="5"/>
  <c r="BG350" i="5"/>
  <c r="BF350" i="5"/>
  <c r="T350" i="5"/>
  <c r="R350" i="5"/>
  <c r="P350" i="5"/>
  <c r="BI345" i="5"/>
  <c r="BH345" i="5"/>
  <c r="BG345" i="5"/>
  <c r="BF345" i="5"/>
  <c r="T345" i="5"/>
  <c r="R345" i="5"/>
  <c r="P345" i="5"/>
  <c r="BI340" i="5"/>
  <c r="BH340" i="5"/>
  <c r="BG340" i="5"/>
  <c r="BF340" i="5"/>
  <c r="T340" i="5"/>
  <c r="R340" i="5"/>
  <c r="P340" i="5"/>
  <c r="BI339" i="5"/>
  <c r="BH339" i="5"/>
  <c r="BG339" i="5"/>
  <c r="BF339" i="5"/>
  <c r="T339" i="5"/>
  <c r="R339" i="5"/>
  <c r="P339" i="5"/>
  <c r="BI335" i="5"/>
  <c r="BH335" i="5"/>
  <c r="BG335" i="5"/>
  <c r="BF335" i="5"/>
  <c r="T335" i="5"/>
  <c r="R335" i="5"/>
  <c r="P335" i="5"/>
  <c r="BI330" i="5"/>
  <c r="BH330" i="5"/>
  <c r="BG330" i="5"/>
  <c r="BF330" i="5"/>
  <c r="T330" i="5"/>
  <c r="R330" i="5"/>
  <c r="P330" i="5"/>
  <c r="BI325" i="5"/>
  <c r="BH325" i="5"/>
  <c r="BG325" i="5"/>
  <c r="BF325" i="5"/>
  <c r="T325" i="5"/>
  <c r="R325" i="5"/>
  <c r="P325" i="5"/>
  <c r="BI322" i="5"/>
  <c r="BH322" i="5"/>
  <c r="BG322" i="5"/>
  <c r="BF322" i="5"/>
  <c r="T322" i="5"/>
  <c r="R322" i="5"/>
  <c r="P322" i="5"/>
  <c r="BI318" i="5"/>
  <c r="BH318" i="5"/>
  <c r="BG318" i="5"/>
  <c r="BF318" i="5"/>
  <c r="T318" i="5"/>
  <c r="R318" i="5"/>
  <c r="P318" i="5"/>
  <c r="BI315" i="5"/>
  <c r="BH315" i="5"/>
  <c r="BG315" i="5"/>
  <c r="BF315" i="5"/>
  <c r="T315" i="5"/>
  <c r="R315" i="5"/>
  <c r="P315" i="5"/>
  <c r="BI312" i="5"/>
  <c r="BH312" i="5"/>
  <c r="BG312" i="5"/>
  <c r="BF312" i="5"/>
  <c r="T312" i="5"/>
  <c r="R312" i="5"/>
  <c r="P312" i="5"/>
  <c r="BI308" i="5"/>
  <c r="BH308" i="5"/>
  <c r="BG308" i="5"/>
  <c r="BF308" i="5"/>
  <c r="T308" i="5"/>
  <c r="R308" i="5"/>
  <c r="P308" i="5"/>
  <c r="BI305" i="5"/>
  <c r="BH305" i="5"/>
  <c r="BG305" i="5"/>
  <c r="BF305" i="5"/>
  <c r="T305" i="5"/>
  <c r="R305" i="5"/>
  <c r="P305" i="5"/>
  <c r="BI302" i="5"/>
  <c r="BH302" i="5"/>
  <c r="BG302" i="5"/>
  <c r="BF302" i="5"/>
  <c r="T302" i="5"/>
  <c r="R302" i="5"/>
  <c r="P302" i="5"/>
  <c r="BI296" i="5"/>
  <c r="BH296" i="5"/>
  <c r="BG296" i="5"/>
  <c r="BF296" i="5"/>
  <c r="T296" i="5"/>
  <c r="R296" i="5"/>
  <c r="P296" i="5"/>
  <c r="BI291" i="5"/>
  <c r="BH291" i="5"/>
  <c r="BG291" i="5"/>
  <c r="BF291" i="5"/>
  <c r="T291" i="5"/>
  <c r="R291" i="5"/>
  <c r="P291" i="5"/>
  <c r="BI282" i="5"/>
  <c r="BH282" i="5"/>
  <c r="BG282" i="5"/>
  <c r="BF282" i="5"/>
  <c r="T282" i="5"/>
  <c r="R282" i="5"/>
  <c r="P282" i="5"/>
  <c r="BI277" i="5"/>
  <c r="BH277" i="5"/>
  <c r="BG277" i="5"/>
  <c r="BF277" i="5"/>
  <c r="T277" i="5"/>
  <c r="R277" i="5"/>
  <c r="P277" i="5"/>
  <c r="BI273" i="5"/>
  <c r="BH273" i="5"/>
  <c r="BG273" i="5"/>
  <c r="BF273" i="5"/>
  <c r="T273" i="5"/>
  <c r="R273" i="5"/>
  <c r="P273" i="5"/>
  <c r="BI268" i="5"/>
  <c r="BH268" i="5"/>
  <c r="BG268" i="5"/>
  <c r="BF268" i="5"/>
  <c r="T268" i="5"/>
  <c r="R268" i="5"/>
  <c r="P268" i="5"/>
  <c r="BI266" i="5"/>
  <c r="BH266" i="5"/>
  <c r="BG266" i="5"/>
  <c r="BF266" i="5"/>
  <c r="T266" i="5"/>
  <c r="R266" i="5"/>
  <c r="P266" i="5"/>
  <c r="BI262" i="5"/>
  <c r="BH262" i="5"/>
  <c r="BG262" i="5"/>
  <c r="BF262" i="5"/>
  <c r="T262" i="5"/>
  <c r="R262" i="5"/>
  <c r="P262" i="5"/>
  <c r="BI257" i="5"/>
  <c r="BH257" i="5"/>
  <c r="BG257" i="5"/>
  <c r="BF257" i="5"/>
  <c r="T257" i="5"/>
  <c r="R257" i="5"/>
  <c r="P257" i="5"/>
  <c r="BI252" i="5"/>
  <c r="BH252" i="5"/>
  <c r="BG252" i="5"/>
  <c r="BF252" i="5"/>
  <c r="T252" i="5"/>
  <c r="R252" i="5"/>
  <c r="P252" i="5"/>
  <c r="BI244" i="5"/>
  <c r="BH244" i="5"/>
  <c r="BG244" i="5"/>
  <c r="BF244" i="5"/>
  <c r="T244" i="5"/>
  <c r="R244" i="5"/>
  <c r="P244" i="5"/>
  <c r="BI237" i="5"/>
  <c r="BH237" i="5"/>
  <c r="BG237" i="5"/>
  <c r="BF237" i="5"/>
  <c r="T237" i="5"/>
  <c r="R237" i="5"/>
  <c r="P237" i="5"/>
  <c r="BI233" i="5"/>
  <c r="BH233" i="5"/>
  <c r="BG233" i="5"/>
  <c r="BF233" i="5"/>
  <c r="T233" i="5"/>
  <c r="R233" i="5"/>
  <c r="P233" i="5"/>
  <c r="BI227" i="5"/>
  <c r="BH227" i="5"/>
  <c r="BG227" i="5"/>
  <c r="BF227" i="5"/>
  <c r="T227" i="5"/>
  <c r="R227" i="5"/>
  <c r="P227" i="5"/>
  <c r="BI222" i="5"/>
  <c r="BH222" i="5"/>
  <c r="BG222" i="5"/>
  <c r="BF222" i="5"/>
  <c r="T222" i="5"/>
  <c r="R222" i="5"/>
  <c r="P222" i="5"/>
  <c r="BI218" i="5"/>
  <c r="BH218" i="5"/>
  <c r="BG218" i="5"/>
  <c r="BF218" i="5"/>
  <c r="T218" i="5"/>
  <c r="R218" i="5"/>
  <c r="P218" i="5"/>
  <c r="BI213" i="5"/>
  <c r="BH213" i="5"/>
  <c r="BG213" i="5"/>
  <c r="BF213" i="5"/>
  <c r="T213" i="5"/>
  <c r="R213" i="5"/>
  <c r="P213" i="5"/>
  <c r="BI208" i="5"/>
  <c r="BH208" i="5"/>
  <c r="BG208" i="5"/>
  <c r="BF208" i="5"/>
  <c r="T208" i="5"/>
  <c r="R208" i="5"/>
  <c r="P208" i="5"/>
  <c r="BI204" i="5"/>
  <c r="BH204" i="5"/>
  <c r="BG204" i="5"/>
  <c r="BF204" i="5"/>
  <c r="T204" i="5"/>
  <c r="R204" i="5"/>
  <c r="P204" i="5"/>
  <c r="BI200" i="5"/>
  <c r="BH200" i="5"/>
  <c r="BG200" i="5"/>
  <c r="BF200" i="5"/>
  <c r="T200" i="5"/>
  <c r="R200" i="5"/>
  <c r="P200" i="5"/>
  <c r="BI196" i="5"/>
  <c r="BH196" i="5"/>
  <c r="BG196" i="5"/>
  <c r="BF196" i="5"/>
  <c r="T196" i="5"/>
  <c r="R196" i="5"/>
  <c r="P196" i="5"/>
  <c r="BI192" i="5"/>
  <c r="BH192" i="5"/>
  <c r="BG192" i="5"/>
  <c r="BF192" i="5"/>
  <c r="T192" i="5"/>
  <c r="R192" i="5"/>
  <c r="P192" i="5"/>
  <c r="BI187" i="5"/>
  <c r="BH187" i="5"/>
  <c r="BG187" i="5"/>
  <c r="BF187" i="5"/>
  <c r="T187" i="5"/>
  <c r="R187" i="5"/>
  <c r="P187" i="5"/>
  <c r="BI183" i="5"/>
  <c r="BH183" i="5"/>
  <c r="BG183" i="5"/>
  <c r="BF183" i="5"/>
  <c r="T183" i="5"/>
  <c r="R183" i="5"/>
  <c r="P183" i="5"/>
  <c r="BI180" i="5"/>
  <c r="BH180" i="5"/>
  <c r="BG180" i="5"/>
  <c r="BF180" i="5"/>
  <c r="T180" i="5"/>
  <c r="R180" i="5"/>
  <c r="P180" i="5"/>
  <c r="BI176" i="5"/>
  <c r="BH176" i="5"/>
  <c r="BG176" i="5"/>
  <c r="BF176" i="5"/>
  <c r="T176" i="5"/>
  <c r="R176" i="5"/>
  <c r="P176" i="5"/>
  <c r="BI171" i="5"/>
  <c r="BH171" i="5"/>
  <c r="BG171" i="5"/>
  <c r="BF171" i="5"/>
  <c r="T171" i="5"/>
  <c r="R171" i="5"/>
  <c r="P171" i="5"/>
  <c r="BI167" i="5"/>
  <c r="BH167" i="5"/>
  <c r="BG167" i="5"/>
  <c r="BF167" i="5"/>
  <c r="T167" i="5"/>
  <c r="R167" i="5"/>
  <c r="P167" i="5"/>
  <c r="BI163" i="5"/>
  <c r="BH163" i="5"/>
  <c r="BG163" i="5"/>
  <c r="BF163" i="5"/>
  <c r="T163" i="5"/>
  <c r="R163" i="5"/>
  <c r="P163" i="5"/>
  <c r="BI157" i="5"/>
  <c r="BH157" i="5"/>
  <c r="BG157" i="5"/>
  <c r="BF157" i="5"/>
  <c r="T157" i="5"/>
  <c r="R157" i="5"/>
  <c r="P157" i="5"/>
  <c r="BI152" i="5"/>
  <c r="BH152" i="5"/>
  <c r="BG152" i="5"/>
  <c r="BF152" i="5"/>
  <c r="T152" i="5"/>
  <c r="R152" i="5"/>
  <c r="P152" i="5"/>
  <c r="BI149" i="5"/>
  <c r="BH149" i="5"/>
  <c r="BG149" i="5"/>
  <c r="BF149" i="5"/>
  <c r="T149" i="5"/>
  <c r="R149" i="5"/>
  <c r="P149" i="5"/>
  <c r="BI146" i="5"/>
  <c r="BH146" i="5"/>
  <c r="BG146" i="5"/>
  <c r="BF146" i="5"/>
  <c r="T146" i="5"/>
  <c r="R146" i="5"/>
  <c r="P146" i="5"/>
  <c r="BI144" i="5"/>
  <c r="BH144" i="5"/>
  <c r="BG144" i="5"/>
  <c r="BF144" i="5"/>
  <c r="T144" i="5"/>
  <c r="R144" i="5"/>
  <c r="P144" i="5"/>
  <c r="BI141" i="5"/>
  <c r="BH141" i="5"/>
  <c r="BG141" i="5"/>
  <c r="BF141" i="5"/>
  <c r="T141" i="5"/>
  <c r="R141" i="5"/>
  <c r="P141" i="5"/>
  <c r="BI139" i="5"/>
  <c r="BH139" i="5"/>
  <c r="BG139" i="5"/>
  <c r="BF139" i="5"/>
  <c r="T139" i="5"/>
  <c r="R139" i="5"/>
  <c r="P139" i="5"/>
  <c r="BI134" i="5"/>
  <c r="BH134" i="5"/>
  <c r="BG134" i="5"/>
  <c r="BF134" i="5"/>
  <c r="T134" i="5"/>
  <c r="R134" i="5"/>
  <c r="P134" i="5"/>
  <c r="BI131" i="5"/>
  <c r="BH131" i="5"/>
  <c r="BG131" i="5"/>
  <c r="BF131" i="5"/>
  <c r="T131" i="5"/>
  <c r="R131" i="5"/>
  <c r="P131" i="5"/>
  <c r="BI127" i="5"/>
  <c r="BH127" i="5"/>
  <c r="BG127" i="5"/>
  <c r="BF127" i="5"/>
  <c r="T127" i="5"/>
  <c r="R127" i="5"/>
  <c r="P127" i="5"/>
  <c r="BI123" i="5"/>
  <c r="BH123" i="5"/>
  <c r="BG123" i="5"/>
  <c r="BF123" i="5"/>
  <c r="T123" i="5"/>
  <c r="R123" i="5"/>
  <c r="P123" i="5"/>
  <c r="BI117" i="5"/>
  <c r="BH117" i="5"/>
  <c r="BG117" i="5"/>
  <c r="BF117" i="5"/>
  <c r="T117" i="5"/>
  <c r="R117" i="5"/>
  <c r="P117" i="5"/>
  <c r="BI112" i="5"/>
  <c r="BH112" i="5"/>
  <c r="BG112" i="5"/>
  <c r="BF112" i="5"/>
  <c r="T112" i="5"/>
  <c r="R112" i="5"/>
  <c r="P112" i="5"/>
  <c r="BI108" i="5"/>
  <c r="BH108" i="5"/>
  <c r="BG108" i="5"/>
  <c r="BF108" i="5"/>
  <c r="T108" i="5"/>
  <c r="R108" i="5"/>
  <c r="P108" i="5"/>
  <c r="BI104" i="5"/>
  <c r="BH104" i="5"/>
  <c r="BG104" i="5"/>
  <c r="BF104" i="5"/>
  <c r="T104" i="5"/>
  <c r="R104" i="5"/>
  <c r="P104" i="5"/>
  <c r="J98" i="5"/>
  <c r="F98" i="5"/>
  <c r="J97" i="5"/>
  <c r="F97" i="5"/>
  <c r="F95" i="5"/>
  <c r="E93" i="5"/>
  <c r="J55" i="5"/>
  <c r="F55" i="5"/>
  <c r="J54" i="5"/>
  <c r="F54" i="5"/>
  <c r="F52" i="5"/>
  <c r="E50" i="5"/>
  <c r="J12" i="5"/>
  <c r="J52" i="5" s="1"/>
  <c r="E7" i="5"/>
  <c r="E91" i="5"/>
  <c r="J37" i="4"/>
  <c r="J36" i="4"/>
  <c r="AY57" i="1"/>
  <c r="J35" i="4"/>
  <c r="AX57" i="1" s="1"/>
  <c r="BI332" i="4"/>
  <c r="BH332" i="4"/>
  <c r="BG332" i="4"/>
  <c r="BF332" i="4"/>
  <c r="T332" i="4"/>
  <c r="T331" i="4"/>
  <c r="R332" i="4"/>
  <c r="R331" i="4" s="1"/>
  <c r="P332" i="4"/>
  <c r="P331" i="4"/>
  <c r="BI330" i="4"/>
  <c r="BH330" i="4"/>
  <c r="BG330" i="4"/>
  <c r="BF330" i="4"/>
  <c r="T330" i="4"/>
  <c r="T329" i="4" s="1"/>
  <c r="R330" i="4"/>
  <c r="R329" i="4"/>
  <c r="P330" i="4"/>
  <c r="P329" i="4" s="1"/>
  <c r="BI328" i="4"/>
  <c r="BH328" i="4"/>
  <c r="BG328" i="4"/>
  <c r="BF328" i="4"/>
  <c r="T328" i="4"/>
  <c r="T327" i="4"/>
  <c r="R328" i="4"/>
  <c r="R327" i="4" s="1"/>
  <c r="P328" i="4"/>
  <c r="P327" i="4"/>
  <c r="BI326" i="4"/>
  <c r="BH326" i="4"/>
  <c r="BG326" i="4"/>
  <c r="BF326" i="4"/>
  <c r="T326" i="4"/>
  <c r="T325" i="4" s="1"/>
  <c r="R326" i="4"/>
  <c r="R325" i="4" s="1"/>
  <c r="P326" i="4"/>
  <c r="P325" i="4" s="1"/>
  <c r="BI324" i="4"/>
  <c r="BH324" i="4"/>
  <c r="BG324" i="4"/>
  <c r="BF324" i="4"/>
  <c r="T324" i="4"/>
  <c r="T323" i="4" s="1"/>
  <c r="R324" i="4"/>
  <c r="R323" i="4" s="1"/>
  <c r="P324" i="4"/>
  <c r="P323" i="4" s="1"/>
  <c r="BI322" i="4"/>
  <c r="BH322" i="4"/>
  <c r="BG322" i="4"/>
  <c r="BF322" i="4"/>
  <c r="T322" i="4"/>
  <c r="T321" i="4" s="1"/>
  <c r="R322" i="4"/>
  <c r="R321" i="4" s="1"/>
  <c r="P322" i="4"/>
  <c r="P321" i="4" s="1"/>
  <c r="BI320" i="4"/>
  <c r="BH320" i="4"/>
  <c r="BG320" i="4"/>
  <c r="BF320" i="4"/>
  <c r="T320" i="4"/>
  <c r="T319" i="4" s="1"/>
  <c r="R320" i="4"/>
  <c r="R319" i="4" s="1"/>
  <c r="P320" i="4"/>
  <c r="P319" i="4" s="1"/>
  <c r="BI313" i="4"/>
  <c r="BH313" i="4"/>
  <c r="BG313" i="4"/>
  <c r="BF313" i="4"/>
  <c r="T313" i="4"/>
  <c r="R313" i="4"/>
  <c r="P313" i="4"/>
  <c r="BI312" i="4"/>
  <c r="BH312" i="4"/>
  <c r="BG312" i="4"/>
  <c r="BF312" i="4"/>
  <c r="T312" i="4"/>
  <c r="R312" i="4"/>
  <c r="P312" i="4"/>
  <c r="BI310" i="4"/>
  <c r="BH310" i="4"/>
  <c r="BG310" i="4"/>
  <c r="BF310" i="4"/>
  <c r="T310" i="4"/>
  <c r="T309" i="4" s="1"/>
  <c r="R310" i="4"/>
  <c r="R309" i="4" s="1"/>
  <c r="P310" i="4"/>
  <c r="P309" i="4" s="1"/>
  <c r="BI306" i="4"/>
  <c r="BH306" i="4"/>
  <c r="BG306" i="4"/>
  <c r="BF306" i="4"/>
  <c r="T306" i="4"/>
  <c r="R306" i="4"/>
  <c r="P306" i="4"/>
  <c r="BI304" i="4"/>
  <c r="BH304" i="4"/>
  <c r="BG304" i="4"/>
  <c r="BF304" i="4"/>
  <c r="T304" i="4"/>
  <c r="R304" i="4"/>
  <c r="P304" i="4"/>
  <c r="BI299" i="4"/>
  <c r="BH299" i="4"/>
  <c r="BG299" i="4"/>
  <c r="BF299" i="4"/>
  <c r="T299" i="4"/>
  <c r="R299" i="4"/>
  <c r="P299" i="4"/>
  <c r="BI297" i="4"/>
  <c r="BH297" i="4"/>
  <c r="BG297" i="4"/>
  <c r="BF297" i="4"/>
  <c r="T297" i="4"/>
  <c r="R297" i="4"/>
  <c r="P297" i="4"/>
  <c r="BI292" i="4"/>
  <c r="BH292" i="4"/>
  <c r="BG292" i="4"/>
  <c r="BF292" i="4"/>
  <c r="T292" i="4"/>
  <c r="R292" i="4"/>
  <c r="P292" i="4"/>
  <c r="BI290" i="4"/>
  <c r="BH290" i="4"/>
  <c r="BG290" i="4"/>
  <c r="BF290" i="4"/>
  <c r="T290" i="4"/>
  <c r="R290" i="4"/>
  <c r="P290" i="4"/>
  <c r="BI285" i="4"/>
  <c r="BH285" i="4"/>
  <c r="BG285" i="4"/>
  <c r="BF285" i="4"/>
  <c r="T285" i="4"/>
  <c r="R285" i="4"/>
  <c r="P285" i="4"/>
  <c r="BI281" i="4"/>
  <c r="BH281" i="4"/>
  <c r="BG281" i="4"/>
  <c r="BF281" i="4"/>
  <c r="T281" i="4"/>
  <c r="T280" i="4"/>
  <c r="R281" i="4"/>
  <c r="R280" i="4"/>
  <c r="P281" i="4"/>
  <c r="P280" i="4"/>
  <c r="BI277" i="4"/>
  <c r="BH277" i="4"/>
  <c r="BG277" i="4"/>
  <c r="BF277" i="4"/>
  <c r="T277" i="4"/>
  <c r="R277" i="4"/>
  <c r="P277" i="4"/>
  <c r="BI273" i="4"/>
  <c r="BH273" i="4"/>
  <c r="BG273" i="4"/>
  <c r="BF273" i="4"/>
  <c r="T273" i="4"/>
  <c r="R273" i="4"/>
  <c r="P273" i="4"/>
  <c r="BI269" i="4"/>
  <c r="BH269" i="4"/>
  <c r="BG269" i="4"/>
  <c r="BF269" i="4"/>
  <c r="T269" i="4"/>
  <c r="R269" i="4"/>
  <c r="P269" i="4"/>
  <c r="BI267" i="4"/>
  <c r="BH267" i="4"/>
  <c r="BG267" i="4"/>
  <c r="BF267" i="4"/>
  <c r="T267" i="4"/>
  <c r="R267" i="4"/>
  <c r="P267" i="4"/>
  <c r="BI263" i="4"/>
  <c r="BH263" i="4"/>
  <c r="BG263" i="4"/>
  <c r="BF263" i="4"/>
  <c r="T263" i="4"/>
  <c r="R263" i="4"/>
  <c r="P263" i="4"/>
  <c r="BI258" i="4"/>
  <c r="BH258" i="4"/>
  <c r="BG258" i="4"/>
  <c r="BF258" i="4"/>
  <c r="T258" i="4"/>
  <c r="R258" i="4"/>
  <c r="P258" i="4"/>
  <c r="BI250" i="4"/>
  <c r="BH250" i="4"/>
  <c r="BG250" i="4"/>
  <c r="BF250" i="4"/>
  <c r="T250" i="4"/>
  <c r="R250" i="4"/>
  <c r="P250" i="4"/>
  <c r="BI245" i="4"/>
  <c r="BH245" i="4"/>
  <c r="BG245" i="4"/>
  <c r="BF245" i="4"/>
  <c r="T245" i="4"/>
  <c r="R245" i="4"/>
  <c r="P245" i="4"/>
  <c r="BI240" i="4"/>
  <c r="BH240" i="4"/>
  <c r="BG240" i="4"/>
  <c r="BF240" i="4"/>
  <c r="T240" i="4"/>
  <c r="R240" i="4"/>
  <c r="P240" i="4"/>
  <c r="BI235" i="4"/>
  <c r="BH235" i="4"/>
  <c r="BG235" i="4"/>
  <c r="BF235" i="4"/>
  <c r="T235" i="4"/>
  <c r="R235" i="4"/>
  <c r="P235" i="4"/>
  <c r="BI230" i="4"/>
  <c r="BH230" i="4"/>
  <c r="BG230" i="4"/>
  <c r="BF230" i="4"/>
  <c r="T230" i="4"/>
  <c r="R230" i="4"/>
  <c r="P230" i="4"/>
  <c r="BI227" i="4"/>
  <c r="BH227" i="4"/>
  <c r="BG227" i="4"/>
  <c r="BF227" i="4"/>
  <c r="T227" i="4"/>
  <c r="R227" i="4"/>
  <c r="P227" i="4"/>
  <c r="BI223" i="4"/>
  <c r="BH223" i="4"/>
  <c r="BG223" i="4"/>
  <c r="BF223" i="4"/>
  <c r="T223" i="4"/>
  <c r="R223" i="4"/>
  <c r="P223" i="4"/>
  <c r="BI218" i="4"/>
  <c r="BH218" i="4"/>
  <c r="BG218" i="4"/>
  <c r="BF218" i="4"/>
  <c r="T218" i="4"/>
  <c r="R218" i="4"/>
  <c r="P218" i="4"/>
  <c r="BI214" i="4"/>
  <c r="BH214" i="4"/>
  <c r="BG214" i="4"/>
  <c r="BF214" i="4"/>
  <c r="T214" i="4"/>
  <c r="R214" i="4"/>
  <c r="P214" i="4"/>
  <c r="BI210" i="4"/>
  <c r="BH210" i="4"/>
  <c r="BG210" i="4"/>
  <c r="BF210" i="4"/>
  <c r="T210" i="4"/>
  <c r="R210" i="4"/>
  <c r="P210" i="4"/>
  <c r="BI208" i="4"/>
  <c r="BH208" i="4"/>
  <c r="BG208" i="4"/>
  <c r="BF208" i="4"/>
  <c r="T208" i="4"/>
  <c r="R208" i="4"/>
  <c r="P208" i="4"/>
  <c r="BI204" i="4"/>
  <c r="BH204" i="4"/>
  <c r="BG204" i="4"/>
  <c r="BF204" i="4"/>
  <c r="T204" i="4"/>
  <c r="R204" i="4"/>
  <c r="P204" i="4"/>
  <c r="BI197" i="4"/>
  <c r="BH197" i="4"/>
  <c r="BG197" i="4"/>
  <c r="BF197" i="4"/>
  <c r="T197" i="4"/>
  <c r="R197" i="4"/>
  <c r="P197" i="4"/>
  <c r="BI192" i="4"/>
  <c r="BH192" i="4"/>
  <c r="BG192" i="4"/>
  <c r="BF192" i="4"/>
  <c r="T192" i="4"/>
  <c r="R192" i="4"/>
  <c r="P192" i="4"/>
  <c r="BI186" i="4"/>
  <c r="BH186" i="4"/>
  <c r="BG186" i="4"/>
  <c r="BF186" i="4"/>
  <c r="T186" i="4"/>
  <c r="R186" i="4"/>
  <c r="P186" i="4"/>
  <c r="BI181" i="4"/>
  <c r="BH181" i="4"/>
  <c r="BG181" i="4"/>
  <c r="BF181" i="4"/>
  <c r="T181" i="4"/>
  <c r="R181" i="4"/>
  <c r="P181" i="4"/>
  <c r="BI175" i="4"/>
  <c r="BH175" i="4"/>
  <c r="BG175" i="4"/>
  <c r="BF175" i="4"/>
  <c r="T175" i="4"/>
  <c r="R175" i="4"/>
  <c r="P175" i="4"/>
  <c r="BI170" i="4"/>
  <c r="BH170" i="4"/>
  <c r="BG170" i="4"/>
  <c r="BF170" i="4"/>
  <c r="T170" i="4"/>
  <c r="R170" i="4"/>
  <c r="P170" i="4"/>
  <c r="BI165" i="4"/>
  <c r="BH165" i="4"/>
  <c r="BG165" i="4"/>
  <c r="BF165" i="4"/>
  <c r="T165" i="4"/>
  <c r="R165" i="4"/>
  <c r="P165" i="4"/>
  <c r="BI160" i="4"/>
  <c r="BH160" i="4"/>
  <c r="BG160" i="4"/>
  <c r="BF160" i="4"/>
  <c r="T160" i="4"/>
  <c r="R160" i="4"/>
  <c r="P160" i="4"/>
  <c r="BI156" i="4"/>
  <c r="BH156" i="4"/>
  <c r="BG156" i="4"/>
  <c r="BF156" i="4"/>
  <c r="T156" i="4"/>
  <c r="R156" i="4"/>
  <c r="P156" i="4"/>
  <c r="BI151" i="4"/>
  <c r="BH151" i="4"/>
  <c r="BG151" i="4"/>
  <c r="BF151" i="4"/>
  <c r="T151" i="4"/>
  <c r="R151" i="4"/>
  <c r="P151" i="4"/>
  <c r="BI145" i="4"/>
  <c r="BH145" i="4"/>
  <c r="BG145" i="4"/>
  <c r="BF145" i="4"/>
  <c r="T145" i="4"/>
  <c r="R145" i="4"/>
  <c r="P145" i="4"/>
  <c r="BI142" i="4"/>
  <c r="BH142" i="4"/>
  <c r="BG142" i="4"/>
  <c r="BF142" i="4"/>
  <c r="T142" i="4"/>
  <c r="R142" i="4"/>
  <c r="P142" i="4"/>
  <c r="BI139" i="4"/>
  <c r="BH139" i="4"/>
  <c r="BG139" i="4"/>
  <c r="BF139" i="4"/>
  <c r="T139" i="4"/>
  <c r="R139" i="4"/>
  <c r="P139" i="4"/>
  <c r="BI137" i="4"/>
  <c r="BH137" i="4"/>
  <c r="BG137" i="4"/>
  <c r="BF137" i="4"/>
  <c r="T137" i="4"/>
  <c r="R137" i="4"/>
  <c r="P137" i="4"/>
  <c r="BI134" i="4"/>
  <c r="BH134" i="4"/>
  <c r="BG134" i="4"/>
  <c r="BF134" i="4"/>
  <c r="T134" i="4"/>
  <c r="R134" i="4"/>
  <c r="P134" i="4"/>
  <c r="BI132" i="4"/>
  <c r="BH132" i="4"/>
  <c r="BG132" i="4"/>
  <c r="BF132" i="4"/>
  <c r="T132" i="4"/>
  <c r="R132" i="4"/>
  <c r="P132" i="4"/>
  <c r="BI127" i="4"/>
  <c r="BH127" i="4"/>
  <c r="BG127" i="4"/>
  <c r="BF127" i="4"/>
  <c r="T127" i="4"/>
  <c r="R127" i="4"/>
  <c r="P127" i="4"/>
  <c r="BI124" i="4"/>
  <c r="BH124" i="4"/>
  <c r="BG124" i="4"/>
  <c r="BF124" i="4"/>
  <c r="T124" i="4"/>
  <c r="R124" i="4"/>
  <c r="P124" i="4"/>
  <c r="BI121" i="4"/>
  <c r="BH121" i="4"/>
  <c r="BG121" i="4"/>
  <c r="BF121" i="4"/>
  <c r="T121" i="4"/>
  <c r="R121" i="4"/>
  <c r="P121" i="4"/>
  <c r="BI117" i="4"/>
  <c r="BH117" i="4"/>
  <c r="BG117" i="4"/>
  <c r="BF117" i="4"/>
  <c r="T117" i="4"/>
  <c r="R117" i="4"/>
  <c r="P117" i="4"/>
  <c r="BI112" i="4"/>
  <c r="BH112" i="4"/>
  <c r="BG112" i="4"/>
  <c r="BF112" i="4"/>
  <c r="T112" i="4"/>
  <c r="R112" i="4"/>
  <c r="P112" i="4"/>
  <c r="BI107" i="4"/>
  <c r="BH107" i="4"/>
  <c r="BG107" i="4"/>
  <c r="BF107" i="4"/>
  <c r="T107" i="4"/>
  <c r="R107" i="4"/>
  <c r="P107" i="4"/>
  <c r="BI102" i="4"/>
  <c r="BH102" i="4"/>
  <c r="BG102" i="4"/>
  <c r="BF102" i="4"/>
  <c r="T102" i="4"/>
  <c r="R102" i="4"/>
  <c r="P102" i="4"/>
  <c r="J96" i="4"/>
  <c r="F96" i="4"/>
  <c r="J95" i="4"/>
  <c r="F95" i="4"/>
  <c r="F93" i="4"/>
  <c r="E91" i="4"/>
  <c r="J55" i="4"/>
  <c r="F55" i="4"/>
  <c r="J54" i="4"/>
  <c r="F54" i="4"/>
  <c r="F52" i="4"/>
  <c r="E50" i="4"/>
  <c r="J12" i="4"/>
  <c r="J93" i="4" s="1"/>
  <c r="E7" i="4"/>
  <c r="E89" i="4" s="1"/>
  <c r="J37" i="3"/>
  <c r="J36" i="3"/>
  <c r="AY56" i="1"/>
  <c r="J35" i="3"/>
  <c r="AX56" i="1"/>
  <c r="BI211" i="3"/>
  <c r="BH211" i="3"/>
  <c r="BG211" i="3"/>
  <c r="BF211" i="3"/>
  <c r="T211" i="3"/>
  <c r="T210" i="3"/>
  <c r="R211" i="3"/>
  <c r="R210" i="3"/>
  <c r="P211" i="3"/>
  <c r="P210" i="3"/>
  <c r="BI209" i="3"/>
  <c r="BH209" i="3"/>
  <c r="BG209" i="3"/>
  <c r="BF209" i="3"/>
  <c r="T209" i="3"/>
  <c r="T208" i="3"/>
  <c r="R209" i="3"/>
  <c r="R208" i="3"/>
  <c r="P209" i="3"/>
  <c r="P208" i="3"/>
  <c r="BI207" i="3"/>
  <c r="BH207" i="3"/>
  <c r="BG207" i="3"/>
  <c r="BF207" i="3"/>
  <c r="T207" i="3"/>
  <c r="T206" i="3"/>
  <c r="R207" i="3"/>
  <c r="R206" i="3" s="1"/>
  <c r="P207" i="3"/>
  <c r="P206" i="3"/>
  <c r="BI205" i="3"/>
  <c r="BH205" i="3"/>
  <c r="BG205" i="3"/>
  <c r="BF205" i="3"/>
  <c r="T205" i="3"/>
  <c r="T204" i="3" s="1"/>
  <c r="R205" i="3"/>
  <c r="R204" i="3"/>
  <c r="P205" i="3"/>
  <c r="P204" i="3" s="1"/>
  <c r="BI203" i="3"/>
  <c r="BH203" i="3"/>
  <c r="BG203" i="3"/>
  <c r="BF203" i="3"/>
  <c r="T203" i="3"/>
  <c r="T202" i="3"/>
  <c r="R203" i="3"/>
  <c r="R202" i="3" s="1"/>
  <c r="P203" i="3"/>
  <c r="P202" i="3"/>
  <c r="BI201" i="3"/>
  <c r="BH201" i="3"/>
  <c r="BG201" i="3"/>
  <c r="BF201" i="3"/>
  <c r="T201" i="3"/>
  <c r="T200" i="3" s="1"/>
  <c r="R201" i="3"/>
  <c r="R200" i="3"/>
  <c r="P201" i="3"/>
  <c r="P200" i="3" s="1"/>
  <c r="BI199" i="3"/>
  <c r="BH199" i="3"/>
  <c r="BG199" i="3"/>
  <c r="BF199" i="3"/>
  <c r="T199" i="3"/>
  <c r="T198" i="3"/>
  <c r="R199" i="3"/>
  <c r="R198" i="3" s="1"/>
  <c r="P199" i="3"/>
  <c r="P198" i="3"/>
  <c r="BI192" i="3"/>
  <c r="BH192" i="3"/>
  <c r="BG192" i="3"/>
  <c r="BF192" i="3"/>
  <c r="T192" i="3"/>
  <c r="R192" i="3"/>
  <c r="P192" i="3"/>
  <c r="BI191" i="3"/>
  <c r="BH191" i="3"/>
  <c r="BG191" i="3"/>
  <c r="BF191" i="3"/>
  <c r="T191" i="3"/>
  <c r="R191" i="3"/>
  <c r="P191" i="3"/>
  <c r="BI189" i="3"/>
  <c r="BH189" i="3"/>
  <c r="BG189" i="3"/>
  <c r="BF189" i="3"/>
  <c r="T189" i="3"/>
  <c r="T188" i="3"/>
  <c r="R189" i="3"/>
  <c r="R188" i="3"/>
  <c r="P189" i="3"/>
  <c r="P188" i="3"/>
  <c r="BI185" i="3"/>
  <c r="BH185" i="3"/>
  <c r="BG185" i="3"/>
  <c r="BF185" i="3"/>
  <c r="T185" i="3"/>
  <c r="T184" i="3"/>
  <c r="R185" i="3"/>
  <c r="R184" i="3"/>
  <c r="P185" i="3"/>
  <c r="P184" i="3"/>
  <c r="BI181" i="3"/>
  <c r="BH181" i="3"/>
  <c r="BG181" i="3"/>
  <c r="BF181" i="3"/>
  <c r="T181" i="3"/>
  <c r="R181" i="3"/>
  <c r="P181" i="3"/>
  <c r="BI177" i="3"/>
  <c r="BH177" i="3"/>
  <c r="BG177" i="3"/>
  <c r="BF177" i="3"/>
  <c r="T177" i="3"/>
  <c r="R177" i="3"/>
  <c r="P177" i="3"/>
  <c r="BI173" i="3"/>
  <c r="BH173" i="3"/>
  <c r="BG173" i="3"/>
  <c r="BF173" i="3"/>
  <c r="T173" i="3"/>
  <c r="R173" i="3"/>
  <c r="P173" i="3"/>
  <c r="BI168" i="3"/>
  <c r="BH168" i="3"/>
  <c r="BG168" i="3"/>
  <c r="BF168" i="3"/>
  <c r="T168" i="3"/>
  <c r="R168" i="3"/>
  <c r="P168" i="3"/>
  <c r="BI162" i="3"/>
  <c r="BH162" i="3"/>
  <c r="BG162" i="3"/>
  <c r="BF162" i="3"/>
  <c r="T162" i="3"/>
  <c r="R162" i="3"/>
  <c r="P162" i="3"/>
  <c r="BI155" i="3"/>
  <c r="BH155" i="3"/>
  <c r="BG155" i="3"/>
  <c r="BF155" i="3"/>
  <c r="T155" i="3"/>
  <c r="R155" i="3"/>
  <c r="P155" i="3"/>
  <c r="BI150" i="3"/>
  <c r="BH150" i="3"/>
  <c r="BG150" i="3"/>
  <c r="BF150" i="3"/>
  <c r="T150" i="3"/>
  <c r="R150" i="3"/>
  <c r="P150" i="3"/>
  <c r="BI145" i="3"/>
  <c r="BH145" i="3"/>
  <c r="BG145" i="3"/>
  <c r="BF145" i="3"/>
  <c r="T145" i="3"/>
  <c r="R145" i="3"/>
  <c r="P145" i="3"/>
  <c r="BI141" i="3"/>
  <c r="BH141" i="3"/>
  <c r="BG141" i="3"/>
  <c r="BF141" i="3"/>
  <c r="T141" i="3"/>
  <c r="R141" i="3"/>
  <c r="P141" i="3"/>
  <c r="BI136" i="3"/>
  <c r="BH136" i="3"/>
  <c r="BG136" i="3"/>
  <c r="BF136" i="3"/>
  <c r="T136" i="3"/>
  <c r="R136" i="3"/>
  <c r="P136" i="3"/>
  <c r="BI133" i="3"/>
  <c r="BH133" i="3"/>
  <c r="BG133" i="3"/>
  <c r="BF133" i="3"/>
  <c r="T133" i="3"/>
  <c r="R133" i="3"/>
  <c r="P133" i="3"/>
  <c r="BI130" i="3"/>
  <c r="BH130" i="3"/>
  <c r="BG130" i="3"/>
  <c r="BF130" i="3"/>
  <c r="T130" i="3"/>
  <c r="R130" i="3"/>
  <c r="P130" i="3"/>
  <c r="BI128" i="3"/>
  <c r="BH128" i="3"/>
  <c r="BG128" i="3"/>
  <c r="BF128" i="3"/>
  <c r="T128" i="3"/>
  <c r="R128" i="3"/>
  <c r="P128" i="3"/>
  <c r="BI125" i="3"/>
  <c r="BH125" i="3"/>
  <c r="BG125" i="3"/>
  <c r="BF125" i="3"/>
  <c r="T125" i="3"/>
  <c r="R125" i="3"/>
  <c r="P125" i="3"/>
  <c r="BI123" i="3"/>
  <c r="BH123" i="3"/>
  <c r="BG123" i="3"/>
  <c r="BF123" i="3"/>
  <c r="T123" i="3"/>
  <c r="R123" i="3"/>
  <c r="P123" i="3"/>
  <c r="BI119" i="3"/>
  <c r="BH119" i="3"/>
  <c r="BG119" i="3"/>
  <c r="BF119" i="3"/>
  <c r="T119" i="3"/>
  <c r="R119" i="3"/>
  <c r="P119" i="3"/>
  <c r="BI115" i="3"/>
  <c r="BH115" i="3"/>
  <c r="BG115" i="3"/>
  <c r="BF115" i="3"/>
  <c r="T115" i="3"/>
  <c r="R115" i="3"/>
  <c r="P115" i="3"/>
  <c r="BI111" i="3"/>
  <c r="BH111" i="3"/>
  <c r="BG111" i="3"/>
  <c r="BF111" i="3"/>
  <c r="T111" i="3"/>
  <c r="R111" i="3"/>
  <c r="P111" i="3"/>
  <c r="BI107" i="3"/>
  <c r="BH107" i="3"/>
  <c r="BG107" i="3"/>
  <c r="BF107" i="3"/>
  <c r="T107" i="3"/>
  <c r="R107" i="3"/>
  <c r="P107" i="3"/>
  <c r="BI103" i="3"/>
  <c r="BH103" i="3"/>
  <c r="BG103" i="3"/>
  <c r="BF103" i="3"/>
  <c r="T103" i="3"/>
  <c r="R103" i="3"/>
  <c r="P103" i="3"/>
  <c r="BI98" i="3"/>
  <c r="BH98" i="3"/>
  <c r="BG98" i="3"/>
  <c r="BF98" i="3"/>
  <c r="T98" i="3"/>
  <c r="R98" i="3"/>
  <c r="P98" i="3"/>
  <c r="J92" i="3"/>
  <c r="F92" i="3"/>
  <c r="J91" i="3"/>
  <c r="F91" i="3"/>
  <c r="F89" i="3"/>
  <c r="E87" i="3"/>
  <c r="J55" i="3"/>
  <c r="F55" i="3"/>
  <c r="J54" i="3"/>
  <c r="F54" i="3"/>
  <c r="F52" i="3"/>
  <c r="E50" i="3"/>
  <c r="J12" i="3"/>
  <c r="J89" i="3" s="1"/>
  <c r="E7" i="3"/>
  <c r="E48" i="3" s="1"/>
  <c r="J37" i="2"/>
  <c r="J36" i="2"/>
  <c r="AY55" i="1"/>
  <c r="J35" i="2"/>
  <c r="AX55" i="1"/>
  <c r="J73" i="2"/>
  <c r="F73" i="2"/>
  <c r="J72" i="2"/>
  <c r="F72" i="2"/>
  <c r="F70" i="2"/>
  <c r="E68" i="2"/>
  <c r="J55" i="2"/>
  <c r="F55" i="2"/>
  <c r="J54" i="2"/>
  <c r="F54" i="2"/>
  <c r="F52" i="2"/>
  <c r="E50" i="2"/>
  <c r="J12" i="2"/>
  <c r="J52" i="2" s="1"/>
  <c r="E7" i="2"/>
  <c r="E48" i="2" s="1"/>
  <c r="L50" i="1"/>
  <c r="AM50" i="1"/>
  <c r="AM49" i="1"/>
  <c r="L49" i="1"/>
  <c r="AM47" i="1"/>
  <c r="L47" i="1"/>
  <c r="L45" i="1"/>
  <c r="L44" i="1"/>
  <c r="BK424" i="17"/>
  <c r="BK422" i="17"/>
  <c r="J420" i="17"/>
  <c r="J414" i="17"/>
  <c r="J391" i="17"/>
  <c r="BK354" i="17"/>
  <c r="J326" i="17"/>
  <c r="BK308" i="17"/>
  <c r="J286" i="17"/>
  <c r="J242" i="17"/>
  <c r="BK205" i="17"/>
  <c r="J141" i="17"/>
  <c r="BK131" i="17"/>
  <c r="BK364" i="16"/>
  <c r="J340" i="16"/>
  <c r="J316" i="16"/>
  <c r="BK284" i="16"/>
  <c r="BK228" i="16"/>
  <c r="BK193" i="16"/>
  <c r="BK164" i="16"/>
  <c r="BK157" i="16"/>
  <c r="J132" i="16"/>
  <c r="BK415" i="15"/>
  <c r="J356" i="15"/>
  <c r="J337" i="15"/>
  <c r="J314" i="15"/>
  <c r="BK287" i="15"/>
  <c r="BK266" i="15"/>
  <c r="J233" i="15"/>
  <c r="J156" i="15"/>
  <c r="BK122" i="15"/>
  <c r="BK369" i="14"/>
  <c r="J363" i="14"/>
  <c r="BK313" i="14"/>
  <c r="J276" i="14"/>
  <c r="BK212" i="14"/>
  <c r="J203" i="14"/>
  <c r="BK174" i="14"/>
  <c r="J155" i="14"/>
  <c r="BK138" i="14"/>
  <c r="BK379" i="13"/>
  <c r="J332" i="13"/>
  <c r="J299" i="13"/>
  <c r="J271" i="13"/>
  <c r="J229" i="13"/>
  <c r="BK191" i="13"/>
  <c r="J172" i="13"/>
  <c r="J357" i="12"/>
  <c r="J333" i="12"/>
  <c r="BK323" i="12"/>
  <c r="BK291" i="12"/>
  <c r="J225" i="12"/>
  <c r="J181" i="12"/>
  <c r="J153" i="12"/>
  <c r="J391" i="11"/>
  <c r="BK381" i="11"/>
  <c r="J365" i="11"/>
  <c r="BK344" i="11"/>
  <c r="BK335" i="11"/>
  <c r="BK305" i="11"/>
  <c r="BK141" i="11"/>
  <c r="BK176" i="10"/>
  <c r="BK110" i="10"/>
  <c r="J285" i="9"/>
  <c r="BK245" i="9"/>
  <c r="J217" i="9"/>
  <c r="J153" i="9"/>
  <c r="J126" i="9"/>
  <c r="BK174" i="8"/>
  <c r="BK157" i="8"/>
  <c r="J126" i="8"/>
  <c r="BK104" i="8"/>
  <c r="BK376" i="7"/>
  <c r="J355" i="7"/>
  <c r="BK329" i="7"/>
  <c r="BK308" i="7"/>
  <c r="J291" i="7"/>
  <c r="J272" i="7"/>
  <c r="J226" i="7"/>
  <c r="J179" i="7"/>
  <c r="BK168" i="7"/>
  <c r="BK150" i="7"/>
  <c r="J383" i="6"/>
  <c r="J354" i="6"/>
  <c r="J339" i="6"/>
  <c r="BK301" i="6"/>
  <c r="J271" i="6"/>
  <c r="J242" i="6"/>
  <c r="J222" i="6"/>
  <c r="J195" i="6"/>
  <c r="J168" i="6"/>
  <c r="BK145" i="6"/>
  <c r="BK123" i="6"/>
  <c r="J103" i="6"/>
  <c r="J420" i="5"/>
  <c r="J400" i="5"/>
  <c r="J375" i="5"/>
  <c r="BK359" i="5"/>
  <c r="J339" i="5"/>
  <c r="BK305" i="5"/>
  <c r="J291" i="5"/>
  <c r="BK266" i="5"/>
  <c r="BK227" i="5"/>
  <c r="J200" i="5"/>
  <c r="BK180" i="5"/>
  <c r="J157" i="5"/>
  <c r="BK134" i="5"/>
  <c r="J108" i="5"/>
  <c r="BK324" i="4"/>
  <c r="BK273" i="4"/>
  <c r="BK240" i="4"/>
  <c r="J214" i="4"/>
  <c r="BK151" i="4"/>
  <c r="J134" i="4"/>
  <c r="J201" i="3"/>
  <c r="J173" i="3"/>
  <c r="BK145" i="3"/>
  <c r="BK136" i="3"/>
  <c r="BK123" i="3"/>
  <c r="BK414" i="17"/>
  <c r="J406" i="17"/>
  <c r="J398" i="17"/>
  <c r="J360" i="17"/>
  <c r="J331" i="17"/>
  <c r="J315" i="17"/>
  <c r="BK286" i="17"/>
  <c r="J274" i="17"/>
  <c r="BK258" i="17"/>
  <c r="J233" i="17"/>
  <c r="J200" i="17"/>
  <c r="J169" i="17"/>
  <c r="BK141" i="17"/>
  <c r="BK374" i="16"/>
  <c r="J364" i="16"/>
  <c r="J350" i="16"/>
  <c r="J308" i="16"/>
  <c r="J274" i="16"/>
  <c r="J240" i="16"/>
  <c r="J212" i="16"/>
  <c r="J193" i="16"/>
  <c r="BK147" i="16"/>
  <c r="J119" i="16"/>
  <c r="BK454" i="15"/>
  <c r="J450" i="15"/>
  <c r="BK437" i="15"/>
  <c r="J407" i="15"/>
  <c r="J381" i="15"/>
  <c r="J346" i="15"/>
  <c r="BK305" i="15"/>
  <c r="BK279" i="15"/>
  <c r="BK256" i="15"/>
  <c r="J211" i="15"/>
  <c r="BK177" i="15"/>
  <c r="J144" i="15"/>
  <c r="BK351" i="14"/>
  <c r="J311" i="14"/>
  <c r="J298" i="14"/>
  <c r="J244" i="14"/>
  <c r="J174" i="14"/>
  <c r="BK155" i="14"/>
  <c r="BK390" i="13"/>
  <c r="BK345" i="13"/>
  <c r="BK313" i="13"/>
  <c r="BK276" i="13"/>
  <c r="J245" i="13"/>
  <c r="BK214" i="13"/>
  <c r="BK158" i="13"/>
  <c r="J133" i="13"/>
  <c r="BK351" i="12"/>
  <c r="BK333" i="12"/>
  <c r="BK298" i="12"/>
  <c r="J270" i="12"/>
  <c r="BK237" i="12"/>
  <c r="BK177" i="12"/>
  <c r="J130" i="12"/>
  <c r="BK387" i="11"/>
  <c r="BK350" i="11"/>
  <c r="BK322" i="11"/>
  <c r="J275" i="11"/>
  <c r="J240" i="11"/>
  <c r="J202" i="11"/>
  <c r="J177" i="11"/>
  <c r="J134" i="11"/>
  <c r="BK107" i="11"/>
  <c r="BK178" i="10"/>
  <c r="BK148" i="10"/>
  <c r="BK121" i="10"/>
  <c r="BK321" i="9"/>
  <c r="BK306" i="9"/>
  <c r="BK281" i="9"/>
  <c r="BK264" i="9"/>
  <c r="J222" i="9"/>
  <c r="BK174" i="9"/>
  <c r="BK138" i="9"/>
  <c r="J182" i="8"/>
  <c r="J162" i="8"/>
  <c r="J135" i="8"/>
  <c r="BK101" i="8"/>
  <c r="BK374" i="7"/>
  <c r="BK269" i="7"/>
  <c r="J258" i="7"/>
  <c r="BK216" i="7"/>
  <c r="J168" i="7"/>
  <c r="J155" i="7"/>
  <c r="BK125" i="7"/>
  <c r="J387" i="6"/>
  <c r="J368" i="6"/>
  <c r="J314" i="6"/>
  <c r="BK290" i="6"/>
  <c r="J258" i="6"/>
  <c r="BK222" i="6"/>
  <c r="J201" i="6"/>
  <c r="BK172" i="6"/>
  <c r="BK157" i="6"/>
  <c r="BK142" i="6"/>
  <c r="J118" i="6"/>
  <c r="BK393" i="5"/>
  <c r="J365" i="5"/>
  <c r="BK345" i="5"/>
  <c r="BK322" i="5"/>
  <c r="BK268" i="5"/>
  <c r="BK244" i="5"/>
  <c r="J208" i="5"/>
  <c r="J183" i="5"/>
  <c r="BK163" i="5"/>
  <c r="J146" i="5"/>
  <c r="BK131" i="5"/>
  <c r="BK112" i="5"/>
  <c r="J299" i="4"/>
  <c r="BK267" i="4"/>
  <c r="BK227" i="4"/>
  <c r="BK197" i="4"/>
  <c r="J121" i="4"/>
  <c r="J209" i="3"/>
  <c r="BK150" i="3"/>
  <c r="J133" i="3"/>
  <c r="BK115" i="3"/>
  <c r="BK400" i="17"/>
  <c r="J378" i="17"/>
  <c r="J354" i="17"/>
  <c r="BK331" i="17"/>
  <c r="BK315" i="17"/>
  <c r="BK292" i="17"/>
  <c r="J266" i="17"/>
  <c r="J225" i="17"/>
  <c r="BK176" i="17"/>
  <c r="BK146" i="17"/>
  <c r="J112" i="17"/>
  <c r="BK340" i="16"/>
  <c r="J314" i="16"/>
  <c r="J235" i="16"/>
  <c r="J202" i="16"/>
  <c r="J123" i="16"/>
  <c r="J436" i="15"/>
  <c r="BK407" i="15"/>
  <c r="J344" i="15"/>
  <c r="BK300" i="15"/>
  <c r="BK219" i="15"/>
  <c r="BK165" i="15"/>
  <c r="BK119" i="15"/>
  <c r="J373" i="14"/>
  <c r="BK354" i="14"/>
  <c r="BK347" i="14"/>
  <c r="J317" i="14"/>
  <c r="J267" i="14"/>
  <c r="BK234" i="14"/>
  <c r="J208" i="14"/>
  <c r="BK171" i="14"/>
  <c r="J134" i="14"/>
  <c r="BK106" i="14"/>
  <c r="BK378" i="13"/>
  <c r="J355" i="13"/>
  <c r="BK322" i="13"/>
  <c r="BK285" i="13"/>
  <c r="J264" i="13"/>
  <c r="BK245" i="13"/>
  <c r="J204" i="13"/>
  <c r="BK140" i="13"/>
  <c r="BK103" i="13"/>
  <c r="BK347" i="12"/>
  <c r="J325" i="12"/>
  <c r="J298" i="12"/>
  <c r="BK251" i="12"/>
  <c r="BK204" i="12"/>
  <c r="J171" i="12"/>
  <c r="BK147" i="12"/>
  <c r="J119" i="12"/>
  <c r="J387" i="11"/>
  <c r="BK374" i="11"/>
  <c r="J358" i="11"/>
  <c r="BK320" i="11"/>
  <c r="J305" i="11"/>
  <c r="BK270" i="11"/>
  <c r="BK207" i="11"/>
  <c r="J165" i="11"/>
  <c r="BK134" i="11"/>
  <c r="J176" i="10"/>
  <c r="BK164" i="10"/>
  <c r="BK126" i="10"/>
  <c r="BK105" i="10"/>
  <c r="BK319" i="9"/>
  <c r="BK297" i="9"/>
  <c r="BK266" i="9"/>
  <c r="J256" i="9"/>
  <c r="BK235" i="9"/>
  <c r="BK203" i="9"/>
  <c r="BK167" i="9"/>
  <c r="BK116" i="9"/>
  <c r="J186" i="8"/>
  <c r="J139" i="8"/>
  <c r="BK113" i="8"/>
  <c r="J369" i="7"/>
  <c r="J343" i="7"/>
  <c r="J324" i="7"/>
  <c r="J300" i="7"/>
  <c r="BK241" i="7"/>
  <c r="BK171" i="7"/>
  <c r="J377" i="6"/>
  <c r="J352" i="6"/>
  <c r="BK327" i="6"/>
  <c r="BK305" i="6"/>
  <c r="BK239" i="6"/>
  <c r="BK312" i="4"/>
  <c r="BK285" i="4"/>
  <c r="BK245" i="4"/>
  <c r="BK218" i="4"/>
  <c r="BK204" i="4"/>
  <c r="J175" i="4"/>
  <c r="J145" i="4"/>
  <c r="BK127" i="4"/>
  <c r="BK102" i="4"/>
  <c r="J207" i="3"/>
  <c r="BK199" i="3"/>
  <c r="BK155" i="3"/>
  <c r="J220" i="17"/>
  <c r="J176" i="17"/>
  <c r="J131" i="17"/>
  <c r="BK372" i="16"/>
  <c r="BK354" i="16"/>
  <c r="BK314" i="16"/>
  <c r="BK274" i="16"/>
  <c r="BK188" i="16"/>
  <c r="BK152" i="16"/>
  <c r="BK119" i="16"/>
  <c r="J103" i="16"/>
  <c r="BK434" i="15"/>
  <c r="J417" i="15"/>
  <c r="J393" i="15"/>
  <c r="BK344" i="15"/>
  <c r="BK314" i="15"/>
  <c r="J266" i="15"/>
  <c r="BK245" i="15"/>
  <c r="BK211" i="15"/>
  <c r="J177" i="15"/>
  <c r="BK156" i="15"/>
  <c r="BK131" i="15"/>
  <c r="BK367" i="14"/>
  <c r="J345" i="14"/>
  <c r="BK337" i="14"/>
  <c r="BK288" i="14"/>
  <c r="J259" i="14"/>
  <c r="J228" i="14"/>
  <c r="BK185" i="14"/>
  <c r="J138" i="14"/>
  <c r="J111" i="14"/>
  <c r="J396" i="13"/>
  <c r="J388" i="13"/>
  <c r="J370" i="13"/>
  <c r="J357" i="13"/>
  <c r="J328" i="13"/>
  <c r="J280" i="13"/>
  <c r="BK219" i="13"/>
  <c r="BK199" i="13"/>
  <c r="J175" i="13"/>
  <c r="BK153" i="13"/>
  <c r="BK107" i="13"/>
  <c r="BK325" i="12"/>
  <c r="BK265" i="12"/>
  <c r="BK232" i="12"/>
  <c r="J219" i="12"/>
  <c r="J190" i="12"/>
  <c r="BK163" i="12"/>
  <c r="BK142" i="12"/>
  <c r="BK119" i="12"/>
  <c r="BK371" i="11"/>
  <c r="BK326" i="11"/>
  <c r="J289" i="11"/>
  <c r="J270" i="11"/>
  <c r="BK240" i="11"/>
  <c r="J220" i="11"/>
  <c r="J182" i="11"/>
  <c r="BK153" i="11"/>
  <c r="J120" i="11"/>
  <c r="BK190" i="10"/>
  <c r="J170" i="10"/>
  <c r="J148" i="10"/>
  <c r="BK135" i="10"/>
  <c r="BK101" i="10"/>
  <c r="BK213" i="9"/>
  <c r="J191" i="9"/>
  <c r="J171" i="9"/>
  <c r="BK155" i="9"/>
  <c r="J116" i="9"/>
  <c r="J188" i="8"/>
  <c r="BK182" i="8"/>
  <c r="J157" i="8"/>
  <c r="BK139" i="8"/>
  <c r="J104" i="8"/>
  <c r="BK394" i="7"/>
  <c r="BK386" i="7"/>
  <c r="J374" i="7"/>
  <c r="BK343" i="7"/>
  <c r="BK286" i="7"/>
  <c r="BK248" i="7"/>
  <c r="J220" i="7"/>
  <c r="J199" i="7"/>
  <c r="BK179" i="7"/>
  <c r="J125" i="7"/>
  <c r="BK383" i="6"/>
  <c r="BK368" i="6"/>
  <c r="J347" i="6"/>
  <c r="J327" i="6"/>
  <c r="J301" i="6"/>
  <c r="J267" i="6"/>
  <c r="J226" i="6"/>
  <c r="BK201" i="6"/>
  <c r="J176" i="6"/>
  <c r="J157" i="6"/>
  <c r="J128" i="6"/>
  <c r="BK420" i="5"/>
  <c r="J407" i="5"/>
  <c r="BK384" i="5"/>
  <c r="BK339" i="5"/>
  <c r="BK318" i="5"/>
  <c r="J305" i="5"/>
  <c r="J273" i="5"/>
  <c r="J237" i="5"/>
  <c r="BK213" i="5"/>
  <c r="J192" i="5"/>
  <c r="BK146" i="5"/>
  <c r="BK123" i="5"/>
  <c r="BK332" i="4"/>
  <c r="BK326" i="4"/>
  <c r="BK306" i="4"/>
  <c r="BK299" i="4"/>
  <c r="J285" i="4"/>
  <c r="BK258" i="4"/>
  <c r="J227" i="4"/>
  <c r="BK181" i="4"/>
  <c r="J137" i="4"/>
  <c r="BK107" i="4"/>
  <c r="BK189" i="3"/>
  <c r="J168" i="3"/>
  <c r="J123" i="3"/>
  <c r="J98" i="3"/>
  <c r="BK426" i="17"/>
  <c r="J422" i="17"/>
  <c r="J416" i="17"/>
  <c r="BK398" i="17"/>
  <c r="BK378" i="17"/>
  <c r="BK330" i="17"/>
  <c r="BK312" i="17"/>
  <c r="BK293" i="17"/>
  <c r="J258" i="17"/>
  <c r="BK215" i="17"/>
  <c r="BK200" i="17"/>
  <c r="J186" i="17"/>
  <c r="BK126" i="17"/>
  <c r="J357" i="16"/>
  <c r="BK334" i="16"/>
  <c r="BK305" i="16"/>
  <c r="BK269" i="16"/>
  <c r="BK249" i="16"/>
  <c r="J181" i="16"/>
  <c r="BK161" i="16"/>
  <c r="J136" i="16"/>
  <c r="BK113" i="16"/>
  <c r="BK387" i="15"/>
  <c r="J374" i="15"/>
  <c r="BK331" i="15"/>
  <c r="J308" i="15"/>
  <c r="J274" i="15"/>
  <c r="BK251" i="15"/>
  <c r="BK227" i="15"/>
  <c r="BK187" i="15"/>
  <c r="J131" i="15"/>
  <c r="J106" i="15"/>
  <c r="J365" i="14"/>
  <c r="J331" i="14"/>
  <c r="J283" i="14"/>
  <c r="BK272" i="14"/>
  <c r="J253" i="14"/>
  <c r="BK198" i="14"/>
  <c r="J161" i="14"/>
  <c r="BK134" i="14"/>
  <c r="J372" i="13"/>
  <c r="J345" i="13"/>
  <c r="J285" i="13"/>
  <c r="J255" i="13"/>
  <c r="J199" i="13"/>
  <c r="BK183" i="13"/>
  <c r="J162" i="13"/>
  <c r="BK359" i="12"/>
  <c r="J331" i="12"/>
  <c r="J317" i="12"/>
  <c r="J281" i="12"/>
  <c r="BK219" i="12"/>
  <c r="BK171" i="12"/>
  <c r="J125" i="12"/>
  <c r="J393" i="11"/>
  <c r="J374" i="11"/>
  <c r="J352" i="11"/>
  <c r="BK182" i="11"/>
  <c r="J162" i="11"/>
  <c r="BK150" i="11"/>
  <c r="J103" i="11"/>
  <c r="J188" i="10"/>
  <c r="J186" i="10"/>
  <c r="J126" i="10"/>
  <c r="BK317" i="9"/>
  <c r="BK299" i="9"/>
  <c r="J250" i="9"/>
  <c r="BK240" i="9"/>
  <c r="BK180" i="9"/>
  <c r="J142" i="9"/>
  <c r="J122" i="9"/>
  <c r="BK148" i="8"/>
  <c r="BK116" i="8"/>
  <c r="J101" i="8"/>
  <c r="BK369" i="7"/>
  <c r="BK353" i="7"/>
  <c r="J315" i="7"/>
  <c r="J286" i="7"/>
  <c r="BK252" i="7"/>
  <c r="J211" i="7"/>
  <c r="J176" i="7"/>
  <c r="J166" i="7"/>
  <c r="BK139" i="7"/>
  <c r="BK381" i="6"/>
  <c r="BK347" i="6"/>
  <c r="BK331" i="6"/>
  <c r="BK285" i="6"/>
  <c r="BK235" i="6"/>
  <c r="BK218" i="6"/>
  <c r="BK189" i="6"/>
  <c r="BK162" i="6"/>
  <c r="BK138" i="6"/>
  <c r="J107" i="6"/>
  <c r="BK422" i="5"/>
  <c r="BK414" i="5"/>
  <c r="J404" i="5"/>
  <c r="J384" i="5"/>
  <c r="BK365" i="5"/>
  <c r="J345" i="5"/>
  <c r="J325" i="5"/>
  <c r="J302" i="5"/>
  <c r="J282" i="5"/>
  <c r="BK262" i="5"/>
  <c r="J218" i="5"/>
  <c r="J187" i="5"/>
  <c r="J163" i="5"/>
  <c r="J131" i="5"/>
  <c r="J104" i="5"/>
  <c r="J297" i="4"/>
  <c r="J263" i="4"/>
  <c r="BK223" i="4"/>
  <c r="J160" i="4"/>
  <c r="J139" i="4"/>
  <c r="BK207" i="3"/>
  <c r="J185" i="3"/>
  <c r="J155" i="3"/>
  <c r="BK128" i="3"/>
  <c r="J103" i="3"/>
  <c r="BK418" i="17"/>
  <c r="J407" i="17"/>
  <c r="J404" i="17"/>
  <c r="BK382" i="17"/>
  <c r="BK365" i="17"/>
  <c r="BK336" i="17"/>
  <c r="BK318" i="17"/>
  <c r="J292" i="17"/>
  <c r="J276" i="17"/>
  <c r="J262" i="17"/>
  <c r="BK238" i="17"/>
  <c r="BK220" i="17"/>
  <c r="BK181" i="17"/>
  <c r="BK153" i="17"/>
  <c r="J376" i="16"/>
  <c r="J366" i="16"/>
  <c r="J330" i="16"/>
  <c r="J305" i="16"/>
  <c r="BK279" i="16"/>
  <c r="J244" i="16"/>
  <c r="BK219" i="16"/>
  <c r="J198" i="16"/>
  <c r="J161" i="16"/>
  <c r="J142" i="16"/>
  <c r="BK103" i="16"/>
  <c r="J454" i="15"/>
  <c r="BK446" i="15"/>
  <c r="BK430" i="15"/>
  <c r="BK393" i="15"/>
  <c r="J372" i="15"/>
  <c r="J331" i="15"/>
  <c r="BK292" i="15"/>
  <c r="J260" i="15"/>
  <c r="BK215" i="15"/>
  <c r="BK190" i="15"/>
  <c r="J152" i="15"/>
  <c r="BK127" i="15"/>
  <c r="BK110" i="15"/>
  <c r="BK321" i="14"/>
  <c r="J307" i="14"/>
  <c r="J288" i="14"/>
  <c r="J190" i="14"/>
  <c r="BK161" i="14"/>
  <c r="BK141" i="14"/>
  <c r="BK103" i="14"/>
  <c r="BK357" i="13"/>
  <c r="J322" i="13"/>
  <c r="BK299" i="13"/>
  <c r="J250" i="13"/>
  <c r="J223" i="13"/>
  <c r="BK172" i="13"/>
  <c r="J140" i="13"/>
  <c r="BK353" i="12"/>
  <c r="BK337" i="12"/>
  <c r="J302" i="12"/>
  <c r="J275" i="12"/>
  <c r="J251" i="12"/>
  <c r="BK195" i="12"/>
  <c r="BK133" i="12"/>
  <c r="BK103" i="12"/>
  <c r="J360" i="11"/>
  <c r="J335" i="11"/>
  <c r="J284" i="11"/>
  <c r="J252" i="11"/>
  <c r="BK224" i="11"/>
  <c r="BK185" i="11"/>
  <c r="J153" i="11"/>
  <c r="BK120" i="11"/>
  <c r="BK188" i="10"/>
  <c r="J157" i="10"/>
  <c r="J131" i="10"/>
  <c r="J319" i="9"/>
  <c r="BK305" i="9"/>
  <c r="BK274" i="9"/>
  <c r="BK260" i="9"/>
  <c r="J225" i="9"/>
  <c r="J197" i="9"/>
  <c r="BK150" i="9"/>
  <c r="BK126" i="9"/>
  <c r="J170" i="8"/>
  <c r="J143" i="8"/>
  <c r="BK392" i="7"/>
  <c r="J333" i="7"/>
  <c r="J245" i="7"/>
  <c r="BK191" i="7"/>
  <c r="J161" i="7"/>
  <c r="J139" i="7"/>
  <c r="J116" i="7"/>
  <c r="BK385" i="6"/>
  <c r="J365" i="6"/>
  <c r="BK322" i="6"/>
  <c r="BK280" i="6"/>
  <c r="J252" i="6"/>
  <c r="J218" i="6"/>
  <c r="BK195" i="6"/>
  <c r="BK179" i="6"/>
  <c r="BK160" i="6"/>
  <c r="J132" i="6"/>
  <c r="BK103" i="6"/>
  <c r="BK398" i="5"/>
  <c r="J371" i="5"/>
  <c r="J350" i="5"/>
  <c r="J335" i="5"/>
  <c r="BK296" i="5"/>
  <c r="J262" i="5"/>
  <c r="BK233" i="5"/>
  <c r="BK200" i="5"/>
  <c r="BK176" i="5"/>
  <c r="J152" i="5"/>
  <c r="J139" i="5"/>
  <c r="BK108" i="5"/>
  <c r="J312" i="4"/>
  <c r="J277" i="4"/>
  <c r="J245" i="4"/>
  <c r="BK208" i="4"/>
  <c r="BK142" i="4"/>
  <c r="J112" i="4"/>
  <c r="J192" i="3"/>
  <c r="J145" i="3"/>
  <c r="J130" i="3"/>
  <c r="BK111" i="3"/>
  <c r="BK391" i="17"/>
  <c r="BK360" i="17"/>
  <c r="J342" i="17"/>
  <c r="BK321" i="17"/>
  <c r="J308" i="17"/>
  <c r="BK281" i="17"/>
  <c r="BK270" i="17"/>
  <c r="BK233" i="17"/>
  <c r="J181" i="17"/>
  <c r="J159" i="17"/>
  <c r="J370" i="16"/>
  <c r="J342" i="16"/>
  <c r="J284" i="16"/>
  <c r="J249" i="16"/>
  <c r="BK212" i="16"/>
  <c r="J164" i="16"/>
  <c r="J108" i="16"/>
  <c r="BK444" i="15"/>
  <c r="J415" i="15"/>
  <c r="BK356" i="15"/>
  <c r="BK308" i="15"/>
  <c r="BK222" i="15"/>
  <c r="BK182" i="15"/>
  <c r="J141" i="15"/>
  <c r="BK373" i="14"/>
  <c r="BK363" i="14"/>
  <c r="J351" i="14"/>
  <c r="J327" i="14"/>
  <c r="BK298" i="14"/>
  <c r="BK244" i="14"/>
  <c r="J212" i="14"/>
  <c r="BK179" i="14"/>
  <c r="J150" i="14"/>
  <c r="BK119" i="14"/>
  <c r="BK376" i="13"/>
  <c r="BK328" i="13"/>
  <c r="BK318" i="13"/>
  <c r="BK280" i="13"/>
  <c r="BK260" i="13"/>
  <c r="J239" i="13"/>
  <c r="J191" i="13"/>
  <c r="BK175" i="13"/>
  <c r="BK113" i="13"/>
  <c r="J351" i="12"/>
  <c r="BK331" i="12"/>
  <c r="J313" i="12"/>
  <c r="BK275" i="12"/>
  <c r="BK241" i="12"/>
  <c r="BK190" i="12"/>
  <c r="BK166" i="12"/>
  <c r="J145" i="12"/>
  <c r="BK125" i="12"/>
  <c r="BK383" i="11"/>
  <c r="BK360" i="11"/>
  <c r="BK352" i="11"/>
  <c r="BK331" i="11"/>
  <c r="J312" i="11"/>
  <c r="J294" i="11"/>
  <c r="BK259" i="11"/>
  <c r="BK202" i="11"/>
  <c r="J157" i="11"/>
  <c r="J113" i="11"/>
  <c r="J182" i="10"/>
  <c r="BK170" i="10"/>
  <c r="BK131" i="10"/>
  <c r="J110" i="10"/>
  <c r="J323" i="9"/>
  <c r="J305" i="9"/>
  <c r="J274" i="9"/>
  <c r="J260" i="9"/>
  <c r="J240" i="9"/>
  <c r="J213" i="9"/>
  <c r="BK145" i="9"/>
  <c r="BK111" i="9"/>
  <c r="BK184" i="8"/>
  <c r="J148" i="8"/>
  <c r="J116" i="8"/>
  <c r="J377" i="7"/>
  <c r="BK337" i="7"/>
  <c r="J320" i="7"/>
  <c r="J296" i="7"/>
  <c r="BK245" i="7"/>
  <c r="BK194" i="7"/>
  <c r="BK158" i="7"/>
  <c r="J367" i="6"/>
  <c r="BK337" i="6"/>
  <c r="BK309" i="6"/>
  <c r="BK252" i="6"/>
  <c r="J313" i="4"/>
  <c r="BK304" i="4"/>
  <c r="BK269" i="4"/>
  <c r="BK214" i="4"/>
  <c r="J197" i="4"/>
  <c r="J170" i="4"/>
  <c r="J156" i="4"/>
  <c r="J132" i="4"/>
  <c r="J117" i="4"/>
  <c r="J211" i="3"/>
  <c r="J189" i="3"/>
  <c r="BK130" i="3"/>
  <c r="J195" i="17"/>
  <c r="BK169" i="17"/>
  <c r="BK117" i="17"/>
  <c r="J104" i="17"/>
  <c r="BK368" i="16"/>
  <c r="BK342" i="16"/>
  <c r="J324" i="16"/>
  <c r="J289" i="16"/>
  <c r="J269" i="16"/>
  <c r="J147" i="16"/>
  <c r="J113" i="16"/>
  <c r="J446" i="15"/>
  <c r="BK426" i="15"/>
  <c r="J401" i="15"/>
  <c r="J350" i="15"/>
  <c r="J311" i="15"/>
  <c r="BK260" i="15"/>
  <c r="J227" i="15"/>
  <c r="BK196" i="15"/>
  <c r="J161" i="15"/>
  <c r="BK137" i="15"/>
  <c r="J127" i="15"/>
  <c r="BK365" i="14"/>
  <c r="BK339" i="14"/>
  <c r="BK307" i="14"/>
  <c r="J272" i="14"/>
  <c r="J248" i="14"/>
  <c r="J217" i="14"/>
  <c r="J166" i="14"/>
  <c r="BK127" i="14"/>
  <c r="J103" i="14"/>
  <c r="BK396" i="13"/>
  <c r="J390" i="13"/>
  <c r="BK372" i="13"/>
  <c r="J334" i="13"/>
  <c r="J289" i="13"/>
  <c r="J235" i="13"/>
  <c r="BK204" i="13"/>
  <c r="J183" i="13"/>
  <c r="J158" i="13"/>
  <c r="BK116" i="13"/>
  <c r="BK349" i="12"/>
  <c r="BK306" i="12"/>
  <c r="BK270" i="12"/>
  <c r="BK255" i="12"/>
  <c r="BK225" i="12"/>
  <c r="BK199" i="12"/>
  <c r="J177" i="12"/>
  <c r="BK150" i="12"/>
  <c r="J133" i="12"/>
  <c r="J373" i="11"/>
  <c r="J331" i="11"/>
  <c r="J320" i="11"/>
  <c r="BK279" i="11"/>
  <c r="BK244" i="11"/>
  <c r="J228" i="11"/>
  <c r="J197" i="11"/>
  <c r="BK170" i="11"/>
  <c r="J145" i="11"/>
  <c r="J180" i="10"/>
  <c r="BK159" i="10"/>
  <c r="J140" i="10"/>
  <c r="J114" i="10"/>
  <c r="BK313" i="9"/>
  <c r="BK230" i="9"/>
  <c r="BK217" i="9"/>
  <c r="BK197" i="9"/>
  <c r="J174" i="9"/>
  <c r="BK158" i="9"/>
  <c r="BK142" i="9"/>
  <c r="BK106" i="9"/>
  <c r="J184" i="8"/>
  <c r="J174" i="8"/>
  <c r="BK162" i="8"/>
  <c r="BK131" i="8"/>
  <c r="J396" i="7"/>
  <c r="J392" i="7"/>
  <c r="BK377" i="7"/>
  <c r="BK362" i="7"/>
  <c r="BK291" i="7"/>
  <c r="BK272" i="7"/>
  <c r="J241" i="7"/>
  <c r="J216" i="7"/>
  <c r="J194" i="7"/>
  <c r="BK155" i="7"/>
  <c r="J121" i="7"/>
  <c r="J381" i="6"/>
  <c r="J375" i="6"/>
  <c r="J359" i="6"/>
  <c r="J322" i="6"/>
  <c r="BK271" i="6"/>
  <c r="J230" i="6"/>
  <c r="J211" i="6"/>
  <c r="BK184" i="6"/>
  <c r="J160" i="6"/>
  <c r="J138" i="6"/>
  <c r="BK107" i="6"/>
  <c r="J418" i="5"/>
  <c r="J406" i="5"/>
  <c r="J382" i="5"/>
  <c r="BK335" i="5"/>
  <c r="J318" i="5"/>
  <c r="BK302" i="5"/>
  <c r="J266" i="5"/>
  <c r="J233" i="5"/>
  <c r="BK204" i="5"/>
  <c r="BK183" i="5"/>
  <c r="BK152" i="5"/>
  <c r="J112" i="5"/>
  <c r="BK330" i="4"/>
  <c r="BK313" i="4"/>
  <c r="J292" i="4"/>
  <c r="J273" i="4"/>
  <c r="BK230" i="4"/>
  <c r="J186" i="4"/>
  <c r="J151" i="4"/>
  <c r="BK134" i="4"/>
  <c r="J203" i="3"/>
  <c r="BK185" i="3"/>
  <c r="BK162" i="3"/>
  <c r="BK107" i="3"/>
  <c r="J426" i="17"/>
  <c r="J418" i="17"/>
  <c r="BK404" i="17"/>
  <c r="J382" i="17"/>
  <c r="J369" i="17"/>
  <c r="J356" i="17"/>
  <c r="BK348" i="17"/>
  <c r="J290" i="17"/>
  <c r="BK249" i="17"/>
  <c r="BK210" i="17"/>
  <c r="BK192" i="17"/>
  <c r="J146" i="17"/>
  <c r="BK137" i="17"/>
  <c r="BK350" i="16"/>
  <c r="BK324" i="16"/>
  <c r="BK254" i="16"/>
  <c r="BK235" i="16"/>
  <c r="J205" i="16"/>
  <c r="J169" i="16"/>
  <c r="J434" i="15"/>
  <c r="BK381" i="15"/>
  <c r="BK372" i="15"/>
  <c r="BK350" i="15"/>
  <c r="J323" i="15"/>
  <c r="J305" i="15"/>
  <c r="BK239" i="15"/>
  <c r="J222" i="15"/>
  <c r="J182" i="15"/>
  <c r="BK152" i="15"/>
  <c r="BK146" i="15"/>
  <c r="BK113" i="15"/>
  <c r="J321" i="14"/>
  <c r="BK279" i="14"/>
  <c r="BK267" i="14"/>
  <c r="BK248" i="14"/>
  <c r="BK228" i="14"/>
  <c r="BK208" i="14"/>
  <c r="BK194" i="14"/>
  <c r="J141" i="14"/>
  <c r="J386" i="13"/>
  <c r="BK349" i="13"/>
  <c r="BK308" i="13"/>
  <c r="BK289" i="13"/>
  <c r="J196" i="13"/>
  <c r="J180" i="13"/>
  <c r="J153" i="13"/>
  <c r="J107" i="13"/>
  <c r="BK357" i="12"/>
  <c r="J349" i="12"/>
  <c r="BK263" i="12"/>
  <c r="J215" i="12"/>
  <c r="BK136" i="12"/>
  <c r="BK393" i="11"/>
  <c r="BK389" i="11"/>
  <c r="J367" i="11"/>
  <c r="J350" i="11"/>
  <c r="J190" i="10"/>
  <c r="J151" i="10"/>
  <c r="BK117" i="10"/>
  <c r="J315" i="9"/>
  <c r="BK290" i="9"/>
  <c r="J235" i="9"/>
  <c r="J158" i="9"/>
  <c r="BK133" i="9"/>
  <c r="BK180" i="8"/>
  <c r="BK168" i="8"/>
  <c r="BK143" i="8"/>
  <c r="J113" i="8"/>
  <c r="J384" i="7"/>
  <c r="BK360" i="7"/>
  <c r="J337" i="7"/>
  <c r="BK320" i="7"/>
  <c r="BK300" i="7"/>
  <c r="BK276" i="7"/>
  <c r="J235" i="7"/>
  <c r="J185" i="7"/>
  <c r="BK173" i="7"/>
  <c r="J145" i="7"/>
  <c r="BK105" i="7"/>
  <c r="BK359" i="6"/>
  <c r="J337" i="6"/>
  <c r="J290" i="6"/>
  <c r="BK262" i="6"/>
  <c r="BK230" i="6"/>
  <c r="BK206" i="6"/>
  <c r="J179" i="6"/>
  <c r="J172" i="6"/>
  <c r="J148" i="6"/>
  <c r="BK118" i="6"/>
  <c r="BK426" i="5"/>
  <c r="BK418" i="5"/>
  <c r="BK407" i="5"/>
  <c r="J391" i="5"/>
  <c r="BK382" i="5"/>
  <c r="BK361" i="5"/>
  <c r="J340" i="5"/>
  <c r="BK312" i="5"/>
  <c r="J296" i="5"/>
  <c r="J268" i="5"/>
  <c r="BK237" i="5"/>
  <c r="BK192" i="5"/>
  <c r="BK171" i="5"/>
  <c r="BK141" i="5"/>
  <c r="BK127" i="5"/>
  <c r="J328" i="4"/>
  <c r="BK310" i="4"/>
  <c r="J250" i="4"/>
  <c r="J181" i="4"/>
  <c r="BK145" i="4"/>
  <c r="BK117" i="4"/>
  <c r="BK191" i="3"/>
  <c r="J162" i="3"/>
  <c r="J141" i="3"/>
  <c r="J119" i="3"/>
  <c r="BK416" i="17"/>
  <c r="BK406" i="17"/>
  <c r="J400" i="17"/>
  <c r="BK369" i="17"/>
  <c r="BK342" i="17"/>
  <c r="BK326" i="17"/>
  <c r="BK302" i="17"/>
  <c r="J281" i="17"/>
  <c r="J270" i="17"/>
  <c r="J254" i="17"/>
  <c r="BK230" i="17"/>
  <c r="J205" i="17"/>
  <c r="BK163" i="17"/>
  <c r="BK376" i="16"/>
  <c r="J374" i="16"/>
  <c r="BK357" i="16"/>
  <c r="BK348" i="16"/>
  <c r="BK316" i="16"/>
  <c r="BK294" i="16"/>
  <c r="J254" i="16"/>
  <c r="J228" i="16"/>
  <c r="BK202" i="16"/>
  <c r="J174" i="16"/>
  <c r="J152" i="16"/>
  <c r="BK127" i="16"/>
  <c r="J456" i="15"/>
  <c r="J448" i="15"/>
  <c r="BK436" i="15"/>
  <c r="BK409" i="15"/>
  <c r="J387" i="15"/>
  <c r="BK366" i="15"/>
  <c r="BK323" i="15"/>
  <c r="J300" i="15"/>
  <c r="BK274" i="15"/>
  <c r="BK233" i="15"/>
  <c r="J187" i="15"/>
  <c r="J137" i="15"/>
  <c r="J119" i="15"/>
  <c r="J313" i="14"/>
  <c r="J293" i="14"/>
  <c r="J194" i="14"/>
  <c r="BK166" i="14"/>
  <c r="BK144" i="14"/>
  <c r="J106" i="14"/>
  <c r="J379" i="13"/>
  <c r="BK334" i="13"/>
  <c r="BK303" i="13"/>
  <c r="J268" i="13"/>
  <c r="BK239" i="13"/>
  <c r="BK196" i="13"/>
  <c r="BK162" i="13"/>
  <c r="BK123" i="13"/>
  <c r="J347" i="12"/>
  <c r="BK317" i="12"/>
  <c r="J291" i="12"/>
  <c r="J265" i="12"/>
  <c r="BK215" i="12"/>
  <c r="BK158" i="12"/>
  <c r="J115" i="12"/>
  <c r="J371" i="11"/>
  <c r="J344" i="11"/>
  <c r="J316" i="11"/>
  <c r="J263" i="11"/>
  <c r="J237" i="11"/>
  <c r="BK197" i="11"/>
  <c r="BK162" i="11"/>
  <c r="BK127" i="11"/>
  <c r="BK103" i="11"/>
  <c r="J164" i="10"/>
  <c r="J135" i="10"/>
  <c r="BK325" i="9"/>
  <c r="J317" i="9"/>
  <c r="J292" i="9"/>
  <c r="J270" i="9"/>
  <c r="J230" i="9"/>
  <c r="BK191" i="9"/>
  <c r="BK153" i="9"/>
  <c r="J102" i="9"/>
  <c r="BK166" i="8"/>
  <c r="J151" i="8"/>
  <c r="BK121" i="8"/>
  <c r="BK384" i="7"/>
  <c r="J360" i="7"/>
  <c r="J248" i="7"/>
  <c r="BK199" i="7"/>
  <c r="J158" i="7"/>
  <c r="J135" i="7"/>
  <c r="BK387" i="6"/>
  <c r="J379" i="6"/>
  <c r="BK352" i="6"/>
  <c r="J305" i="6"/>
  <c r="J275" i="6"/>
  <c r="J239" i="6"/>
  <c r="BK215" i="6"/>
  <c r="J189" i="6"/>
  <c r="BK168" i="6"/>
  <c r="J154" i="6"/>
  <c r="J123" i="6"/>
  <c r="BK400" i="5"/>
  <c r="BK375" i="5"/>
  <c r="J353" i="5"/>
  <c r="BK330" i="5"/>
  <c r="BK308" i="5"/>
  <c r="BK277" i="5"/>
  <c r="BK252" i="5"/>
  <c r="J222" i="5"/>
  <c r="BK196" i="5"/>
  <c r="J180" i="5"/>
  <c r="BK157" i="5"/>
  <c r="BK144" i="5"/>
  <c r="J127" i="5"/>
  <c r="J326" i="4"/>
  <c r="J290" i="4"/>
  <c r="J258" i="4"/>
  <c r="J240" i="4"/>
  <c r="J204" i="4"/>
  <c r="BK124" i="4"/>
  <c r="J102" i="4"/>
  <c r="J191" i="3"/>
  <c r="J136" i="3"/>
  <c r="J125" i="3"/>
  <c r="J107" i="3"/>
  <c r="BK389" i="17"/>
  <c r="BK356" i="17"/>
  <c r="J336" i="17"/>
  <c r="J318" i="17"/>
  <c r="J293" i="17"/>
  <c r="BK276" i="17"/>
  <c r="BK254" i="17"/>
  <c r="J215" i="17"/>
  <c r="J163" i="17"/>
  <c r="J126" i="17"/>
  <c r="BK109" i="17"/>
  <c r="BK366" i="16"/>
  <c r="BK289" i="16"/>
  <c r="BK261" i="16"/>
  <c r="J224" i="16"/>
  <c r="BK181" i="16"/>
  <c r="BK136" i="16"/>
  <c r="BK450" i="15"/>
  <c r="BK417" i="15"/>
  <c r="BK395" i="15"/>
  <c r="J326" i="15"/>
  <c r="J296" i="15"/>
  <c r="J190" i="15"/>
  <c r="BK144" i="15"/>
  <c r="J110" i="15"/>
  <c r="J369" i="14"/>
  <c r="J353" i="14"/>
  <c r="BK331" i="14"/>
  <c r="BK303" i="14"/>
  <c r="BK253" i="14"/>
  <c r="BK223" i="14"/>
  <c r="J185" i="14"/>
  <c r="J158" i="14"/>
  <c r="J127" i="14"/>
  <c r="BK394" i="13"/>
  <c r="BK370" i="13"/>
  <c r="J349" i="13"/>
  <c r="J308" i="13"/>
  <c r="BK268" i="13"/>
  <c r="BK250" i="13"/>
  <c r="BK223" i="13"/>
  <c r="BK180" i="13"/>
  <c r="BK133" i="13"/>
  <c r="J355" i="12"/>
  <c r="BK339" i="12"/>
  <c r="J323" i="12"/>
  <c r="BK286" i="12"/>
  <c r="BK247" i="12"/>
  <c r="J199" i="12"/>
  <c r="J158" i="12"/>
  <c r="J142" i="12"/>
  <c r="BK115" i="12"/>
  <c r="J385" i="11"/>
  <c r="BK373" i="11"/>
  <c r="J340" i="11"/>
  <c r="BK316" i="11"/>
  <c r="BK299" i="11"/>
  <c r="BK263" i="11"/>
  <c r="J224" i="11"/>
  <c r="BK173" i="11"/>
  <c r="J141" i="11"/>
  <c r="J184" i="10"/>
  <c r="J172" i="10"/>
  <c r="J159" i="10"/>
  <c r="J121" i="10"/>
  <c r="J101" i="10"/>
  <c r="BK315" i="9"/>
  <c r="BK292" i="9"/>
  <c r="BK270" i="9"/>
  <c r="BK250" i="9"/>
  <c r="BK225" i="9"/>
  <c r="BK171" i="9"/>
  <c r="J138" i="9"/>
  <c r="J106" i="9"/>
  <c r="J180" i="8"/>
  <c r="J121" i="8"/>
  <c r="J388" i="7"/>
  <c r="J347" i="7"/>
  <c r="J329" i="7"/>
  <c r="J304" i="7"/>
  <c r="J269" i="7"/>
  <c r="BK220" i="7"/>
  <c r="BK166" i="7"/>
  <c r="BK111" i="7"/>
  <c r="BK361" i="6"/>
  <c r="BK318" i="6"/>
  <c r="J280" i="6"/>
  <c r="BK242" i="6"/>
  <c r="J310" i="4"/>
  <c r="BK292" i="4"/>
  <c r="J267" i="4"/>
  <c r="J230" i="4"/>
  <c r="J208" i="4"/>
  <c r="BK186" i="4"/>
  <c r="BK160" i="4"/>
  <c r="BK137" i="4"/>
  <c r="BK121" i="4"/>
  <c r="BK211" i="3"/>
  <c r="J205" i="3"/>
  <c r="BK181" i="3"/>
  <c r="J128" i="3"/>
  <c r="J230" i="17"/>
  <c r="BK159" i="17"/>
  <c r="BK120" i="17"/>
  <c r="BK104" i="17"/>
  <c r="BK356" i="16"/>
  <c r="J334" i="16"/>
  <c r="BK308" i="16"/>
  <c r="J279" i="16"/>
  <c r="J219" i="16"/>
  <c r="BK169" i="16"/>
  <c r="J127" i="16"/>
  <c r="BK108" i="16"/>
  <c r="J437" i="15"/>
  <c r="J422" i="15"/>
  <c r="BK379" i="15"/>
  <c r="BK337" i="15"/>
  <c r="J292" i="15"/>
  <c r="J251" i="15"/>
  <c r="BK203" i="15"/>
  <c r="J165" i="15"/>
  <c r="BK141" i="15"/>
  <c r="J371" i="14"/>
  <c r="J347" i="14"/>
  <c r="J337" i="14"/>
  <c r="BK276" i="14"/>
  <c r="J239" i="14"/>
  <c r="BK203" i="14"/>
  <c r="J153" i="14"/>
  <c r="J123" i="14"/>
  <c r="BK398" i="13"/>
  <c r="J392" i="13"/>
  <c r="J376" i="13"/>
  <c r="BK363" i="13"/>
  <c r="BK339" i="13"/>
  <c r="J313" i="13"/>
  <c r="J276" i="13"/>
  <c r="BK209" i="13"/>
  <c r="J166" i="13"/>
  <c r="J123" i="13"/>
  <c r="J103" i="13"/>
  <c r="J337" i="12"/>
  <c r="BK281" i="12"/>
  <c r="BK260" i="12"/>
  <c r="J247" i="12"/>
  <c r="BK210" i="12"/>
  <c r="BK185" i="12"/>
  <c r="J163" i="12"/>
  <c r="BK145" i="12"/>
  <c r="BK108" i="12"/>
  <c r="BK365" i="11"/>
  <c r="J322" i="11"/>
  <c r="J308" i="11"/>
  <c r="BK252" i="11"/>
  <c r="BK237" i="11"/>
  <c r="BK214" i="11"/>
  <c r="J185" i="11"/>
  <c r="J167" i="11"/>
  <c r="J127" i="11"/>
  <c r="BK192" i="10"/>
  <c r="BK172" i="10"/>
  <c r="BK157" i="10"/>
  <c r="J321" i="9"/>
  <c r="J299" i="9"/>
  <c r="BK222" i="9"/>
  <c r="J203" i="9"/>
  <c r="J180" i="9"/>
  <c r="BK161" i="9"/>
  <c r="J150" i="9"/>
  <c r="J111" i="9"/>
  <c r="BK186" i="8"/>
  <c r="J176" i="8"/>
  <c r="J168" i="8"/>
  <c r="BK151" i="8"/>
  <c r="BK396" i="7"/>
  <c r="J390" i="7"/>
  <c r="J376" i="7"/>
  <c r="J353" i="7"/>
  <c r="BK296" i="7"/>
  <c r="BK262" i="7"/>
  <c r="J231" i="7"/>
  <c r="BK211" i="7"/>
  <c r="J191" i="7"/>
  <c r="J150" i="7"/>
  <c r="BK116" i="7"/>
  <c r="BK379" i="6"/>
  <c r="J361" i="6"/>
  <c r="BK345" i="6"/>
  <c r="J318" i="6"/>
  <c r="J285" i="6"/>
  <c r="BK246" i="6"/>
  <c r="J206" i="6"/>
  <c r="J165" i="6"/>
  <c r="J145" i="6"/>
  <c r="BK132" i="6"/>
  <c r="J426" i="5"/>
  <c r="J422" i="5"/>
  <c r="J414" i="5"/>
  <c r="J398" i="5"/>
  <c r="BK350" i="5"/>
  <c r="J322" i="5"/>
  <c r="J312" i="5"/>
  <c r="J277" i="5"/>
  <c r="J244" i="5"/>
  <c r="BK218" i="5"/>
  <c r="J196" i="5"/>
  <c r="J171" i="5"/>
  <c r="J149" i="5"/>
  <c r="J134" i="5"/>
  <c r="BK104" i="5"/>
  <c r="BK328" i="4"/>
  <c r="J320" i="4"/>
  <c r="BK297" i="4"/>
  <c r="BK277" i="4"/>
  <c r="BK235" i="4"/>
  <c r="BK192" i="4"/>
  <c r="BK170" i="4"/>
  <c r="BK112" i="4"/>
  <c r="BK192" i="3"/>
  <c r="BK177" i="3"/>
  <c r="BK141" i="3"/>
  <c r="J424" i="17"/>
  <c r="BK420" i="17"/>
  <c r="BK407" i="17"/>
  <c r="J389" i="17"/>
  <c r="J373" i="17"/>
  <c r="J365" i="17"/>
  <c r="J321" i="17"/>
  <c r="J302" i="17"/>
  <c r="BK262" i="17"/>
  <c r="J238" i="17"/>
  <c r="BK195" i="17"/>
  <c r="J153" i="17"/>
  <c r="J120" i="17"/>
  <c r="J356" i="16"/>
  <c r="BK300" i="16"/>
  <c r="J261" i="16"/>
  <c r="BK240" i="16"/>
  <c r="BK224" i="16"/>
  <c r="J139" i="16"/>
  <c r="BK123" i="16"/>
  <c r="J409" i="15"/>
  <c r="J379" i="15"/>
  <c r="J366" i="15"/>
  <c r="J360" i="15"/>
  <c r="BK320" i="15"/>
  <c r="BK296" i="15"/>
  <c r="J270" i="15"/>
  <c r="J245" i="15"/>
  <c r="J219" i="15"/>
  <c r="BK161" i="15"/>
  <c r="J149" i="15"/>
  <c r="J367" i="14"/>
  <c r="BK353" i="14"/>
  <c r="BK293" i="14"/>
  <c r="J263" i="14"/>
  <c r="BK239" i="14"/>
  <c r="J223" i="14"/>
  <c r="J171" i="14"/>
  <c r="J144" i="14"/>
  <c r="BK392" i="13"/>
  <c r="J363" i="13"/>
  <c r="J339" i="13"/>
  <c r="J209" i="13"/>
  <c r="J186" i="13"/>
  <c r="BK166" i="13"/>
  <c r="J148" i="13"/>
  <c r="J359" i="12"/>
  <c r="BK355" i="12"/>
  <c r="J296" i="12"/>
  <c r="J241" i="12"/>
  <c r="J195" i="12"/>
  <c r="J166" i="12"/>
  <c r="J103" i="12"/>
  <c r="BK391" i="11"/>
  <c r="BK385" i="11"/>
  <c r="J299" i="11"/>
  <c r="BK294" i="11"/>
  <c r="BK289" i="11"/>
  <c r="J259" i="11"/>
  <c r="J244" i="11"/>
  <c r="J233" i="11"/>
  <c r="BK220" i="11"/>
  <c r="J214" i="11"/>
  <c r="J211" i="11"/>
  <c r="J190" i="11"/>
  <c r="BK177" i="11"/>
  <c r="J170" i="11"/>
  <c r="BK167" i="11"/>
  <c r="BK165" i="11"/>
  <c r="BK157" i="11"/>
  <c r="J192" i="10"/>
  <c r="BK182" i="10"/>
  <c r="BK140" i="10"/>
  <c r="BK114" i="10"/>
  <c r="BK303" i="9"/>
  <c r="J281" i="9"/>
  <c r="J227" i="9"/>
  <c r="J155" i="9"/>
  <c r="BK102" i="9"/>
  <c r="J166" i="8"/>
  <c r="BK135" i="8"/>
  <c r="J109" i="8"/>
  <c r="J386" i="7"/>
  <c r="J367" i="7"/>
  <c r="BK347" i="7"/>
  <c r="BK324" i="7"/>
  <c r="BK304" i="7"/>
  <c r="BK281" i="7"/>
  <c r="BK258" i="7"/>
  <c r="J205" i="7"/>
  <c r="J171" i="7"/>
  <c r="BK161" i="7"/>
  <c r="BK121" i="7"/>
  <c r="BK375" i="6"/>
  <c r="J345" i="6"/>
  <c r="J296" i="6"/>
  <c r="BK275" i="6"/>
  <c r="J246" i="6"/>
  <c r="BK226" i="6"/>
  <c r="J200" i="6"/>
  <c r="BK176" i="6"/>
  <c r="BK154" i="6"/>
  <c r="BK128" i="6"/>
  <c r="J113" i="6"/>
  <c r="J424" i="5"/>
  <c r="J416" i="5"/>
  <c r="BK406" i="5"/>
  <c r="J393" i="5"/>
  <c r="BK371" i="5"/>
  <c r="BK353" i="5"/>
  <c r="J330" i="5"/>
  <c r="J308" i="5"/>
  <c r="BK273" i="5"/>
  <c r="J252" i="5"/>
  <c r="J204" i="5"/>
  <c r="J176" i="5"/>
  <c r="J144" i="5"/>
  <c r="J123" i="5"/>
  <c r="J330" i="4"/>
  <c r="BK322" i="4"/>
  <c r="J269" i="4"/>
  <c r="J218" i="4"/>
  <c r="BK165" i="4"/>
  <c r="BK205" i="3"/>
  <c r="J177" i="3"/>
  <c r="J150" i="3"/>
  <c r="BK125" i="3"/>
  <c r="J115" i="3"/>
  <c r="AS54" i="1"/>
  <c r="BK266" i="17"/>
  <c r="BK242" i="17"/>
  <c r="BK225" i="17"/>
  <c r="J192" i="17"/>
  <c r="J166" i="17"/>
  <c r="BK112" i="17"/>
  <c r="J372" i="16"/>
  <c r="J354" i="16"/>
  <c r="J320" i="16"/>
  <c r="J300" i="16"/>
  <c r="BK265" i="16"/>
  <c r="BK231" i="16"/>
  <c r="BK205" i="16"/>
  <c r="J188" i="16"/>
  <c r="J157" i="16"/>
  <c r="BK132" i="16"/>
  <c r="BK456" i="15"/>
  <c r="J452" i="15"/>
  <c r="J444" i="15"/>
  <c r="BK422" i="15"/>
  <c r="BK374" i="15"/>
  <c r="BK360" i="15"/>
  <c r="J320" i="15"/>
  <c r="J287" i="15"/>
  <c r="J239" i="15"/>
  <c r="J196" i="15"/>
  <c r="BK170" i="15"/>
  <c r="J122" i="15"/>
  <c r="J354" i="14"/>
  <c r="BK317" i="14"/>
  <c r="J303" i="14"/>
  <c r="BK283" i="14"/>
  <c r="J179" i="14"/>
  <c r="BK158" i="14"/>
  <c r="BK111" i="14"/>
  <c r="J394" i="13"/>
  <c r="J378" i="13"/>
  <c r="J318" i="13"/>
  <c r="BK296" i="13"/>
  <c r="BK264" i="13"/>
  <c r="BK229" i="13"/>
  <c r="J178" i="13"/>
  <c r="BK148" i="13"/>
  <c r="J116" i="13"/>
  <c r="J339" i="12"/>
  <c r="BK313" i="12"/>
  <c r="J286" i="12"/>
  <c r="J255" i="12"/>
  <c r="J210" i="12"/>
  <c r="J147" i="12"/>
  <c r="J108" i="12"/>
  <c r="BK367" i="11"/>
  <c r="BK340" i="11"/>
  <c r="J279" i="11"/>
  <c r="J248" i="11"/>
  <c r="J207" i="11"/>
  <c r="J150" i="11"/>
  <c r="BK113" i="11"/>
  <c r="BK180" i="10"/>
  <c r="J144" i="10"/>
  <c r="BK323" i="9"/>
  <c r="J313" i="9"/>
  <c r="BK285" i="9"/>
  <c r="J266" i="9"/>
  <c r="BK256" i="9"/>
  <c r="J209" i="9"/>
  <c r="J145" i="9"/>
  <c r="J190" i="8"/>
  <c r="BK176" i="8"/>
  <c r="J155" i="8"/>
  <c r="J131" i="8"/>
  <c r="BK390" i="7"/>
  <c r="J362" i="7"/>
  <c r="J262" i="7"/>
  <c r="BK231" i="7"/>
  <c r="J173" i="7"/>
  <c r="BK145" i="7"/>
  <c r="J130" i="7"/>
  <c r="J105" i="7"/>
  <c r="J385" i="6"/>
  <c r="BK354" i="6"/>
  <c r="J309" i="6"/>
  <c r="BK267" i="6"/>
  <c r="J235" i="6"/>
  <c r="BK211" i="6"/>
  <c r="J184" i="6"/>
  <c r="BK165" i="6"/>
  <c r="BK148" i="6"/>
  <c r="BK113" i="6"/>
  <c r="BK391" i="5"/>
  <c r="J359" i="5"/>
  <c r="BK340" i="5"/>
  <c r="J315" i="5"/>
  <c r="BK282" i="5"/>
  <c r="BK257" i="5"/>
  <c r="J227" i="5"/>
  <c r="J213" i="5"/>
  <c r="BK187" i="5"/>
  <c r="BK167" i="5"/>
  <c r="BK149" i="5"/>
  <c r="J141" i="5"/>
  <c r="BK117" i="5"/>
  <c r="J324" i="4"/>
  <c r="J281" i="4"/>
  <c r="BK250" i="4"/>
  <c r="J223" i="4"/>
  <c r="BK156" i="4"/>
  <c r="J127" i="4"/>
  <c r="BK201" i="3"/>
  <c r="BK173" i="3"/>
  <c r="BK119" i="3"/>
  <c r="BK98" i="3"/>
  <c r="BK373" i="17"/>
  <c r="J348" i="17"/>
  <c r="J330" i="17"/>
  <c r="J312" i="17"/>
  <c r="BK290" i="17"/>
  <c r="BK274" i="17"/>
  <c r="J249" i="17"/>
  <c r="J210" i="17"/>
  <c r="BK166" i="17"/>
  <c r="J117" i="17"/>
  <c r="J368" i="16"/>
  <c r="BK320" i="16"/>
  <c r="J265" i="16"/>
  <c r="J231" i="16"/>
  <c r="BK198" i="16"/>
  <c r="BK139" i="16"/>
  <c r="BK452" i="15"/>
  <c r="J426" i="15"/>
  <c r="BK401" i="15"/>
  <c r="BK311" i="15"/>
  <c r="J279" i="15"/>
  <c r="J203" i="15"/>
  <c r="J146" i="15"/>
  <c r="J113" i="15"/>
  <c r="BK371" i="14"/>
  <c r="BK361" i="14"/>
  <c r="BK345" i="14"/>
  <c r="BK311" i="14"/>
  <c r="BK259" i="14"/>
  <c r="BK217" i="14"/>
  <c r="BK190" i="14"/>
  <c r="BK153" i="14"/>
  <c r="BK123" i="14"/>
  <c r="BK388" i="13"/>
  <c r="J365" i="13"/>
  <c r="BK332" i="13"/>
  <c r="J303" i="13"/>
  <c r="BK271" i="13"/>
  <c r="BK255" i="13"/>
  <c r="BK235" i="13"/>
  <c r="J219" i="13"/>
  <c r="BK178" i="13"/>
  <c r="BK128" i="13"/>
  <c r="J353" i="12"/>
  <c r="BK340" i="12"/>
  <c r="J306" i="12"/>
  <c r="BK296" i="12"/>
  <c r="J260" i="12"/>
  <c r="J232" i="12"/>
  <c r="J185" i="12"/>
  <c r="J150" i="12"/>
  <c r="BK130" i="12"/>
  <c r="J389" i="11"/>
  <c r="J381" i="11"/>
  <c r="J326" i="11"/>
  <c r="BK308" i="11"/>
  <c r="BK284" i="11"/>
  <c r="BK228" i="11"/>
  <c r="BK190" i="11"/>
  <c r="BK145" i="11"/>
  <c r="BK186" i="10"/>
  <c r="J178" i="10"/>
  <c r="BK168" i="10"/>
  <c r="BK151" i="10"/>
  <c r="J117" i="10"/>
  <c r="J325" i="9"/>
  <c r="J306" i="9"/>
  <c r="J290" i="9"/>
  <c r="J264" i="9"/>
  <c r="J245" i="9"/>
  <c r="BK227" i="9"/>
  <c r="BK185" i="9"/>
  <c r="J161" i="9"/>
  <c r="BK122" i="9"/>
  <c r="BK188" i="8"/>
  <c r="J178" i="8"/>
  <c r="BK126" i="8"/>
  <c r="BK367" i="7"/>
  <c r="BK333" i="7"/>
  <c r="J308" i="7"/>
  <c r="J276" i="7"/>
  <c r="BK235" i="7"/>
  <c r="BK185" i="7"/>
  <c r="BK135" i="7"/>
  <c r="BK365" i="6"/>
  <c r="J331" i="6"/>
  <c r="BK314" i="6"/>
  <c r="J262" i="6"/>
  <c r="BK320" i="4"/>
  <c r="J306" i="4"/>
  <c r="BK281" i="4"/>
  <c r="J235" i="4"/>
  <c r="J210" i="4"/>
  <c r="J192" i="4"/>
  <c r="J165" i="4"/>
  <c r="BK139" i="4"/>
  <c r="J124" i="4"/>
  <c r="J107" i="4"/>
  <c r="BK209" i="3"/>
  <c r="BK203" i="3"/>
  <c r="BK168" i="3"/>
  <c r="J111" i="3"/>
  <c r="BK186" i="17"/>
  <c r="J137" i="17"/>
  <c r="J109" i="17"/>
  <c r="BK370" i="16"/>
  <c r="J348" i="16"/>
  <c r="BK330" i="16"/>
  <c r="J294" i="16"/>
  <c r="BK244" i="16"/>
  <c r="BK174" i="16"/>
  <c r="BK142" i="16"/>
  <c r="BK448" i="15"/>
  <c r="J430" i="15"/>
  <c r="J395" i="15"/>
  <c r="BK346" i="15"/>
  <c r="BK326" i="15"/>
  <c r="BK270" i="15"/>
  <c r="J256" i="15"/>
  <c r="J215" i="15"/>
  <c r="J170" i="15"/>
  <c r="BK149" i="15"/>
  <c r="BK106" i="15"/>
  <c r="J361" i="14"/>
  <c r="J339" i="14"/>
  <c r="BK327" i="14"/>
  <c r="J279" i="14"/>
  <c r="BK263" i="14"/>
  <c r="J234" i="14"/>
  <c r="J198" i="14"/>
  <c r="BK150" i="14"/>
  <c r="J119" i="14"/>
  <c r="J398" i="13"/>
  <c r="BK386" i="13"/>
  <c r="BK365" i="13"/>
  <c r="BK355" i="13"/>
  <c r="J296" i="13"/>
  <c r="J260" i="13"/>
  <c r="J214" i="13"/>
  <c r="BK186" i="13"/>
  <c r="J128" i="13"/>
  <c r="J113" i="13"/>
  <c r="J340" i="12"/>
  <c r="BK302" i="12"/>
  <c r="J263" i="12"/>
  <c r="J237" i="12"/>
  <c r="J204" i="12"/>
  <c r="BK181" i="12"/>
  <c r="BK153" i="12"/>
  <c r="J136" i="12"/>
  <c r="J383" i="11"/>
  <c r="BK358" i="11"/>
  <c r="BK312" i="11"/>
  <c r="BK275" i="11"/>
  <c r="BK248" i="11"/>
  <c r="BK233" i="11"/>
  <c r="BK211" i="11"/>
  <c r="J173" i="11"/>
  <c r="J107" i="11"/>
  <c r="BK184" i="10"/>
  <c r="J168" i="10"/>
  <c r="BK144" i="10"/>
  <c r="J105" i="10"/>
  <c r="J303" i="9"/>
  <c r="J297" i="9"/>
  <c r="BK209" i="9"/>
  <c r="J185" i="9"/>
  <c r="J167" i="9"/>
  <c r="J133" i="9"/>
  <c r="BK190" i="8"/>
  <c r="BK178" i="8"/>
  <c r="BK170" i="8"/>
  <c r="BK155" i="8"/>
  <c r="BK109" i="8"/>
  <c r="J394" i="7"/>
  <c r="BK388" i="7"/>
  <c r="BK355" i="7"/>
  <c r="BK315" i="7"/>
  <c r="J281" i="7"/>
  <c r="J252" i="7"/>
  <c r="BK226" i="7"/>
  <c r="BK205" i="7"/>
  <c r="BK176" i="7"/>
  <c r="BK130" i="7"/>
  <c r="J111" i="7"/>
  <c r="BK377" i="6"/>
  <c r="BK367" i="6"/>
  <c r="BK339" i="6"/>
  <c r="BK296" i="6"/>
  <c r="BK258" i="6"/>
  <c r="J215" i="6"/>
  <c r="BK200" i="6"/>
  <c r="J162" i="6"/>
  <c r="J142" i="6"/>
  <c r="BK424" i="5"/>
  <c r="BK416" i="5"/>
  <c r="BK404" i="5"/>
  <c r="J361" i="5"/>
  <c r="BK325" i="5"/>
  <c r="BK315" i="5"/>
  <c r="BK291" i="5"/>
  <c r="J257" i="5"/>
  <c r="BK222" i="5"/>
  <c r="BK208" i="5"/>
  <c r="J167" i="5"/>
  <c r="BK139" i="5"/>
  <c r="J117" i="5"/>
  <c r="J332" i="4"/>
  <c r="J322" i="4"/>
  <c r="J304" i="4"/>
  <c r="BK290" i="4"/>
  <c r="BK263" i="4"/>
  <c r="BK210" i="4"/>
  <c r="BK175" i="4"/>
  <c r="J142" i="4"/>
  <c r="BK132" i="4"/>
  <c r="J199" i="3"/>
  <c r="J181" i="3"/>
  <c r="BK133" i="3"/>
  <c r="BK103" i="3"/>
  <c r="T172" i="8" l="1"/>
  <c r="R172" i="8"/>
  <c r="P174" i="10"/>
  <c r="T174" i="10"/>
  <c r="P313" i="16"/>
  <c r="T313" i="16"/>
  <c r="R313" i="16"/>
  <c r="R97" i="3"/>
  <c r="T135" i="3"/>
  <c r="P149" i="3"/>
  <c r="P167" i="3"/>
  <c r="BK190" i="3"/>
  <c r="J190" i="3" s="1"/>
  <c r="J68" i="3" s="1"/>
  <c r="P101" i="4"/>
  <c r="P144" i="4"/>
  <c r="P174" i="4"/>
  <c r="BK203" i="4"/>
  <c r="J203" i="4" s="1"/>
  <c r="J64" i="4" s="1"/>
  <c r="T203" i="4"/>
  <c r="R222" i="4"/>
  <c r="R266" i="4"/>
  <c r="T284" i="4"/>
  <c r="T283" i="4" s="1"/>
  <c r="BK311" i="4"/>
  <c r="J311" i="4" s="1"/>
  <c r="J72" i="4" s="1"/>
  <c r="T311" i="4"/>
  <c r="T308" i="4"/>
  <c r="T103" i="5"/>
  <c r="R151" i="5"/>
  <c r="P207" i="5"/>
  <c r="BK243" i="5"/>
  <c r="J243" i="5" s="1"/>
  <c r="J64" i="5" s="1"/>
  <c r="R243" i="5"/>
  <c r="P261" i="5"/>
  <c r="BK281" i="5"/>
  <c r="J281" i="5"/>
  <c r="J66" i="5" s="1"/>
  <c r="T281" i="5"/>
  <c r="P311" i="5"/>
  <c r="BK358" i="5"/>
  <c r="J358" i="5" s="1"/>
  <c r="J68" i="5" s="1"/>
  <c r="P358" i="5"/>
  <c r="R374" i="5"/>
  <c r="R373" i="5" s="1"/>
  <c r="BK405" i="5"/>
  <c r="J405" i="5" s="1"/>
  <c r="J74" i="5" s="1"/>
  <c r="T405" i="5"/>
  <c r="T402" i="5"/>
  <c r="R102" i="6"/>
  <c r="BK194" i="6"/>
  <c r="J194" i="6" s="1"/>
  <c r="J63" i="6" s="1"/>
  <c r="BK245" i="6"/>
  <c r="J245" i="6"/>
  <c r="J64" i="6" s="1"/>
  <c r="BK266" i="6"/>
  <c r="J266" i="6" s="1"/>
  <c r="J65" i="6" s="1"/>
  <c r="BK279" i="6"/>
  <c r="J279" i="6" s="1"/>
  <c r="J66" i="6" s="1"/>
  <c r="BK308" i="6"/>
  <c r="J308" i="6" s="1"/>
  <c r="J67" i="6" s="1"/>
  <c r="BK330" i="6"/>
  <c r="BK329" i="6" s="1"/>
  <c r="J329" i="6" s="1"/>
  <c r="J69" i="6" s="1"/>
  <c r="P366" i="6"/>
  <c r="P363" i="6"/>
  <c r="BK104" i="7"/>
  <c r="BK178" i="7"/>
  <c r="J178" i="7" s="1"/>
  <c r="J62" i="7" s="1"/>
  <c r="BK204" i="7"/>
  <c r="J204" i="7"/>
  <c r="J63" i="7" s="1"/>
  <c r="BK251" i="7"/>
  <c r="J251" i="7" s="1"/>
  <c r="J64" i="7" s="1"/>
  <c r="BK268" i="7"/>
  <c r="J268" i="7"/>
  <c r="J65" i="7" s="1"/>
  <c r="T268" i="7"/>
  <c r="P285" i="7"/>
  <c r="P323" i="7"/>
  <c r="R346" i="7"/>
  <c r="R345" i="7"/>
  <c r="R375" i="7"/>
  <c r="R372" i="7"/>
  <c r="BK100" i="8"/>
  <c r="BK120" i="8"/>
  <c r="J120" i="8"/>
  <c r="J62" i="8"/>
  <c r="T142" i="8"/>
  <c r="P154" i="8"/>
  <c r="P165" i="8"/>
  <c r="P164" i="8"/>
  <c r="R101" i="9"/>
  <c r="T160" i="9"/>
  <c r="P190" i="9"/>
  <c r="P208" i="9"/>
  <c r="T221" i="9"/>
  <c r="T263" i="9"/>
  <c r="P284" i="9"/>
  <c r="P283" i="9"/>
  <c r="BK304" i="9"/>
  <c r="J304" i="9" s="1"/>
  <c r="J72" i="9" s="1"/>
  <c r="P100" i="10"/>
  <c r="P120" i="10"/>
  <c r="BK143" i="10"/>
  <c r="J143" i="10" s="1"/>
  <c r="J64" i="10" s="1"/>
  <c r="BK156" i="10"/>
  <c r="J156" i="10" s="1"/>
  <c r="J65" i="10" s="1"/>
  <c r="P167" i="10"/>
  <c r="P166" i="10" s="1"/>
  <c r="R102" i="11"/>
  <c r="P172" i="11"/>
  <c r="T196" i="11"/>
  <c r="R243" i="11"/>
  <c r="R269" i="11"/>
  <c r="R283" i="11"/>
  <c r="P319" i="11"/>
  <c r="T343" i="11"/>
  <c r="T342" i="11"/>
  <c r="T372" i="11"/>
  <c r="T369" i="11"/>
  <c r="R102" i="12"/>
  <c r="T152" i="12"/>
  <c r="R184" i="12"/>
  <c r="T224" i="12"/>
  <c r="T246" i="12"/>
  <c r="P259" i="12"/>
  <c r="R295" i="12"/>
  <c r="BK316" i="12"/>
  <c r="BK315" i="12" s="1"/>
  <c r="J315" i="12" s="1"/>
  <c r="J69" i="12" s="1"/>
  <c r="P338" i="12"/>
  <c r="P335" i="12" s="1"/>
  <c r="BK102" i="13"/>
  <c r="BK185" i="13"/>
  <c r="J185" i="13" s="1"/>
  <c r="J62" i="13" s="1"/>
  <c r="BK222" i="13"/>
  <c r="J222" i="13" s="1"/>
  <c r="J63" i="13" s="1"/>
  <c r="BK270" i="13"/>
  <c r="J270" i="13"/>
  <c r="J64" i="13" s="1"/>
  <c r="BK295" i="13"/>
  <c r="J295" i="13" s="1"/>
  <c r="J65" i="13" s="1"/>
  <c r="R307" i="13"/>
  <c r="R331" i="13"/>
  <c r="R348" i="13"/>
  <c r="R347" i="13"/>
  <c r="R377" i="13"/>
  <c r="R374" i="13"/>
  <c r="BK102" i="14"/>
  <c r="BK160" i="14"/>
  <c r="J160" i="14" s="1"/>
  <c r="J62" i="14" s="1"/>
  <c r="BK197" i="14"/>
  <c r="J197" i="14" s="1"/>
  <c r="J63" i="14" s="1"/>
  <c r="T197" i="14"/>
  <c r="P233" i="14"/>
  <c r="T233" i="14"/>
  <c r="R258" i="14"/>
  <c r="T258" i="14"/>
  <c r="P271" i="14"/>
  <c r="T271" i="14"/>
  <c r="P310" i="14"/>
  <c r="R310" i="14"/>
  <c r="BK330" i="14"/>
  <c r="J330" i="14"/>
  <c r="J70" i="14" s="1"/>
  <c r="T330" i="14"/>
  <c r="T329" i="14" s="1"/>
  <c r="BK352" i="14"/>
  <c r="J352" i="14" s="1"/>
  <c r="J73" i="14" s="1"/>
  <c r="P105" i="15"/>
  <c r="T151" i="15"/>
  <c r="R169" i="15"/>
  <c r="R210" i="15"/>
  <c r="R265" i="15"/>
  <c r="P286" i="15"/>
  <c r="P343" i="15"/>
  <c r="P359" i="15"/>
  <c r="P358" i="15" s="1"/>
  <c r="R435" i="15"/>
  <c r="R432" i="15" s="1"/>
  <c r="BK102" i="16"/>
  <c r="BK151" i="16"/>
  <c r="J151" i="16"/>
  <c r="J62" i="16" s="1"/>
  <c r="BK187" i="16"/>
  <c r="J187" i="16" s="1"/>
  <c r="J63" i="16" s="1"/>
  <c r="BK234" i="16"/>
  <c r="J234" i="16"/>
  <c r="J64" i="16" s="1"/>
  <c r="BK260" i="16"/>
  <c r="J260" i="16" s="1"/>
  <c r="J65" i="16" s="1"/>
  <c r="BK273" i="16"/>
  <c r="J273" i="16" s="1"/>
  <c r="J66" i="16" s="1"/>
  <c r="T333" i="16"/>
  <c r="T332" i="16" s="1"/>
  <c r="R355" i="16"/>
  <c r="R352" i="16" s="1"/>
  <c r="P97" i="3"/>
  <c r="R135" i="3"/>
  <c r="R149" i="3"/>
  <c r="T167" i="3"/>
  <c r="R190" i="3"/>
  <c r="R187" i="3"/>
  <c r="BK101" i="4"/>
  <c r="J101" i="4"/>
  <c r="J61" i="4" s="1"/>
  <c r="BK144" i="4"/>
  <c r="J144" i="4" s="1"/>
  <c r="J62" i="4" s="1"/>
  <c r="BK174" i="4"/>
  <c r="J174" i="4" s="1"/>
  <c r="J63" i="4" s="1"/>
  <c r="P203" i="4"/>
  <c r="T102" i="6"/>
  <c r="R167" i="6"/>
  <c r="P194" i="6"/>
  <c r="P245" i="6"/>
  <c r="P266" i="6"/>
  <c r="P279" i="6"/>
  <c r="P308" i="6"/>
  <c r="P330" i="6"/>
  <c r="P329" i="6" s="1"/>
  <c r="R366" i="6"/>
  <c r="R363" i="6" s="1"/>
  <c r="T104" i="7"/>
  <c r="P178" i="7"/>
  <c r="T204" i="7"/>
  <c r="T251" i="7"/>
  <c r="R285" i="7"/>
  <c r="R323" i="7"/>
  <c r="T346" i="7"/>
  <c r="T345" i="7" s="1"/>
  <c r="P375" i="7"/>
  <c r="P372" i="7" s="1"/>
  <c r="P100" i="8"/>
  <c r="R120" i="8"/>
  <c r="BK142" i="8"/>
  <c r="J142" i="8" s="1"/>
  <c r="J64" i="8" s="1"/>
  <c r="BK154" i="8"/>
  <c r="J154" i="8"/>
  <c r="J65" i="8" s="1"/>
  <c r="T165" i="8"/>
  <c r="T164" i="8" s="1"/>
  <c r="P101" i="9"/>
  <c r="R160" i="9"/>
  <c r="BK208" i="9"/>
  <c r="J208" i="9" s="1"/>
  <c r="J64" i="9" s="1"/>
  <c r="BK221" i="9"/>
  <c r="J221" i="9"/>
  <c r="J65" i="9" s="1"/>
  <c r="BK263" i="9"/>
  <c r="J263" i="9" s="1"/>
  <c r="J66" i="9" s="1"/>
  <c r="R284" i="9"/>
  <c r="R283" i="9"/>
  <c r="P304" i="9"/>
  <c r="P301" i="9"/>
  <c r="BK100" i="10"/>
  <c r="BK120" i="10"/>
  <c r="J120" i="10" s="1"/>
  <c r="J62" i="10" s="1"/>
  <c r="R143" i="10"/>
  <c r="T156" i="10"/>
  <c r="R167" i="10"/>
  <c r="R166" i="10"/>
  <c r="BK102" i="11"/>
  <c r="BK172" i="11"/>
  <c r="J172" i="11" s="1"/>
  <c r="J62" i="11" s="1"/>
  <c r="R172" i="11"/>
  <c r="P196" i="11"/>
  <c r="P243" i="11"/>
  <c r="P269" i="11"/>
  <c r="P283" i="11"/>
  <c r="T319" i="11"/>
  <c r="R343" i="11"/>
  <c r="R342" i="11"/>
  <c r="BK372" i="11"/>
  <c r="J372" i="11" s="1"/>
  <c r="J73" i="11" s="1"/>
  <c r="P102" i="12"/>
  <c r="P152" i="12"/>
  <c r="T184" i="12"/>
  <c r="R224" i="12"/>
  <c r="P246" i="12"/>
  <c r="R259" i="12"/>
  <c r="P295" i="12"/>
  <c r="R316" i="12"/>
  <c r="R315" i="12"/>
  <c r="T338" i="12"/>
  <c r="T335" i="12"/>
  <c r="P102" i="13"/>
  <c r="R185" i="13"/>
  <c r="P222" i="13"/>
  <c r="R270" i="13"/>
  <c r="R295" i="13"/>
  <c r="T307" i="13"/>
  <c r="T331" i="13"/>
  <c r="P348" i="13"/>
  <c r="P347" i="13" s="1"/>
  <c r="T377" i="13"/>
  <c r="T374" i="13" s="1"/>
  <c r="P102" i="14"/>
  <c r="P160" i="14"/>
  <c r="R330" i="14"/>
  <c r="R329" i="14" s="1"/>
  <c r="R352" i="14"/>
  <c r="R349" i="14" s="1"/>
  <c r="BK105" i="15"/>
  <c r="BK151" i="15"/>
  <c r="J151" i="15"/>
  <c r="J62" i="15" s="1"/>
  <c r="R151" i="15"/>
  <c r="T169" i="15"/>
  <c r="T210" i="15"/>
  <c r="R286" i="15"/>
  <c r="BK359" i="15"/>
  <c r="BK435" i="15"/>
  <c r="J435" i="15" s="1"/>
  <c r="J76" i="15" s="1"/>
  <c r="R102" i="16"/>
  <c r="P151" i="16"/>
  <c r="T187" i="16"/>
  <c r="R234" i="16"/>
  <c r="P260" i="16"/>
  <c r="T273" i="16"/>
  <c r="P333" i="16"/>
  <c r="P332" i="16" s="1"/>
  <c r="P355" i="16"/>
  <c r="P352" i="16" s="1"/>
  <c r="BK97" i="3"/>
  <c r="J97" i="3"/>
  <c r="J61" i="3" s="1"/>
  <c r="BK135" i="3"/>
  <c r="J135" i="3" s="1"/>
  <c r="J62" i="3" s="1"/>
  <c r="BK149" i="3"/>
  <c r="J149" i="3"/>
  <c r="J63" i="3" s="1"/>
  <c r="BK167" i="3"/>
  <c r="J167" i="3" s="1"/>
  <c r="J64" i="3" s="1"/>
  <c r="T190" i="3"/>
  <c r="T187" i="3"/>
  <c r="T101" i="4"/>
  <c r="R144" i="4"/>
  <c r="R174" i="4"/>
  <c r="BK222" i="4"/>
  <c r="J222" i="4" s="1"/>
  <c r="J65" i="4" s="1"/>
  <c r="T222" i="4"/>
  <c r="P266" i="4"/>
  <c r="BK284" i="4"/>
  <c r="J284" i="4" s="1"/>
  <c r="J69" i="4" s="1"/>
  <c r="R284" i="4"/>
  <c r="R283" i="4" s="1"/>
  <c r="P311" i="4"/>
  <c r="P308" i="4" s="1"/>
  <c r="BK103" i="5"/>
  <c r="J103" i="5" s="1"/>
  <c r="J61" i="5" s="1"/>
  <c r="R103" i="5"/>
  <c r="P151" i="5"/>
  <c r="BK207" i="5"/>
  <c r="J207" i="5" s="1"/>
  <c r="J63" i="5" s="1"/>
  <c r="T207" i="5"/>
  <c r="BK261" i="5"/>
  <c r="J261" i="5" s="1"/>
  <c r="J65" i="5" s="1"/>
  <c r="R261" i="5"/>
  <c r="P281" i="5"/>
  <c r="R281" i="5"/>
  <c r="T311" i="5"/>
  <c r="R358" i="5"/>
  <c r="BK374" i="5"/>
  <c r="BK373" i="5"/>
  <c r="J373" i="5" s="1"/>
  <c r="J70" i="5" s="1"/>
  <c r="P374" i="5"/>
  <c r="P373" i="5"/>
  <c r="P405" i="5"/>
  <c r="P402" i="5"/>
  <c r="P102" i="6"/>
  <c r="T167" i="6"/>
  <c r="R194" i="6"/>
  <c r="R245" i="6"/>
  <c r="T266" i="6"/>
  <c r="R279" i="6"/>
  <c r="R308" i="6"/>
  <c r="T330" i="6"/>
  <c r="T329" i="6" s="1"/>
  <c r="BK366" i="6"/>
  <c r="J366" i="6" s="1"/>
  <c r="J73" i="6" s="1"/>
  <c r="R104" i="7"/>
  <c r="T178" i="7"/>
  <c r="R204" i="7"/>
  <c r="P251" i="7"/>
  <c r="P268" i="7"/>
  <c r="BK285" i="7"/>
  <c r="J285" i="7" s="1"/>
  <c r="J67" i="7" s="1"/>
  <c r="BK323" i="7"/>
  <c r="J323" i="7" s="1"/>
  <c r="J68" i="7" s="1"/>
  <c r="P346" i="7"/>
  <c r="P345" i="7" s="1"/>
  <c r="T375" i="7"/>
  <c r="T372" i="7" s="1"/>
  <c r="T100" i="8"/>
  <c r="T120" i="8"/>
  <c r="P142" i="8"/>
  <c r="R154" i="8"/>
  <c r="R165" i="8"/>
  <c r="R164" i="8" s="1"/>
  <c r="T101" i="9"/>
  <c r="P160" i="9"/>
  <c r="R190" i="9"/>
  <c r="R208" i="9"/>
  <c r="P221" i="9"/>
  <c r="R263" i="9"/>
  <c r="T284" i="9"/>
  <c r="T283" i="9" s="1"/>
  <c r="T304" i="9"/>
  <c r="T301" i="9" s="1"/>
  <c r="T100" i="10"/>
  <c r="T120" i="10"/>
  <c r="T143" i="10"/>
  <c r="R156" i="10"/>
  <c r="T167" i="10"/>
  <c r="T166" i="10" s="1"/>
  <c r="T102" i="11"/>
  <c r="T172" i="11"/>
  <c r="R196" i="11"/>
  <c r="T243" i="11"/>
  <c r="T269" i="11"/>
  <c r="T283" i="11"/>
  <c r="R319" i="11"/>
  <c r="P343" i="11"/>
  <c r="P342" i="11"/>
  <c r="R372" i="11"/>
  <c r="R369" i="11"/>
  <c r="BK102" i="12"/>
  <c r="J102" i="12" s="1"/>
  <c r="J61" i="12" s="1"/>
  <c r="BK152" i="12"/>
  <c r="J152" i="12" s="1"/>
  <c r="J62" i="12" s="1"/>
  <c r="BK184" i="12"/>
  <c r="J184" i="12"/>
  <c r="J63" i="12" s="1"/>
  <c r="BK224" i="12"/>
  <c r="J224" i="12" s="1"/>
  <c r="J64" i="12" s="1"/>
  <c r="R246" i="12"/>
  <c r="T259" i="12"/>
  <c r="T295" i="12"/>
  <c r="P316" i="12"/>
  <c r="P315" i="12" s="1"/>
  <c r="R338" i="12"/>
  <c r="R335" i="12" s="1"/>
  <c r="R102" i="13"/>
  <c r="T185" i="13"/>
  <c r="T222" i="13"/>
  <c r="P270" i="13"/>
  <c r="P295" i="13"/>
  <c r="BK307" i="13"/>
  <c r="J307" i="13"/>
  <c r="J66" i="13" s="1"/>
  <c r="BK331" i="13"/>
  <c r="J331" i="13" s="1"/>
  <c r="J67" i="13" s="1"/>
  <c r="T348" i="13"/>
  <c r="T347" i="13"/>
  <c r="BK377" i="13"/>
  <c r="J377" i="13" s="1"/>
  <c r="J73" i="13" s="1"/>
  <c r="R102" i="14"/>
  <c r="R160" i="14"/>
  <c r="R197" i="14"/>
  <c r="P330" i="14"/>
  <c r="P329" i="14"/>
  <c r="T352" i="14"/>
  <c r="T349" i="14"/>
  <c r="T105" i="15"/>
  <c r="BK169" i="15"/>
  <c r="J169" i="15" s="1"/>
  <c r="J63" i="15" s="1"/>
  <c r="BK210" i="15"/>
  <c r="J210" i="15"/>
  <c r="J64" i="15" s="1"/>
  <c r="P265" i="15"/>
  <c r="BK286" i="15"/>
  <c r="J286" i="15"/>
  <c r="J67" i="15" s="1"/>
  <c r="BK343" i="15"/>
  <c r="J343" i="15" s="1"/>
  <c r="J68" i="15" s="1"/>
  <c r="T343" i="15"/>
  <c r="P435" i="15"/>
  <c r="P432" i="15" s="1"/>
  <c r="T102" i="16"/>
  <c r="R151" i="16"/>
  <c r="R187" i="16"/>
  <c r="T234" i="16"/>
  <c r="T260" i="16"/>
  <c r="P273" i="16"/>
  <c r="BK333" i="16"/>
  <c r="J333" i="16" s="1"/>
  <c r="J70" i="16" s="1"/>
  <c r="T355" i="16"/>
  <c r="T352" i="16"/>
  <c r="T97" i="3"/>
  <c r="P135" i="3"/>
  <c r="T149" i="3"/>
  <c r="R167" i="3"/>
  <c r="P190" i="3"/>
  <c r="P187" i="3"/>
  <c r="R101" i="4"/>
  <c r="T144" i="4"/>
  <c r="T174" i="4"/>
  <c r="R203" i="4"/>
  <c r="P222" i="4"/>
  <c r="BK266" i="4"/>
  <c r="J266" i="4" s="1"/>
  <c r="J66" i="4" s="1"/>
  <c r="T266" i="4"/>
  <c r="P284" i="4"/>
  <c r="P283" i="4" s="1"/>
  <c r="R311" i="4"/>
  <c r="R308" i="4" s="1"/>
  <c r="P103" i="5"/>
  <c r="BK151" i="5"/>
  <c r="J151" i="5"/>
  <c r="J62" i="5" s="1"/>
  <c r="T151" i="5"/>
  <c r="R207" i="5"/>
  <c r="P243" i="5"/>
  <c r="T243" i="5"/>
  <c r="T261" i="5"/>
  <c r="BK311" i="5"/>
  <c r="J311" i="5"/>
  <c r="J67" i="5" s="1"/>
  <c r="R311" i="5"/>
  <c r="T358" i="5"/>
  <c r="T374" i="5"/>
  <c r="T373" i="5" s="1"/>
  <c r="R405" i="5"/>
  <c r="R402" i="5" s="1"/>
  <c r="BK102" i="6"/>
  <c r="J102" i="6" s="1"/>
  <c r="J61" i="6" s="1"/>
  <c r="BK167" i="6"/>
  <c r="J167" i="6"/>
  <c r="J62" i="6" s="1"/>
  <c r="P167" i="6"/>
  <c r="T194" i="6"/>
  <c r="T245" i="6"/>
  <c r="R266" i="6"/>
  <c r="T279" i="6"/>
  <c r="T308" i="6"/>
  <c r="R330" i="6"/>
  <c r="R329" i="6" s="1"/>
  <c r="T366" i="6"/>
  <c r="T363" i="6" s="1"/>
  <c r="P104" i="7"/>
  <c r="R178" i="7"/>
  <c r="P204" i="7"/>
  <c r="R251" i="7"/>
  <c r="R268" i="7"/>
  <c r="T285" i="7"/>
  <c r="T323" i="7"/>
  <c r="BK346" i="7"/>
  <c r="J346" i="7"/>
  <c r="J71" i="7" s="1"/>
  <c r="BK375" i="7"/>
  <c r="J375" i="7" s="1"/>
  <c r="J75" i="7" s="1"/>
  <c r="R100" i="8"/>
  <c r="P120" i="8"/>
  <c r="R142" i="8"/>
  <c r="T154" i="8"/>
  <c r="BK165" i="8"/>
  <c r="J165" i="8"/>
  <c r="J68" i="8" s="1"/>
  <c r="BK101" i="9"/>
  <c r="J101" i="9" s="1"/>
  <c r="J61" i="9" s="1"/>
  <c r="BK160" i="9"/>
  <c r="J160" i="9"/>
  <c r="J62" i="9" s="1"/>
  <c r="BK190" i="9"/>
  <c r="J190" i="9" s="1"/>
  <c r="J63" i="9" s="1"/>
  <c r="T190" i="9"/>
  <c r="T208" i="9"/>
  <c r="R221" i="9"/>
  <c r="P263" i="9"/>
  <c r="BK284" i="9"/>
  <c r="J284" i="9" s="1"/>
  <c r="J69" i="9" s="1"/>
  <c r="R304" i="9"/>
  <c r="R301" i="9" s="1"/>
  <c r="R100" i="10"/>
  <c r="R120" i="10"/>
  <c r="P143" i="10"/>
  <c r="P156" i="10"/>
  <c r="BK167" i="10"/>
  <c r="J167" i="10" s="1"/>
  <c r="J68" i="10" s="1"/>
  <c r="P102" i="11"/>
  <c r="P101" i="11"/>
  <c r="BK196" i="11"/>
  <c r="J196" i="11" s="1"/>
  <c r="J63" i="11" s="1"/>
  <c r="BK243" i="11"/>
  <c r="J243" i="11" s="1"/>
  <c r="J64" i="11" s="1"/>
  <c r="BK269" i="11"/>
  <c r="J269" i="11"/>
  <c r="J65" i="11" s="1"/>
  <c r="BK283" i="11"/>
  <c r="J283" i="11" s="1"/>
  <c r="J66" i="11" s="1"/>
  <c r="BK319" i="11"/>
  <c r="J319" i="11"/>
  <c r="J67" i="11" s="1"/>
  <c r="BK343" i="11"/>
  <c r="J343" i="11" s="1"/>
  <c r="J70" i="11" s="1"/>
  <c r="P372" i="11"/>
  <c r="P369" i="11"/>
  <c r="T102" i="12"/>
  <c r="T101" i="12"/>
  <c r="R152" i="12"/>
  <c r="P184" i="12"/>
  <c r="P224" i="12"/>
  <c r="BK246" i="12"/>
  <c r="J246" i="12" s="1"/>
  <c r="J65" i="12" s="1"/>
  <c r="BK259" i="12"/>
  <c r="J259" i="12"/>
  <c r="J66" i="12" s="1"/>
  <c r="BK295" i="12"/>
  <c r="J295" i="12" s="1"/>
  <c r="J67" i="12" s="1"/>
  <c r="T316" i="12"/>
  <c r="T315" i="12"/>
  <c r="BK338" i="12"/>
  <c r="J338" i="12" s="1"/>
  <c r="J73" i="12" s="1"/>
  <c r="T102" i="13"/>
  <c r="P185" i="13"/>
  <c r="R222" i="13"/>
  <c r="T270" i="13"/>
  <c r="T295" i="13"/>
  <c r="P307" i="13"/>
  <c r="P331" i="13"/>
  <c r="BK348" i="13"/>
  <c r="J348" i="13" s="1"/>
  <c r="J70" i="13" s="1"/>
  <c r="P377" i="13"/>
  <c r="P374" i="13" s="1"/>
  <c r="T102" i="14"/>
  <c r="T160" i="14"/>
  <c r="P197" i="14"/>
  <c r="BK233" i="14"/>
  <c r="J233" i="14"/>
  <c r="J64" i="14" s="1"/>
  <c r="R233" i="14"/>
  <c r="BK258" i="14"/>
  <c r="J258" i="14" s="1"/>
  <c r="J65" i="14" s="1"/>
  <c r="P258" i="14"/>
  <c r="BK271" i="14"/>
  <c r="J271" i="14"/>
  <c r="J66" i="14" s="1"/>
  <c r="R271" i="14"/>
  <c r="BK310" i="14"/>
  <c r="J310" i="14" s="1"/>
  <c r="J67" i="14" s="1"/>
  <c r="T310" i="14"/>
  <c r="P352" i="14"/>
  <c r="P349" i="14"/>
  <c r="R105" i="15"/>
  <c r="P151" i="15"/>
  <c r="P169" i="15"/>
  <c r="P210" i="15"/>
  <c r="BK265" i="15"/>
  <c r="J265" i="15"/>
  <c r="J65" i="15" s="1"/>
  <c r="T265" i="15"/>
  <c r="T286" i="15"/>
  <c r="R343" i="15"/>
  <c r="R359" i="15"/>
  <c r="R358" i="15"/>
  <c r="T359" i="15"/>
  <c r="T358" i="15"/>
  <c r="T435" i="15"/>
  <c r="T432" i="15"/>
  <c r="P102" i="16"/>
  <c r="T151" i="16"/>
  <c r="P187" i="16"/>
  <c r="P234" i="16"/>
  <c r="R260" i="16"/>
  <c r="R273" i="16"/>
  <c r="R333" i="16"/>
  <c r="R332" i="16"/>
  <c r="BK355" i="16"/>
  <c r="J355" i="16" s="1"/>
  <c r="J73" i="16" s="1"/>
  <c r="BK103" i="17"/>
  <c r="J103" i="17" s="1"/>
  <c r="J61" i="17" s="1"/>
  <c r="P103" i="17"/>
  <c r="R103" i="17"/>
  <c r="T103" i="17"/>
  <c r="BK175" i="17"/>
  <c r="J175" i="17" s="1"/>
  <c r="J62" i="17" s="1"/>
  <c r="P175" i="17"/>
  <c r="R175" i="17"/>
  <c r="T175" i="17"/>
  <c r="BK204" i="17"/>
  <c r="J204" i="17" s="1"/>
  <c r="J63" i="17"/>
  <c r="P204" i="17"/>
  <c r="R204" i="17"/>
  <c r="T204" i="17"/>
  <c r="BK219" i="17"/>
  <c r="J219" i="17" s="1"/>
  <c r="J64" i="17" s="1"/>
  <c r="P219" i="17"/>
  <c r="R219" i="17"/>
  <c r="T219" i="17"/>
  <c r="BK253" i="17"/>
  <c r="J253" i="17" s="1"/>
  <c r="J65" i="17"/>
  <c r="P253" i="17"/>
  <c r="R253" i="17"/>
  <c r="T253" i="17"/>
  <c r="BK275" i="17"/>
  <c r="J275" i="17" s="1"/>
  <c r="J66" i="17" s="1"/>
  <c r="P275" i="17"/>
  <c r="R275" i="17"/>
  <c r="T275" i="17"/>
  <c r="BK301" i="17"/>
  <c r="J301" i="17" s="1"/>
  <c r="J67" i="17"/>
  <c r="P301" i="17"/>
  <c r="R301" i="17"/>
  <c r="T301" i="17"/>
  <c r="BK353" i="17"/>
  <c r="J353" i="17" s="1"/>
  <c r="J68" i="17" s="1"/>
  <c r="P353" i="17"/>
  <c r="R353" i="17"/>
  <c r="T353" i="17"/>
  <c r="BK381" i="17"/>
  <c r="J381" i="17" s="1"/>
  <c r="J71" i="17" s="1"/>
  <c r="P381" i="17"/>
  <c r="P380" i="17"/>
  <c r="R381" i="17"/>
  <c r="R380" i="17"/>
  <c r="T381" i="17"/>
  <c r="T380" i="17"/>
  <c r="BK405" i="17"/>
  <c r="J405" i="17" s="1"/>
  <c r="J74" i="17" s="1"/>
  <c r="P405" i="17"/>
  <c r="P402" i="17" s="1"/>
  <c r="R405" i="17"/>
  <c r="R402" i="17" s="1"/>
  <c r="T405" i="17"/>
  <c r="T402" i="17"/>
  <c r="J70" i="2"/>
  <c r="BE115" i="3"/>
  <c r="BE123" i="3"/>
  <c r="BE128" i="3"/>
  <c r="BE145" i="3"/>
  <c r="BE150" i="3"/>
  <c r="BE155" i="3"/>
  <c r="BE168" i="3"/>
  <c r="BE189" i="3"/>
  <c r="BE199" i="3"/>
  <c r="BE205" i="3"/>
  <c r="BE207" i="3"/>
  <c r="BE209" i="3"/>
  <c r="BK200" i="3"/>
  <c r="J200" i="3" s="1"/>
  <c r="J70" i="3" s="1"/>
  <c r="BK202" i="3"/>
  <c r="J202" i="3"/>
  <c r="J71" i="3" s="1"/>
  <c r="BK210" i="3"/>
  <c r="J210" i="3" s="1"/>
  <c r="J75" i="3" s="1"/>
  <c r="J52" i="4"/>
  <c r="BE124" i="4"/>
  <c r="BE139" i="4"/>
  <c r="BE145" i="4"/>
  <c r="BE156" i="4"/>
  <c r="BE197" i="4"/>
  <c r="BE218" i="4"/>
  <c r="BE240" i="4"/>
  <c r="BE245" i="4"/>
  <c r="BE310" i="4"/>
  <c r="BE324" i="4"/>
  <c r="BE330" i="4"/>
  <c r="BE332" i="4"/>
  <c r="BK321" i="4"/>
  <c r="J321" i="4" s="1"/>
  <c r="J74" i="4" s="1"/>
  <c r="BK327" i="4"/>
  <c r="J327" i="4" s="1"/>
  <c r="J77" i="4" s="1"/>
  <c r="J95" i="5"/>
  <c r="BE139" i="5"/>
  <c r="BE144" i="5"/>
  <c r="BE149" i="5"/>
  <c r="BE163" i="5"/>
  <c r="BE167" i="5"/>
  <c r="BE176" i="5"/>
  <c r="BE180" i="5"/>
  <c r="BE192" i="5"/>
  <c r="BE200" i="5"/>
  <c r="BE213" i="5"/>
  <c r="BE233" i="5"/>
  <c r="BE237" i="5"/>
  <c r="BE266" i="5"/>
  <c r="BE268" i="5"/>
  <c r="BE291" i="5"/>
  <c r="BE296" i="5"/>
  <c r="BE315" i="5"/>
  <c r="BE318" i="5"/>
  <c r="BE335" i="5"/>
  <c r="BE345" i="5"/>
  <c r="BE353" i="5"/>
  <c r="BE359" i="5"/>
  <c r="BE375" i="5"/>
  <c r="BE406" i="5"/>
  <c r="BE414" i="5"/>
  <c r="BE420" i="5"/>
  <c r="BE422" i="5"/>
  <c r="BE424" i="5"/>
  <c r="BE426" i="5"/>
  <c r="BK370" i="5"/>
  <c r="J370" i="5" s="1"/>
  <c r="J69" i="5" s="1"/>
  <c r="BK415" i="5"/>
  <c r="J415" i="5" s="1"/>
  <c r="J76" i="5" s="1"/>
  <c r="BK419" i="5"/>
  <c r="J419" i="5"/>
  <c r="J78" i="5"/>
  <c r="BK425" i="5"/>
  <c r="J425" i="5" s="1"/>
  <c r="J81" i="5" s="1"/>
  <c r="E48" i="6"/>
  <c r="BE103" i="6"/>
  <c r="BE123" i="6"/>
  <c r="BE128" i="6"/>
  <c r="BE138" i="6"/>
  <c r="BE165" i="6"/>
  <c r="BE179" i="6"/>
  <c r="BE189" i="6"/>
  <c r="BE195" i="6"/>
  <c r="BE200" i="6"/>
  <c r="BE226" i="6"/>
  <c r="BE230" i="6"/>
  <c r="BE235" i="6"/>
  <c r="BE239" i="6"/>
  <c r="BE242" i="6"/>
  <c r="BE285" i="6"/>
  <c r="BE301" i="6"/>
  <c r="BE314" i="6"/>
  <c r="BE347" i="6"/>
  <c r="BE352" i="6"/>
  <c r="BE354" i="6"/>
  <c r="BK326" i="6"/>
  <c r="J326" i="6"/>
  <c r="J68" i="6" s="1"/>
  <c r="BK364" i="6"/>
  <c r="J364" i="6" s="1"/>
  <c r="J72" i="6" s="1"/>
  <c r="BK380" i="6"/>
  <c r="J380" i="6"/>
  <c r="J77" i="6" s="1"/>
  <c r="BK384" i="6"/>
  <c r="J384" i="6" s="1"/>
  <c r="J79" i="6" s="1"/>
  <c r="BK386" i="6"/>
  <c r="J386" i="6" s="1"/>
  <c r="J80" i="6" s="1"/>
  <c r="BE161" i="7"/>
  <c r="BE166" i="7"/>
  <c r="BE231" i="7"/>
  <c r="BE252" i="7"/>
  <c r="BE320" i="7"/>
  <c r="BE333" i="7"/>
  <c r="BE360" i="7"/>
  <c r="BE362" i="7"/>
  <c r="BE390" i="7"/>
  <c r="BE392" i="7"/>
  <c r="BE394" i="7"/>
  <c r="BE396" i="7"/>
  <c r="BK387" i="7"/>
  <c r="J387" i="7" s="1"/>
  <c r="J78" i="7" s="1"/>
  <c r="BE113" i="8"/>
  <c r="BE121" i="8"/>
  <c r="BE126" i="8"/>
  <c r="BE135" i="8"/>
  <c r="BE143" i="8"/>
  <c r="BE188" i="8"/>
  <c r="BE190" i="8"/>
  <c r="BK138" i="8"/>
  <c r="J138" i="8"/>
  <c r="J63" i="8"/>
  <c r="BK173" i="8"/>
  <c r="BK177" i="8"/>
  <c r="J177" i="8"/>
  <c r="J72" i="8" s="1"/>
  <c r="BK181" i="8"/>
  <c r="J181" i="8" s="1"/>
  <c r="J74" i="8" s="1"/>
  <c r="BE122" i="9"/>
  <c r="BE133" i="9"/>
  <c r="BE145" i="9"/>
  <c r="BE150" i="9"/>
  <c r="BE240" i="9"/>
  <c r="BE250" i="9"/>
  <c r="BE256" i="9"/>
  <c r="BE264" i="9"/>
  <c r="BE266" i="9"/>
  <c r="BE270" i="9"/>
  <c r="BE290" i="9"/>
  <c r="BE292" i="9"/>
  <c r="BE297" i="9"/>
  <c r="BE303" i="9"/>
  <c r="BE305" i="9"/>
  <c r="BE317" i="9"/>
  <c r="BE319" i="9"/>
  <c r="BK302" i="9"/>
  <c r="J302" i="9"/>
  <c r="J71" i="9"/>
  <c r="BK312" i="9"/>
  <c r="J312" i="9" s="1"/>
  <c r="J73" i="9" s="1"/>
  <c r="J92" i="10"/>
  <c r="BE110" i="10"/>
  <c r="BE114" i="10"/>
  <c r="BE121" i="10"/>
  <c r="BE126" i="10"/>
  <c r="BE131" i="10"/>
  <c r="BE184" i="10"/>
  <c r="BE186" i="10"/>
  <c r="BE192" i="10"/>
  <c r="BK163" i="10"/>
  <c r="J163" i="10" s="1"/>
  <c r="J66" i="10" s="1"/>
  <c r="BK177" i="10"/>
  <c r="J177" i="10" s="1"/>
  <c r="J71" i="10" s="1"/>
  <c r="BK189" i="10"/>
  <c r="J189" i="10"/>
  <c r="J77" i="10"/>
  <c r="E48" i="11"/>
  <c r="BE150" i="11"/>
  <c r="BE153" i="11"/>
  <c r="BE162" i="11"/>
  <c r="BE173" i="11"/>
  <c r="BE185" i="11"/>
  <c r="BE202" i="11"/>
  <c r="BE259" i="11"/>
  <c r="BE289" i="11"/>
  <c r="BE305" i="11"/>
  <c r="BE335" i="11"/>
  <c r="BE340" i="11"/>
  <c r="BE365" i="11"/>
  <c r="BE367" i="11"/>
  <c r="BE383" i="11"/>
  <c r="BE385" i="11"/>
  <c r="BE389" i="11"/>
  <c r="BK384" i="11"/>
  <c r="J384" i="11" s="1"/>
  <c r="J76" i="11" s="1"/>
  <c r="J52" i="12"/>
  <c r="BE108" i="12"/>
  <c r="BE158" i="12"/>
  <c r="BE163" i="12"/>
  <c r="BE166" i="12"/>
  <c r="BE171" i="12"/>
  <c r="BE237" i="12"/>
  <c r="BE298" i="12"/>
  <c r="BE313" i="12"/>
  <c r="BE317" i="12"/>
  <c r="BE333" i="12"/>
  <c r="BE353" i="12"/>
  <c r="J52" i="13"/>
  <c r="E90" i="13"/>
  <c r="BE123" i="13"/>
  <c r="BE128" i="13"/>
  <c r="BE133" i="13"/>
  <c r="BE140" i="13"/>
  <c r="BE180" i="13"/>
  <c r="BE183" i="13"/>
  <c r="BE196" i="13"/>
  <c r="BE199" i="13"/>
  <c r="BE219" i="13"/>
  <c r="BE223" i="13"/>
  <c r="BE235" i="13"/>
  <c r="BE245" i="13"/>
  <c r="BE250" i="13"/>
  <c r="BE268" i="13"/>
  <c r="BE285" i="13"/>
  <c r="BE303" i="13"/>
  <c r="BE313" i="13"/>
  <c r="BE392" i="13"/>
  <c r="BE394" i="13"/>
  <c r="BE396" i="13"/>
  <c r="BE398" i="13"/>
  <c r="BK375" i="13"/>
  <c r="J375" i="13" s="1"/>
  <c r="J72" i="13" s="1"/>
  <c r="BK387" i="13"/>
  <c r="J387" i="13" s="1"/>
  <c r="J75" i="13" s="1"/>
  <c r="BK391" i="13"/>
  <c r="J391" i="13" s="1"/>
  <c r="J77" i="13" s="1"/>
  <c r="BE141" i="14"/>
  <c r="BE161" i="14"/>
  <c r="BE166" i="14"/>
  <c r="BE171" i="14"/>
  <c r="BE174" i="14"/>
  <c r="BE212" i="14"/>
  <c r="BE217" i="14"/>
  <c r="BE239" i="14"/>
  <c r="BE263" i="14"/>
  <c r="BE298" i="14"/>
  <c r="BE311" i="14"/>
  <c r="BE317" i="14"/>
  <c r="BE331" i="14"/>
  <c r="BE337" i="14"/>
  <c r="BE361" i="14"/>
  <c r="BE363" i="14"/>
  <c r="BE369" i="14"/>
  <c r="BK326" i="14"/>
  <c r="J326" i="14" s="1"/>
  <c r="J68" i="14" s="1"/>
  <c r="BK350" i="14"/>
  <c r="J350" i="14" s="1"/>
  <c r="J72" i="14" s="1"/>
  <c r="BK372" i="14"/>
  <c r="J372" i="14" s="1"/>
  <c r="J80" i="14" s="1"/>
  <c r="BE106" i="15"/>
  <c r="BE110" i="15"/>
  <c r="BE113" i="15"/>
  <c r="BE119" i="15"/>
  <c r="BE144" i="15"/>
  <c r="BE161" i="15"/>
  <c r="BE182" i="15"/>
  <c r="BE187" i="15"/>
  <c r="BE219" i="15"/>
  <c r="BE274" i="15"/>
  <c r="BE300" i="15"/>
  <c r="BE305" i="15"/>
  <c r="BE366" i="15"/>
  <c r="BE372" i="15"/>
  <c r="BE381" i="15"/>
  <c r="BE407" i="15"/>
  <c r="BE409" i="15"/>
  <c r="BE430" i="15"/>
  <c r="BE450" i="15"/>
  <c r="BK447" i="15"/>
  <c r="J447" i="15" s="1"/>
  <c r="J79" i="15" s="1"/>
  <c r="BK451" i="15"/>
  <c r="J451" i="15" s="1"/>
  <c r="J81" i="15" s="1"/>
  <c r="E48" i="16"/>
  <c r="BE132" i="16"/>
  <c r="BE136" i="16"/>
  <c r="BE205" i="16"/>
  <c r="BE219" i="16"/>
  <c r="BE300" i="16"/>
  <c r="BE316" i="16"/>
  <c r="BE320" i="16"/>
  <c r="BE324" i="16"/>
  <c r="BE348" i="16"/>
  <c r="BE350" i="16"/>
  <c r="BE364" i="16"/>
  <c r="BE370" i="16"/>
  <c r="BK313" i="16"/>
  <c r="J313" i="16" s="1"/>
  <c r="J67" i="16" s="1"/>
  <c r="BK329" i="16"/>
  <c r="J329" i="16" s="1"/>
  <c r="J68" i="16" s="1"/>
  <c r="BK369" i="16"/>
  <c r="J369" i="16" s="1"/>
  <c r="J77" i="16" s="1"/>
  <c r="J52" i="17"/>
  <c r="BE141" i="17"/>
  <c r="BE146" i="17"/>
  <c r="BE176" i="17"/>
  <c r="BE200" i="17"/>
  <c r="BE205" i="17"/>
  <c r="BE210" i="17"/>
  <c r="BE233" i="17"/>
  <c r="E66" i="2"/>
  <c r="J52" i="3"/>
  <c r="E85" i="3"/>
  <c r="BE103" i="3"/>
  <c r="BE111" i="3"/>
  <c r="BE119" i="3"/>
  <c r="BE136" i="3"/>
  <c r="BE173" i="3"/>
  <c r="BE185" i="3"/>
  <c r="BE191" i="3"/>
  <c r="BE201" i="3"/>
  <c r="BE211" i="3"/>
  <c r="BK198" i="3"/>
  <c r="J198" i="3" s="1"/>
  <c r="J69" i="3" s="1"/>
  <c r="BK206" i="3"/>
  <c r="J206" i="3" s="1"/>
  <c r="J73" i="3" s="1"/>
  <c r="E48" i="4"/>
  <c r="BE117" i="4"/>
  <c r="BE132" i="4"/>
  <c r="BE142" i="4"/>
  <c r="BE151" i="4"/>
  <c r="BE227" i="4"/>
  <c r="BE235" i="4"/>
  <c r="BE250" i="4"/>
  <c r="BE258" i="4"/>
  <c r="BE273" i="4"/>
  <c r="BE299" i="4"/>
  <c r="BE322" i="4"/>
  <c r="BE326" i="4"/>
  <c r="BE246" i="6"/>
  <c r="BE258" i="6"/>
  <c r="BE262" i="6"/>
  <c r="BE267" i="6"/>
  <c r="BE271" i="6"/>
  <c r="BE280" i="6"/>
  <c r="BE290" i="6"/>
  <c r="BE318" i="6"/>
  <c r="BE337" i="6"/>
  <c r="BE345" i="6"/>
  <c r="BE379" i="6"/>
  <c r="BE381" i="6"/>
  <c r="E48" i="7"/>
  <c r="J52" i="7"/>
  <c r="BE105" i="7"/>
  <c r="BE139" i="7"/>
  <c r="BE145" i="7"/>
  <c r="BE150" i="7"/>
  <c r="BE158" i="7"/>
  <c r="BE168" i="7"/>
  <c r="BE173" i="7"/>
  <c r="BE191" i="7"/>
  <c r="BE226" i="7"/>
  <c r="BE262" i="7"/>
  <c r="BE269" i="7"/>
  <c r="BE276" i="7"/>
  <c r="BE281" i="7"/>
  <c r="BE291" i="7"/>
  <c r="BE324" i="7"/>
  <c r="BE329" i="7"/>
  <c r="BE347" i="7"/>
  <c r="BE353" i="7"/>
  <c r="BE355" i="7"/>
  <c r="BE374" i="7"/>
  <c r="BE377" i="7"/>
  <c r="BE384" i="7"/>
  <c r="BK280" i="7"/>
  <c r="J280" i="7" s="1"/>
  <c r="J66" i="7" s="1"/>
  <c r="BK385" i="7"/>
  <c r="J385" i="7" s="1"/>
  <c r="J77" i="7" s="1"/>
  <c r="BK393" i="7"/>
  <c r="J393" i="7" s="1"/>
  <c r="J81" i="7" s="1"/>
  <c r="BE101" i="8"/>
  <c r="BE131" i="8"/>
  <c r="BE139" i="8"/>
  <c r="BE151" i="8"/>
  <c r="BE155" i="8"/>
  <c r="BE157" i="8"/>
  <c r="BE162" i="8"/>
  <c r="BE166" i="8"/>
  <c r="BE168" i="8"/>
  <c r="BE174" i="8"/>
  <c r="BE176" i="8"/>
  <c r="BE178" i="8"/>
  <c r="BE180" i="8"/>
  <c r="BE182" i="8"/>
  <c r="BK161" i="8"/>
  <c r="J161" i="8" s="1"/>
  <c r="J66" i="8" s="1"/>
  <c r="BK175" i="8"/>
  <c r="J175" i="8" s="1"/>
  <c r="J71" i="8" s="1"/>
  <c r="BK185" i="8"/>
  <c r="J185" i="8" s="1"/>
  <c r="J76" i="8" s="1"/>
  <c r="J52" i="9"/>
  <c r="BE102" i="9"/>
  <c r="BE126" i="9"/>
  <c r="BE153" i="9"/>
  <c r="BE174" i="9"/>
  <c r="BE197" i="9"/>
  <c r="BE217" i="9"/>
  <c r="BE245" i="9"/>
  <c r="BE274" i="9"/>
  <c r="BE281" i="9"/>
  <c r="BE285" i="9"/>
  <c r="BE313" i="9"/>
  <c r="BE321" i="9"/>
  <c r="BK316" i="9"/>
  <c r="J316" i="9" s="1"/>
  <c r="J75" i="9" s="1"/>
  <c r="BK320" i="9"/>
  <c r="J320" i="9" s="1"/>
  <c r="J77" i="9" s="1"/>
  <c r="BK322" i="9"/>
  <c r="J322" i="9"/>
  <c r="J78" i="9" s="1"/>
  <c r="E48" i="10"/>
  <c r="BE101" i="10"/>
  <c r="BE117" i="10"/>
  <c r="BE140" i="10"/>
  <c r="BE144" i="10"/>
  <c r="BE148" i="10"/>
  <c r="BE182" i="10"/>
  <c r="BE188" i="10"/>
  <c r="BK139" i="10"/>
  <c r="J139" i="10" s="1"/>
  <c r="J63" i="10" s="1"/>
  <c r="BK183" i="10"/>
  <c r="J183" i="10" s="1"/>
  <c r="J74" i="10" s="1"/>
  <c r="BK187" i="10"/>
  <c r="J187" i="10" s="1"/>
  <c r="J76" i="10" s="1"/>
  <c r="J52" i="11"/>
  <c r="BE103" i="11"/>
  <c r="BE120" i="11"/>
  <c r="BE127" i="11"/>
  <c r="BE165" i="11"/>
  <c r="BE177" i="11"/>
  <c r="BE211" i="11"/>
  <c r="BE214" i="11"/>
  <c r="BE237" i="11"/>
  <c r="BE240" i="11"/>
  <c r="BE275" i="11"/>
  <c r="BE344" i="11"/>
  <c r="BE360" i="11"/>
  <c r="BK380" i="11"/>
  <c r="J380" i="11"/>
  <c r="J74" i="11" s="1"/>
  <c r="BK382" i="11"/>
  <c r="J382" i="11" s="1"/>
  <c r="J75" i="11" s="1"/>
  <c r="BK386" i="11"/>
  <c r="J386" i="11" s="1"/>
  <c r="J77" i="11" s="1"/>
  <c r="E48" i="12"/>
  <c r="BE119" i="12"/>
  <c r="BE133" i="12"/>
  <c r="BE136" i="12"/>
  <c r="BE153" i="12"/>
  <c r="BE177" i="12"/>
  <c r="BE195" i="12"/>
  <c r="BE215" i="12"/>
  <c r="BE232" i="12"/>
  <c r="BE263" i="12"/>
  <c r="BE265" i="12"/>
  <c r="BE270" i="12"/>
  <c r="BE275" i="12"/>
  <c r="BE281" i="12"/>
  <c r="BE337" i="12"/>
  <c r="BE347" i="12"/>
  <c r="BK336" i="12"/>
  <c r="J336" i="12" s="1"/>
  <c r="J72" i="12" s="1"/>
  <c r="BK348" i="12"/>
  <c r="J348" i="12" s="1"/>
  <c r="J75" i="12" s="1"/>
  <c r="BK356" i="12"/>
  <c r="J356" i="12" s="1"/>
  <c r="J79" i="12" s="1"/>
  <c r="BE148" i="13"/>
  <c r="BE153" i="13"/>
  <c r="BE162" i="13"/>
  <c r="BE166" i="13"/>
  <c r="BE191" i="13"/>
  <c r="BE209" i="13"/>
  <c r="BE289" i="13"/>
  <c r="BE296" i="13"/>
  <c r="BE308" i="13"/>
  <c r="BE334" i="13"/>
  <c r="BE357" i="13"/>
  <c r="BE378" i="13"/>
  <c r="BE379" i="13"/>
  <c r="E90" i="14"/>
  <c r="BE138" i="14"/>
  <c r="BE144" i="14"/>
  <c r="BE155" i="14"/>
  <c r="BE158" i="14"/>
  <c r="BE194" i="14"/>
  <c r="BE203" i="14"/>
  <c r="BE272" i="14"/>
  <c r="BE276" i="14"/>
  <c r="BE279" i="14"/>
  <c r="BE288" i="14"/>
  <c r="BE303" i="14"/>
  <c r="BE339" i="14"/>
  <c r="BE347" i="14"/>
  <c r="BE365" i="14"/>
  <c r="BE367" i="14"/>
  <c r="BE373" i="14"/>
  <c r="J52" i="15"/>
  <c r="E93" i="15"/>
  <c r="BE122" i="15"/>
  <c r="BE131" i="15"/>
  <c r="BE146" i="15"/>
  <c r="BE156" i="15"/>
  <c r="BE170" i="15"/>
  <c r="BE215" i="15"/>
  <c r="BE227" i="15"/>
  <c r="BE233" i="15"/>
  <c r="BE245" i="15"/>
  <c r="BE251" i="15"/>
  <c r="BE260" i="15"/>
  <c r="BE270" i="15"/>
  <c r="BE279" i="15"/>
  <c r="BE287" i="15"/>
  <c r="BE292" i="15"/>
  <c r="BE314" i="15"/>
  <c r="BE320" i="15"/>
  <c r="BE326" i="15"/>
  <c r="BE346" i="15"/>
  <c r="BE360" i="15"/>
  <c r="BE374" i="15"/>
  <c r="BE379" i="15"/>
  <c r="BE387" i="15"/>
  <c r="BE422" i="15"/>
  <c r="BE436" i="15"/>
  <c r="BK278" i="15"/>
  <c r="J278" i="15"/>
  <c r="J66" i="15" s="1"/>
  <c r="BK445" i="15"/>
  <c r="J445" i="15" s="1"/>
  <c r="J78" i="15" s="1"/>
  <c r="BK449" i="15"/>
  <c r="J449" i="15" s="1"/>
  <c r="J80" i="15" s="1"/>
  <c r="BK455" i="15"/>
  <c r="J455" i="15" s="1"/>
  <c r="J83" i="15" s="1"/>
  <c r="J94" i="16"/>
  <c r="BE113" i="16"/>
  <c r="BE123" i="16"/>
  <c r="BE127" i="16"/>
  <c r="BE142" i="16"/>
  <c r="BE147" i="16"/>
  <c r="BE152" i="16"/>
  <c r="BE169" i="16"/>
  <c r="BE181" i="16"/>
  <c r="BE193" i="16"/>
  <c r="BE202" i="16"/>
  <c r="BE228" i="16"/>
  <c r="BE235" i="16"/>
  <c r="BE249" i="16"/>
  <c r="BE269" i="16"/>
  <c r="BE274" i="16"/>
  <c r="BE330" i="16"/>
  <c r="BE342" i="16"/>
  <c r="BE356" i="16"/>
  <c r="BK365" i="16"/>
  <c r="J365" i="16" s="1"/>
  <c r="J75" i="16" s="1"/>
  <c r="BK367" i="16"/>
  <c r="J367" i="16" s="1"/>
  <c r="J76" i="16" s="1"/>
  <c r="BE131" i="17"/>
  <c r="BE137" i="17"/>
  <c r="BE153" i="17"/>
  <c r="BE159" i="17"/>
  <c r="BE169" i="17"/>
  <c r="BE186" i="17"/>
  <c r="BE215" i="17"/>
  <c r="BE230" i="17"/>
  <c r="BE238" i="17"/>
  <c r="BE266" i="17"/>
  <c r="BE270" i="17"/>
  <c r="BE276" i="17"/>
  <c r="BE286" i="17"/>
  <c r="BE290" i="17"/>
  <c r="BE312" i="17"/>
  <c r="BE318" i="17"/>
  <c r="BE326" i="17"/>
  <c r="BE354" i="17"/>
  <c r="BE373" i="17"/>
  <c r="BE382" i="17"/>
  <c r="BE125" i="3"/>
  <c r="BE141" i="3"/>
  <c r="BE177" i="3"/>
  <c r="BK184" i="3"/>
  <c r="J184" i="3" s="1"/>
  <c r="J65" i="3" s="1"/>
  <c r="BE112" i="4"/>
  <c r="BE127" i="4"/>
  <c r="BE134" i="4"/>
  <c r="BE137" i="4"/>
  <c r="BE160" i="4"/>
  <c r="BE165" i="4"/>
  <c r="BE181" i="4"/>
  <c r="BE192" i="4"/>
  <c r="BE214" i="4"/>
  <c r="BE223" i="4"/>
  <c r="BE263" i="4"/>
  <c r="BE269" i="4"/>
  <c r="BE292" i="4"/>
  <c r="BE297" i="4"/>
  <c r="BE304" i="4"/>
  <c r="BE306" i="4"/>
  <c r="BE313" i="4"/>
  <c r="BE328" i="4"/>
  <c r="BK280" i="4"/>
  <c r="J280" i="4" s="1"/>
  <c r="J67" i="4" s="1"/>
  <c r="BK323" i="4"/>
  <c r="J323" i="4" s="1"/>
  <c r="J75" i="4" s="1"/>
  <c r="BK329" i="4"/>
  <c r="J329" i="4" s="1"/>
  <c r="J78" i="4" s="1"/>
  <c r="E48" i="5"/>
  <c r="BE104" i="5"/>
  <c r="BE112" i="5"/>
  <c r="BE127" i="5"/>
  <c r="BE134" i="5"/>
  <c r="BE141" i="5"/>
  <c r="BE146" i="5"/>
  <c r="BE157" i="5"/>
  <c r="BE171" i="5"/>
  <c r="BE183" i="5"/>
  <c r="BE204" i="5"/>
  <c r="BE227" i="5"/>
  <c r="BE244" i="5"/>
  <c r="BE252" i="5"/>
  <c r="BE262" i="5"/>
  <c r="BE273" i="5"/>
  <c r="BE302" i="5"/>
  <c r="BE305" i="5"/>
  <c r="BE325" i="5"/>
  <c r="BE330" i="5"/>
  <c r="BE339" i="5"/>
  <c r="BE340" i="5"/>
  <c r="BE384" i="5"/>
  <c r="BE393" i="5"/>
  <c r="BE400" i="5"/>
  <c r="BE404" i="5"/>
  <c r="BE407" i="5"/>
  <c r="BE416" i="5"/>
  <c r="BE418" i="5"/>
  <c r="BK413" i="5"/>
  <c r="J413" i="5" s="1"/>
  <c r="J75" i="5" s="1"/>
  <c r="BK417" i="5"/>
  <c r="J417" i="5" s="1"/>
  <c r="J77" i="5" s="1"/>
  <c r="BK423" i="5"/>
  <c r="J423" i="5" s="1"/>
  <c r="J80" i="5" s="1"/>
  <c r="J94" i="6"/>
  <c r="BE107" i="6"/>
  <c r="BE145" i="6"/>
  <c r="BE154" i="6"/>
  <c r="BE157" i="6"/>
  <c r="BE162" i="6"/>
  <c r="BE168" i="6"/>
  <c r="BE176" i="6"/>
  <c r="BE184" i="6"/>
  <c r="BE206" i="6"/>
  <c r="BE211" i="6"/>
  <c r="BE218" i="6"/>
  <c r="BE296" i="6"/>
  <c r="BE309" i="6"/>
  <c r="BE327" i="6"/>
  <c r="BE331" i="6"/>
  <c r="BE339" i="6"/>
  <c r="BE359" i="6"/>
  <c r="BE361" i="6"/>
  <c r="BE367" i="6"/>
  <c r="BE368" i="6"/>
  <c r="BE375" i="6"/>
  <c r="BE383" i="6"/>
  <c r="BE385" i="6"/>
  <c r="BE387" i="6"/>
  <c r="BK374" i="6"/>
  <c r="J374" i="6" s="1"/>
  <c r="J74" i="6" s="1"/>
  <c r="BK376" i="6"/>
  <c r="J376" i="6" s="1"/>
  <c r="J75" i="6" s="1"/>
  <c r="BK382" i="6"/>
  <c r="J382" i="6" s="1"/>
  <c r="J78" i="6" s="1"/>
  <c r="BE121" i="7"/>
  <c r="BE171" i="7"/>
  <c r="BE176" i="7"/>
  <c r="BE179" i="7"/>
  <c r="BE194" i="7"/>
  <c r="BE199" i="7"/>
  <c r="BE205" i="7"/>
  <c r="BE211" i="7"/>
  <c r="BE220" i="7"/>
  <c r="BE235" i="7"/>
  <c r="BE248" i="7"/>
  <c r="BE258" i="7"/>
  <c r="BE272" i="7"/>
  <c r="BE286" i="7"/>
  <c r="BE296" i="7"/>
  <c r="BE300" i="7"/>
  <c r="BE304" i="7"/>
  <c r="BE308" i="7"/>
  <c r="BE315" i="7"/>
  <c r="BE337" i="7"/>
  <c r="BE343" i="7"/>
  <c r="BE367" i="7"/>
  <c r="BE369" i="7"/>
  <c r="BE376" i="7"/>
  <c r="BE386" i="7"/>
  <c r="BE388" i="7"/>
  <c r="BK342" i="7"/>
  <c r="J342" i="7" s="1"/>
  <c r="J69" i="7" s="1"/>
  <c r="BK373" i="7"/>
  <c r="BK391" i="7"/>
  <c r="J391" i="7" s="1"/>
  <c r="J80" i="7" s="1"/>
  <c r="BK395" i="7"/>
  <c r="J395" i="7" s="1"/>
  <c r="J82" i="7" s="1"/>
  <c r="E48" i="8"/>
  <c r="J52" i="8"/>
  <c r="BE104" i="8"/>
  <c r="BE109" i="8"/>
  <c r="BE116" i="8"/>
  <c r="BE148" i="8"/>
  <c r="BE184" i="8"/>
  <c r="BK179" i="8"/>
  <c r="J179" i="8" s="1"/>
  <c r="J73" i="8" s="1"/>
  <c r="BK183" i="8"/>
  <c r="J183" i="8" s="1"/>
  <c r="J75" i="8" s="1"/>
  <c r="BK187" i="8"/>
  <c r="J187" i="8" s="1"/>
  <c r="J77" i="8" s="1"/>
  <c r="BK189" i="8"/>
  <c r="J189" i="8"/>
  <c r="J78" i="8" s="1"/>
  <c r="E48" i="9"/>
  <c r="BE111" i="9"/>
  <c r="BE116" i="9"/>
  <c r="BE155" i="9"/>
  <c r="BE158" i="9"/>
  <c r="BE167" i="9"/>
  <c r="BE180" i="9"/>
  <c r="BE213" i="9"/>
  <c r="BE225" i="9"/>
  <c r="BE227" i="9"/>
  <c r="BE230" i="9"/>
  <c r="BE235" i="9"/>
  <c r="BE299" i="9"/>
  <c r="BE315" i="9"/>
  <c r="BE323" i="9"/>
  <c r="BE325" i="9"/>
  <c r="BK314" i="9"/>
  <c r="J314" i="9" s="1"/>
  <c r="J74" i="9" s="1"/>
  <c r="BK318" i="9"/>
  <c r="J318" i="9" s="1"/>
  <c r="J76" i="9" s="1"/>
  <c r="BE157" i="10"/>
  <c r="BE164" i="10"/>
  <c r="BE172" i="10"/>
  <c r="BE176" i="10"/>
  <c r="BE190" i="10"/>
  <c r="BK179" i="10"/>
  <c r="J179" i="10" s="1"/>
  <c r="J72" i="10" s="1"/>
  <c r="BE113" i="11"/>
  <c r="BE141" i="11"/>
  <c r="BE157" i="11"/>
  <c r="BE167" i="11"/>
  <c r="BE182" i="11"/>
  <c r="BE190" i="11"/>
  <c r="BE207" i="11"/>
  <c r="BE220" i="11"/>
  <c r="BE228" i="11"/>
  <c r="BE244" i="11"/>
  <c r="BE252" i="11"/>
  <c r="BE270" i="11"/>
  <c r="BE284" i="11"/>
  <c r="BE294" i="11"/>
  <c r="BE299" i="11"/>
  <c r="BE371" i="11"/>
  <c r="BE374" i="11"/>
  <c r="BE381" i="11"/>
  <c r="BK370" i="11"/>
  <c r="BK390" i="11"/>
  <c r="J390" i="11" s="1"/>
  <c r="J79" i="11" s="1"/>
  <c r="BE125" i="12"/>
  <c r="BE147" i="12"/>
  <c r="BE181" i="12"/>
  <c r="BE185" i="12"/>
  <c r="BE219" i="12"/>
  <c r="BE225" i="12"/>
  <c r="BE241" i="12"/>
  <c r="BE286" i="12"/>
  <c r="BE291" i="12"/>
  <c r="BE306" i="12"/>
  <c r="BE323" i="12"/>
  <c r="BE325" i="12"/>
  <c r="BE355" i="12"/>
  <c r="BK346" i="12"/>
  <c r="J346" i="12" s="1"/>
  <c r="J74" i="12" s="1"/>
  <c r="BK350" i="12"/>
  <c r="J350" i="12" s="1"/>
  <c r="J76" i="12" s="1"/>
  <c r="BK354" i="12"/>
  <c r="J354" i="12" s="1"/>
  <c r="J78" i="12" s="1"/>
  <c r="BE103" i="13"/>
  <c r="BE178" i="13"/>
  <c r="BE186" i="13"/>
  <c r="BE204" i="13"/>
  <c r="BE255" i="13"/>
  <c r="BE280" i="13"/>
  <c r="BE322" i="13"/>
  <c r="BE328" i="13"/>
  <c r="BE339" i="13"/>
  <c r="BE345" i="13"/>
  <c r="BE349" i="13"/>
  <c r="BE363" i="13"/>
  <c r="BE370" i="13"/>
  <c r="BE386" i="13"/>
  <c r="BE390" i="13"/>
  <c r="BK344" i="13"/>
  <c r="J344" i="13"/>
  <c r="J68" i="13" s="1"/>
  <c r="BK385" i="13"/>
  <c r="J385" i="13" s="1"/>
  <c r="J74" i="13" s="1"/>
  <c r="BK389" i="13"/>
  <c r="J389" i="13" s="1"/>
  <c r="J76" i="13" s="1"/>
  <c r="BK393" i="13"/>
  <c r="J393" i="13" s="1"/>
  <c r="J78" i="13" s="1"/>
  <c r="J94" i="14"/>
  <c r="BE111" i="14"/>
  <c r="BE127" i="14"/>
  <c r="BE134" i="14"/>
  <c r="BE153" i="14"/>
  <c r="BE179" i="14"/>
  <c r="BE190" i="14"/>
  <c r="BE198" i="14"/>
  <c r="BE208" i="14"/>
  <c r="BE223" i="14"/>
  <c r="BE228" i="14"/>
  <c r="BE234" i="14"/>
  <c r="BE244" i="14"/>
  <c r="BE248" i="14"/>
  <c r="BE253" i="14"/>
  <c r="BE259" i="14"/>
  <c r="BE267" i="14"/>
  <c r="BE321" i="14"/>
  <c r="BE353" i="14"/>
  <c r="BK362" i="14"/>
  <c r="J362" i="14" s="1"/>
  <c r="J75" i="14" s="1"/>
  <c r="BK366" i="14"/>
  <c r="J366" i="14" s="1"/>
  <c r="J77" i="14" s="1"/>
  <c r="BK370" i="14"/>
  <c r="J370" i="14" s="1"/>
  <c r="J79" i="14" s="1"/>
  <c r="BE127" i="15"/>
  <c r="BE137" i="15"/>
  <c r="BE152" i="15"/>
  <c r="BE196" i="15"/>
  <c r="BE222" i="15"/>
  <c r="BE239" i="15"/>
  <c r="BE266" i="15"/>
  <c r="BE308" i="15"/>
  <c r="BE311" i="15"/>
  <c r="BE331" i="15"/>
  <c r="BE337" i="15"/>
  <c r="BE350" i="15"/>
  <c r="BE356" i="15"/>
  <c r="BE395" i="15"/>
  <c r="BE415" i="15"/>
  <c r="BE426" i="15"/>
  <c r="BE434" i="15"/>
  <c r="BE446" i="15"/>
  <c r="BE448" i="15"/>
  <c r="BE452" i="15"/>
  <c r="BE454" i="15"/>
  <c r="BE456" i="15"/>
  <c r="BK429" i="15"/>
  <c r="J429" i="15" s="1"/>
  <c r="J73" i="15" s="1"/>
  <c r="BK433" i="15"/>
  <c r="BK443" i="15"/>
  <c r="J443" i="15" s="1"/>
  <c r="J77" i="15" s="1"/>
  <c r="BK453" i="15"/>
  <c r="J453" i="15" s="1"/>
  <c r="J82" i="15" s="1"/>
  <c r="BE108" i="16"/>
  <c r="BE119" i="16"/>
  <c r="BE139" i="16"/>
  <c r="BE161" i="16"/>
  <c r="BE164" i="16"/>
  <c r="BE188" i="16"/>
  <c r="BE212" i="16"/>
  <c r="BE261" i="16"/>
  <c r="BE279" i="16"/>
  <c r="BE284" i="16"/>
  <c r="BE305" i="16"/>
  <c r="BE334" i="16"/>
  <c r="BE340" i="16"/>
  <c r="BE354" i="16"/>
  <c r="BE357" i="16"/>
  <c r="BE366" i="16"/>
  <c r="BE368" i="16"/>
  <c r="BE372" i="16"/>
  <c r="BE374" i="16"/>
  <c r="BE376" i="16"/>
  <c r="BK353" i="16"/>
  <c r="BK371" i="16"/>
  <c r="J371" i="16" s="1"/>
  <c r="J78" i="16" s="1"/>
  <c r="E91" i="17"/>
  <c r="BE117" i="17"/>
  <c r="BE120" i="17"/>
  <c r="BE126" i="17"/>
  <c r="BE181" i="17"/>
  <c r="BE192" i="17"/>
  <c r="BE195" i="17"/>
  <c r="BE242" i="17"/>
  <c r="BE254" i="17"/>
  <c r="BE262" i="17"/>
  <c r="BE274" i="17"/>
  <c r="BE281" i="17"/>
  <c r="BE315" i="17"/>
  <c r="BE321" i="17"/>
  <c r="BE336" i="17"/>
  <c r="BE360" i="17"/>
  <c r="BE378" i="17"/>
  <c r="BE391" i="17"/>
  <c r="BE398" i="17"/>
  <c r="BE406" i="17"/>
  <c r="BE98" i="3"/>
  <c r="BE107" i="3"/>
  <c r="BE130" i="3"/>
  <c r="BE133" i="3"/>
  <c r="BE162" i="3"/>
  <c r="BE181" i="3"/>
  <c r="BE192" i="3"/>
  <c r="BE203" i="3"/>
  <c r="BK188" i="3"/>
  <c r="BK204" i="3"/>
  <c r="J204" i="3" s="1"/>
  <c r="J72" i="3" s="1"/>
  <c r="BK208" i="3"/>
  <c r="J208" i="3" s="1"/>
  <c r="J74" i="3" s="1"/>
  <c r="BE102" i="4"/>
  <c r="BE107" i="4"/>
  <c r="BE121" i="4"/>
  <c r="BE170" i="4"/>
  <c r="BE175" i="4"/>
  <c r="BE186" i="4"/>
  <c r="BE204" i="4"/>
  <c r="BE208" i="4"/>
  <c r="BE210" i="4"/>
  <c r="BE230" i="4"/>
  <c r="BE267" i="4"/>
  <c r="BE277" i="4"/>
  <c r="BE281" i="4"/>
  <c r="BE285" i="4"/>
  <c r="BE290" i="4"/>
  <c r="BE312" i="4"/>
  <c r="BE320" i="4"/>
  <c r="BK309" i="4"/>
  <c r="BK319" i="4"/>
  <c r="J319" i="4" s="1"/>
  <c r="J73" i="4" s="1"/>
  <c r="BK325" i="4"/>
  <c r="J325" i="4" s="1"/>
  <c r="J76" i="4" s="1"/>
  <c r="BK331" i="4"/>
  <c r="J331" i="4" s="1"/>
  <c r="J79" i="4" s="1"/>
  <c r="BE108" i="5"/>
  <c r="BE117" i="5"/>
  <c r="BE123" i="5"/>
  <c r="BE131" i="5"/>
  <c r="BE152" i="5"/>
  <c r="BE187" i="5"/>
  <c r="BE196" i="5"/>
  <c r="BE208" i="5"/>
  <c r="BE218" i="5"/>
  <c r="BE222" i="5"/>
  <c r="BE257" i="5"/>
  <c r="BE277" i="5"/>
  <c r="BE282" i="5"/>
  <c r="BE308" i="5"/>
  <c r="BE312" i="5"/>
  <c r="BE322" i="5"/>
  <c r="BE350" i="5"/>
  <c r="BE361" i="5"/>
  <c r="BE365" i="5"/>
  <c r="BE371" i="5"/>
  <c r="BE382" i="5"/>
  <c r="BE391" i="5"/>
  <c r="BE398" i="5"/>
  <c r="BK403" i="5"/>
  <c r="J403" i="5" s="1"/>
  <c r="J73" i="5" s="1"/>
  <c r="BK421" i="5"/>
  <c r="J421" i="5" s="1"/>
  <c r="J79" i="5" s="1"/>
  <c r="BE113" i="6"/>
  <c r="BE118" i="6"/>
  <c r="BE132" i="6"/>
  <c r="BE142" i="6"/>
  <c r="BE148" i="6"/>
  <c r="BE160" i="6"/>
  <c r="BE172" i="6"/>
  <c r="BE201" i="6"/>
  <c r="BE215" i="6"/>
  <c r="BE222" i="6"/>
  <c r="BE252" i="6"/>
  <c r="BE275" i="6"/>
  <c r="BE305" i="6"/>
  <c r="BE322" i="6"/>
  <c r="BE365" i="6"/>
  <c r="BE377" i="6"/>
  <c r="BK378" i="6"/>
  <c r="J378" i="6" s="1"/>
  <c r="J76" i="6" s="1"/>
  <c r="BE111" i="7"/>
  <c r="BE116" i="7"/>
  <c r="BE125" i="7"/>
  <c r="BE130" i="7"/>
  <c r="BE135" i="7"/>
  <c r="BE155" i="7"/>
  <c r="BE185" i="7"/>
  <c r="BE216" i="7"/>
  <c r="BE241" i="7"/>
  <c r="BE245" i="7"/>
  <c r="BK383" i="7"/>
  <c r="J383" i="7" s="1"/>
  <c r="J76" i="7" s="1"/>
  <c r="BK389" i="7"/>
  <c r="J389" i="7" s="1"/>
  <c r="J79" i="7" s="1"/>
  <c r="BE170" i="8"/>
  <c r="BE186" i="8"/>
  <c r="BE106" i="9"/>
  <c r="BE138" i="9"/>
  <c r="BE142" i="9"/>
  <c r="BE161" i="9"/>
  <c r="BE171" i="9"/>
  <c r="BE185" i="9"/>
  <c r="BE191" i="9"/>
  <c r="BE203" i="9"/>
  <c r="BE209" i="9"/>
  <c r="BE222" i="9"/>
  <c r="BE260" i="9"/>
  <c r="BE306" i="9"/>
  <c r="BK280" i="9"/>
  <c r="J280" i="9" s="1"/>
  <c r="J67" i="9" s="1"/>
  <c r="BK324" i="9"/>
  <c r="J324" i="9" s="1"/>
  <c r="J79" i="9" s="1"/>
  <c r="BE105" i="10"/>
  <c r="BE135" i="10"/>
  <c r="BE151" i="10"/>
  <c r="BE159" i="10"/>
  <c r="BE168" i="10"/>
  <c r="BE170" i="10"/>
  <c r="BE178" i="10"/>
  <c r="BE180" i="10"/>
  <c r="BK175" i="10"/>
  <c r="BK181" i="10"/>
  <c r="J181" i="10" s="1"/>
  <c r="J73" i="10" s="1"/>
  <c r="BK185" i="10"/>
  <c r="J185" i="10" s="1"/>
  <c r="J75" i="10" s="1"/>
  <c r="BK191" i="10"/>
  <c r="J191" i="10" s="1"/>
  <c r="J78" i="10" s="1"/>
  <c r="BE107" i="11"/>
  <c r="BE134" i="11"/>
  <c r="BE145" i="11"/>
  <c r="BE170" i="11"/>
  <c r="BE197" i="11"/>
  <c r="BE224" i="11"/>
  <c r="BE233" i="11"/>
  <c r="BE248" i="11"/>
  <c r="BE263" i="11"/>
  <c r="BE279" i="11"/>
  <c r="BE308" i="11"/>
  <c r="BE312" i="11"/>
  <c r="BE316" i="11"/>
  <c r="BE320" i="11"/>
  <c r="BE322" i="11"/>
  <c r="BE326" i="11"/>
  <c r="BE331" i="11"/>
  <c r="BE350" i="11"/>
  <c r="BE352" i="11"/>
  <c r="BE358" i="11"/>
  <c r="BE373" i="11"/>
  <c r="BE387" i="11"/>
  <c r="BE391" i="11"/>
  <c r="BE393" i="11"/>
  <c r="BK339" i="11"/>
  <c r="J339" i="11" s="1"/>
  <c r="J68" i="11" s="1"/>
  <c r="BK388" i="11"/>
  <c r="J388" i="11" s="1"/>
  <c r="J78" i="11" s="1"/>
  <c r="BK392" i="11"/>
  <c r="J392" i="11" s="1"/>
  <c r="J80" i="11" s="1"/>
  <c r="BE103" i="12"/>
  <c r="BE115" i="12"/>
  <c r="BE130" i="12"/>
  <c r="BE142" i="12"/>
  <c r="BE145" i="12"/>
  <c r="BE150" i="12"/>
  <c r="BE190" i="12"/>
  <c r="BE199" i="12"/>
  <c r="BE204" i="12"/>
  <c r="BE210" i="12"/>
  <c r="BE247" i="12"/>
  <c r="BE251" i="12"/>
  <c r="BE255" i="12"/>
  <c r="BE260" i="12"/>
  <c r="BE296" i="12"/>
  <c r="BE302" i="12"/>
  <c r="BE331" i="12"/>
  <c r="BE339" i="12"/>
  <c r="BE340" i="12"/>
  <c r="BE349" i="12"/>
  <c r="BE351" i="12"/>
  <c r="BE357" i="12"/>
  <c r="BE359" i="12"/>
  <c r="BK312" i="12"/>
  <c r="J312" i="12" s="1"/>
  <c r="J68" i="12" s="1"/>
  <c r="BK352" i="12"/>
  <c r="J352" i="12"/>
  <c r="J77" i="12" s="1"/>
  <c r="BK358" i="12"/>
  <c r="J358" i="12" s="1"/>
  <c r="J80" i="12" s="1"/>
  <c r="BE107" i="13"/>
  <c r="BE113" i="13"/>
  <c r="BE116" i="13"/>
  <c r="BE158" i="13"/>
  <c r="BE172" i="13"/>
  <c r="BE175" i="13"/>
  <c r="BE214" i="13"/>
  <c r="BE229" i="13"/>
  <c r="BE239" i="13"/>
  <c r="BE260" i="13"/>
  <c r="BE264" i="13"/>
  <c r="BE271" i="13"/>
  <c r="BE276" i="13"/>
  <c r="BE299" i="13"/>
  <c r="BE318" i="13"/>
  <c r="BE332" i="13"/>
  <c r="BE355" i="13"/>
  <c r="BE365" i="13"/>
  <c r="BE372" i="13"/>
  <c r="BE376" i="13"/>
  <c r="BE388" i="13"/>
  <c r="BK395" i="13"/>
  <c r="J395" i="13" s="1"/>
  <c r="J79" i="13" s="1"/>
  <c r="BK397" i="13"/>
  <c r="J397" i="13" s="1"/>
  <c r="J80" i="13" s="1"/>
  <c r="BE103" i="14"/>
  <c r="BE106" i="14"/>
  <c r="BE119" i="14"/>
  <c r="BE123" i="14"/>
  <c r="BE150" i="14"/>
  <c r="BE185" i="14"/>
  <c r="BE283" i="14"/>
  <c r="BE293" i="14"/>
  <c r="BE307" i="14"/>
  <c r="BE313" i="14"/>
  <c r="BE327" i="14"/>
  <c r="BE345" i="14"/>
  <c r="BE351" i="14"/>
  <c r="BE354" i="14"/>
  <c r="BE371" i="14"/>
  <c r="BK360" i="14"/>
  <c r="J360" i="14"/>
  <c r="J74" i="14" s="1"/>
  <c r="BK364" i="14"/>
  <c r="J364" i="14" s="1"/>
  <c r="J76" i="14" s="1"/>
  <c r="BK368" i="14"/>
  <c r="J368" i="14" s="1"/>
  <c r="J78" i="14" s="1"/>
  <c r="BE141" i="15"/>
  <c r="BE149" i="15"/>
  <c r="BE165" i="15"/>
  <c r="BE177" i="15"/>
  <c r="BE190" i="15"/>
  <c r="BE203" i="15"/>
  <c r="BE211" i="15"/>
  <c r="BE256" i="15"/>
  <c r="BE296" i="15"/>
  <c r="BE323" i="15"/>
  <c r="BE344" i="15"/>
  <c r="BE393" i="15"/>
  <c r="BE401" i="15"/>
  <c r="BE417" i="15"/>
  <c r="BE437" i="15"/>
  <c r="BE444" i="15"/>
  <c r="BK355" i="15"/>
  <c r="J355" i="15" s="1"/>
  <c r="J69" i="15" s="1"/>
  <c r="BE103" i="16"/>
  <c r="BE157" i="16"/>
  <c r="BE174" i="16"/>
  <c r="BE198" i="16"/>
  <c r="BE224" i="16"/>
  <c r="BE231" i="16"/>
  <c r="BE240" i="16"/>
  <c r="BE244" i="16"/>
  <c r="BE254" i="16"/>
  <c r="BE265" i="16"/>
  <c r="BE289" i="16"/>
  <c r="BE294" i="16"/>
  <c r="BE308" i="16"/>
  <c r="BE314" i="16"/>
  <c r="BK363" i="16"/>
  <c r="J363" i="16" s="1"/>
  <c r="J74" i="16" s="1"/>
  <c r="BK373" i="16"/>
  <c r="J373" i="16" s="1"/>
  <c r="J79" i="16" s="1"/>
  <c r="BK375" i="16"/>
  <c r="J375" i="16" s="1"/>
  <c r="J80" i="16" s="1"/>
  <c r="BE104" i="17"/>
  <c r="BE109" i="17"/>
  <c r="BE112" i="17"/>
  <c r="BE163" i="17"/>
  <c r="BE166" i="17"/>
  <c r="BE220" i="17"/>
  <c r="BE225" i="17"/>
  <c r="BE249" i="17"/>
  <c r="BE258" i="17"/>
  <c r="BE292" i="17"/>
  <c r="BE293" i="17"/>
  <c r="BE302" i="17"/>
  <c r="BE308" i="17"/>
  <c r="BE330" i="17"/>
  <c r="BE331" i="17"/>
  <c r="BE342" i="17"/>
  <c r="BE348" i="17"/>
  <c r="BE356" i="17"/>
  <c r="BE365" i="17"/>
  <c r="BE369" i="17"/>
  <c r="BE389" i="17"/>
  <c r="BE400" i="17"/>
  <c r="BE404" i="17"/>
  <c r="BE407" i="17"/>
  <c r="BE414" i="17"/>
  <c r="BE416" i="17"/>
  <c r="BE418" i="17"/>
  <c r="BE420" i="17"/>
  <c r="BE422" i="17"/>
  <c r="BE424" i="17"/>
  <c r="BE426" i="17"/>
  <c r="BK377" i="17"/>
  <c r="J377" i="17" s="1"/>
  <c r="J69" i="17" s="1"/>
  <c r="BK403" i="17"/>
  <c r="J403" i="17" s="1"/>
  <c r="J73" i="17" s="1"/>
  <c r="BK413" i="17"/>
  <c r="J413" i="17" s="1"/>
  <c r="J75" i="17" s="1"/>
  <c r="BK415" i="17"/>
  <c r="J415" i="17" s="1"/>
  <c r="J76" i="17" s="1"/>
  <c r="BK417" i="17"/>
  <c r="J417" i="17" s="1"/>
  <c r="J77" i="17" s="1"/>
  <c r="BK419" i="17"/>
  <c r="J419" i="17" s="1"/>
  <c r="J78" i="17" s="1"/>
  <c r="BK421" i="17"/>
  <c r="J421" i="17"/>
  <c r="J79" i="17" s="1"/>
  <c r="BK423" i="17"/>
  <c r="J423" i="17" s="1"/>
  <c r="J80" i="17" s="1"/>
  <c r="BK425" i="17"/>
  <c r="J425" i="17" s="1"/>
  <c r="J81" i="17" s="1"/>
  <c r="J34" i="2"/>
  <c r="AW55" i="1" s="1"/>
  <c r="F34" i="10"/>
  <c r="BA63" i="1" s="1"/>
  <c r="F37" i="7"/>
  <c r="BD60" i="1" s="1"/>
  <c r="F37" i="2"/>
  <c r="BD55" i="1" s="1"/>
  <c r="F36" i="11"/>
  <c r="BC64" i="1" s="1"/>
  <c r="F36" i="4"/>
  <c r="BC57" i="1" s="1"/>
  <c r="F37" i="16"/>
  <c r="BD69" i="1" s="1"/>
  <c r="J34" i="11"/>
  <c r="AW64" i="1" s="1"/>
  <c r="F35" i="3"/>
  <c r="BB56" i="1" s="1"/>
  <c r="F36" i="15"/>
  <c r="BC68" i="1" s="1"/>
  <c r="F35" i="14"/>
  <c r="BB67" i="1" s="1"/>
  <c r="J34" i="5"/>
  <c r="AW58" i="1" s="1"/>
  <c r="F36" i="6"/>
  <c r="BC59" i="1" s="1"/>
  <c r="F36" i="3"/>
  <c r="BC56" i="1" s="1"/>
  <c r="J34" i="8"/>
  <c r="AW61" i="1" s="1"/>
  <c r="J34" i="12"/>
  <c r="AW65" i="1" s="1"/>
  <c r="F34" i="14"/>
  <c r="BA67" i="1" s="1"/>
  <c r="F35" i="17"/>
  <c r="BB70" i="1" s="1"/>
  <c r="F37" i="6"/>
  <c r="BD59" i="1" s="1"/>
  <c r="J34" i="7"/>
  <c r="AW60" i="1" s="1"/>
  <c r="F34" i="17"/>
  <c r="BA70" i="1" s="1"/>
  <c r="F37" i="4"/>
  <c r="BD57" i="1" s="1"/>
  <c r="J34" i="14"/>
  <c r="AW67" i="1" s="1"/>
  <c r="F34" i="2"/>
  <c r="BA55" i="1" s="1"/>
  <c r="F34" i="8"/>
  <c r="BA61" i="1" s="1"/>
  <c r="F36" i="2"/>
  <c r="BC55" i="1" s="1"/>
  <c r="F34" i="5"/>
  <c r="BA58" i="1" s="1"/>
  <c r="F37" i="13"/>
  <c r="BD66" i="1" s="1"/>
  <c r="F34" i="12"/>
  <c r="BA65" i="1" s="1"/>
  <c r="F34" i="4"/>
  <c r="BA57" i="1" s="1"/>
  <c r="F35" i="6"/>
  <c r="BB59" i="1" s="1"/>
  <c r="F37" i="17"/>
  <c r="BD70" i="1" s="1"/>
  <c r="F34" i="6"/>
  <c r="BA59" i="1" s="1"/>
  <c r="F36" i="12"/>
  <c r="BC65" i="1" s="1"/>
  <c r="F35" i="2"/>
  <c r="BB55" i="1" s="1"/>
  <c r="F37" i="10"/>
  <c r="BD63" i="1" s="1"/>
  <c r="F36" i="5"/>
  <c r="BC58" i="1" s="1"/>
  <c r="J34" i="6"/>
  <c r="AW59" i="1" s="1"/>
  <c r="F35" i="8"/>
  <c r="BB61" i="1" s="1"/>
  <c r="F35" i="13"/>
  <c r="BB66" i="1" s="1"/>
  <c r="F34" i="13"/>
  <c r="BA66" i="1" s="1"/>
  <c r="F34" i="3"/>
  <c r="BA56" i="1" s="1"/>
  <c r="F37" i="9"/>
  <c r="BD62" i="1" s="1"/>
  <c r="F35" i="16"/>
  <c r="BB69" i="1" s="1"/>
  <c r="F35" i="12"/>
  <c r="BB65" i="1" s="1"/>
  <c r="F34" i="16"/>
  <c r="BA69" i="1" s="1"/>
  <c r="F36" i="10"/>
  <c r="BC63" i="1" s="1"/>
  <c r="F37" i="15"/>
  <c r="BD68" i="1" s="1"/>
  <c r="F36" i="7"/>
  <c r="BC60" i="1" s="1"/>
  <c r="F35" i="15"/>
  <c r="BB68" i="1" s="1"/>
  <c r="F34" i="7"/>
  <c r="BA60" i="1" s="1"/>
  <c r="J34" i="15"/>
  <c r="AW68" i="1" s="1"/>
  <c r="J34" i="17"/>
  <c r="AW70" i="1" s="1"/>
  <c r="F34" i="11"/>
  <c r="BA64" i="1" s="1"/>
  <c r="J34" i="3"/>
  <c r="AW56" i="1" s="1"/>
  <c r="F35" i="7"/>
  <c r="BB60" i="1" s="1"/>
  <c r="F37" i="8"/>
  <c r="BD61" i="1" s="1"/>
  <c r="F37" i="12"/>
  <c r="BD65" i="1" s="1"/>
  <c r="J34" i="13"/>
  <c r="AW66" i="1" s="1"/>
  <c r="F37" i="11"/>
  <c r="BD64" i="1" s="1"/>
  <c r="F34" i="15"/>
  <c r="BA68" i="1" s="1"/>
  <c r="F37" i="14"/>
  <c r="BD67" i="1" s="1"/>
  <c r="F35" i="9"/>
  <c r="BB62" i="1" s="1"/>
  <c r="F34" i="9"/>
  <c r="BA62" i="1" s="1"/>
  <c r="F37" i="3"/>
  <c r="BD56" i="1" s="1"/>
  <c r="F35" i="11"/>
  <c r="BB64" i="1" s="1"/>
  <c r="F36" i="17"/>
  <c r="BC70" i="1" s="1"/>
  <c r="J34" i="10"/>
  <c r="AW63" i="1" s="1"/>
  <c r="J34" i="16"/>
  <c r="AW69" i="1" s="1"/>
  <c r="J34" i="4"/>
  <c r="AW57" i="1" s="1"/>
  <c r="F36" i="16"/>
  <c r="BC69" i="1" s="1"/>
  <c r="F36" i="13"/>
  <c r="BC66" i="1" s="1"/>
  <c r="J34" i="9"/>
  <c r="AW62" i="1" s="1"/>
  <c r="F36" i="14"/>
  <c r="BC67" i="1" s="1"/>
  <c r="F35" i="5"/>
  <c r="BB58" i="1" s="1"/>
  <c r="F36" i="9"/>
  <c r="BC62" i="1" s="1"/>
  <c r="F35" i="4"/>
  <c r="BB57" i="1" s="1"/>
  <c r="F36" i="8"/>
  <c r="BC61" i="1" s="1"/>
  <c r="F35" i="10"/>
  <c r="BB63" i="1" s="1"/>
  <c r="F37" i="5"/>
  <c r="BD58" i="1" s="1"/>
  <c r="BK432" i="15" l="1"/>
  <c r="J432" i="15" s="1"/>
  <c r="J74" i="15" s="1"/>
  <c r="BK174" i="10"/>
  <c r="J174" i="10" s="1"/>
  <c r="J69" i="10" s="1"/>
  <c r="BK308" i="4"/>
  <c r="J308" i="4" s="1"/>
  <c r="J70" i="4" s="1"/>
  <c r="BK187" i="3"/>
  <c r="J187" i="3" s="1"/>
  <c r="J66" i="3" s="1"/>
  <c r="R99" i="10"/>
  <c r="R98" i="10"/>
  <c r="P102" i="5"/>
  <c r="T102" i="17"/>
  <c r="T101" i="17" s="1"/>
  <c r="R102" i="17"/>
  <c r="R101" i="17" s="1"/>
  <c r="P102" i="17"/>
  <c r="P101" i="17" s="1"/>
  <c r="AU70" i="1" s="1"/>
  <c r="R104" i="15"/>
  <c r="R103" i="15"/>
  <c r="T101" i="16"/>
  <c r="T100" i="16"/>
  <c r="T100" i="4"/>
  <c r="T99" i="4" s="1"/>
  <c r="P76" i="2"/>
  <c r="AU55" i="1" s="1"/>
  <c r="P101" i="12"/>
  <c r="P100" i="12" s="1"/>
  <c r="AU65" i="1" s="1"/>
  <c r="P99" i="10"/>
  <c r="P98" i="10"/>
  <c r="AU63" i="1" s="1"/>
  <c r="R96" i="3"/>
  <c r="R95" i="3"/>
  <c r="BK372" i="7"/>
  <c r="J372" i="7" s="1"/>
  <c r="J73" i="7" s="1"/>
  <c r="P100" i="11"/>
  <c r="AU64" i="1"/>
  <c r="P103" i="7"/>
  <c r="P102" i="7"/>
  <c r="AU60" i="1"/>
  <c r="R76" i="2"/>
  <c r="T104" i="15"/>
  <c r="T103" i="15"/>
  <c r="R101" i="13"/>
  <c r="R100" i="13" s="1"/>
  <c r="R102" i="5"/>
  <c r="R101" i="5" s="1"/>
  <c r="R101" i="16"/>
  <c r="R100" i="16" s="1"/>
  <c r="BK358" i="15"/>
  <c r="J358" i="15" s="1"/>
  <c r="J70" i="15" s="1"/>
  <c r="BK101" i="13"/>
  <c r="J101" i="13" s="1"/>
  <c r="J60" i="13" s="1"/>
  <c r="R100" i="9"/>
  <c r="R99" i="9"/>
  <c r="BK103" i="7"/>
  <c r="J103" i="7" s="1"/>
  <c r="J60" i="7" s="1"/>
  <c r="T76" i="2"/>
  <c r="P101" i="16"/>
  <c r="P100" i="16" s="1"/>
  <c r="AU69" i="1" s="1"/>
  <c r="T100" i="12"/>
  <c r="R99" i="8"/>
  <c r="R98" i="8" s="1"/>
  <c r="T96" i="3"/>
  <c r="T95" i="3" s="1"/>
  <c r="R101" i="14"/>
  <c r="R100" i="14" s="1"/>
  <c r="T101" i="11"/>
  <c r="T100" i="11" s="1"/>
  <c r="T99" i="10"/>
  <c r="T98" i="10" s="1"/>
  <c r="T100" i="9"/>
  <c r="T99" i="9" s="1"/>
  <c r="T99" i="8"/>
  <c r="T98" i="8" s="1"/>
  <c r="BK99" i="10"/>
  <c r="J99" i="10" s="1"/>
  <c r="J60" i="10" s="1"/>
  <c r="P100" i="9"/>
  <c r="P99" i="9"/>
  <c r="AU62" i="1" s="1"/>
  <c r="P99" i="8"/>
  <c r="P98" i="8" s="1"/>
  <c r="AU61" i="1" s="1"/>
  <c r="P96" i="3"/>
  <c r="P95" i="3"/>
  <c r="AU56" i="1" s="1"/>
  <c r="BK101" i="14"/>
  <c r="R101" i="12"/>
  <c r="R100" i="12"/>
  <c r="BK352" i="16"/>
  <c r="J352" i="16" s="1"/>
  <c r="J71" i="16" s="1"/>
  <c r="BK369" i="11"/>
  <c r="J369" i="11" s="1"/>
  <c r="J71" i="11" s="1"/>
  <c r="BK172" i="8"/>
  <c r="J172" i="8" s="1"/>
  <c r="J69" i="8" s="1"/>
  <c r="T101" i="14"/>
  <c r="T100" i="14" s="1"/>
  <c r="T101" i="13"/>
  <c r="T100" i="13" s="1"/>
  <c r="P101" i="5"/>
  <c r="AU58" i="1" s="1"/>
  <c r="R100" i="4"/>
  <c r="R99" i="4" s="1"/>
  <c r="R103" i="7"/>
  <c r="R102" i="7" s="1"/>
  <c r="P101" i="6"/>
  <c r="P100" i="6" s="1"/>
  <c r="AU59" i="1" s="1"/>
  <c r="BK104" i="15"/>
  <c r="J104" i="15"/>
  <c r="J60" i="15" s="1"/>
  <c r="P101" i="14"/>
  <c r="P100" i="14" s="1"/>
  <c r="AU67" i="1" s="1"/>
  <c r="P101" i="13"/>
  <c r="P100" i="13"/>
  <c r="AU66" i="1" s="1"/>
  <c r="BK101" i="11"/>
  <c r="J101" i="11" s="1"/>
  <c r="J60" i="11" s="1"/>
  <c r="T103" i="7"/>
  <c r="T102" i="7"/>
  <c r="T101" i="6"/>
  <c r="T100" i="6"/>
  <c r="BK101" i="16"/>
  <c r="J101" i="16"/>
  <c r="J60" i="16" s="1"/>
  <c r="P104" i="15"/>
  <c r="P103" i="15" s="1"/>
  <c r="AU68" i="1" s="1"/>
  <c r="R101" i="11"/>
  <c r="R100" i="11"/>
  <c r="BK99" i="8"/>
  <c r="R101" i="6"/>
  <c r="R100" i="6" s="1"/>
  <c r="T102" i="5"/>
  <c r="T101" i="5" s="1"/>
  <c r="P100" i="4"/>
  <c r="P99" i="4" s="1"/>
  <c r="AU57" i="1" s="1"/>
  <c r="BK96" i="3"/>
  <c r="BK100" i="4"/>
  <c r="J100" i="4" s="1"/>
  <c r="J60" i="4" s="1"/>
  <c r="BK102" i="5"/>
  <c r="J374" i="5"/>
  <c r="J71" i="5" s="1"/>
  <c r="BK402" i="5"/>
  <c r="J402" i="5" s="1"/>
  <c r="J72" i="5" s="1"/>
  <c r="J330" i="6"/>
  <c r="J70" i="6"/>
  <c r="J104" i="7"/>
  <c r="J61" i="7"/>
  <c r="BK345" i="7"/>
  <c r="J345" i="7" s="1"/>
  <c r="J70" i="7" s="1"/>
  <c r="J373" i="7"/>
  <c r="J74" i="7" s="1"/>
  <c r="J100" i="8"/>
  <c r="J61" i="8" s="1"/>
  <c r="BK100" i="9"/>
  <c r="BK166" i="10"/>
  <c r="J166" i="10"/>
  <c r="J67" i="10" s="1"/>
  <c r="J370" i="11"/>
  <c r="J72" i="11" s="1"/>
  <c r="J316" i="12"/>
  <c r="J70" i="12" s="1"/>
  <c r="BK335" i="12"/>
  <c r="J335" i="12" s="1"/>
  <c r="J71" i="12" s="1"/>
  <c r="J102" i="13"/>
  <c r="J61" i="13"/>
  <c r="J102" i="14"/>
  <c r="J61" i="14" s="1"/>
  <c r="BK329" i="14"/>
  <c r="J329" i="14"/>
  <c r="J69" i="14" s="1"/>
  <c r="J102" i="16"/>
  <c r="J61" i="16" s="1"/>
  <c r="BK363" i="6"/>
  <c r="J363" i="6" s="1"/>
  <c r="J71" i="6" s="1"/>
  <c r="J173" i="8"/>
  <c r="J70" i="8" s="1"/>
  <c r="J100" i="10"/>
  <c r="J61" i="10" s="1"/>
  <c r="J175" i="10"/>
  <c r="J70" i="10" s="1"/>
  <c r="J102" i="11"/>
  <c r="J61" i="11" s="1"/>
  <c r="BK101" i="12"/>
  <c r="BK100" i="12" s="1"/>
  <c r="J100" i="12" s="1"/>
  <c r="J59" i="12" s="1"/>
  <c r="BK347" i="13"/>
  <c r="J347" i="13" s="1"/>
  <c r="J69" i="13" s="1"/>
  <c r="J105" i="15"/>
  <c r="J61" i="15"/>
  <c r="J433" i="15"/>
  <c r="J75" i="15"/>
  <c r="BK332" i="16"/>
  <c r="J332" i="16" s="1"/>
  <c r="J69" i="16" s="1"/>
  <c r="J353" i="16"/>
  <c r="J72" i="16" s="1"/>
  <c r="J188" i="3"/>
  <c r="J67" i="3" s="1"/>
  <c r="J309" i="4"/>
  <c r="J71" i="4" s="1"/>
  <c r="BK101" i="6"/>
  <c r="BK164" i="8"/>
  <c r="J164" i="8" s="1"/>
  <c r="J67" i="8" s="1"/>
  <c r="BK283" i="9"/>
  <c r="J283" i="9" s="1"/>
  <c r="J68" i="9" s="1"/>
  <c r="BK349" i="14"/>
  <c r="J349" i="14" s="1"/>
  <c r="J71" i="14" s="1"/>
  <c r="J359" i="15"/>
  <c r="J71" i="15" s="1"/>
  <c r="BK283" i="4"/>
  <c r="J283" i="4" s="1"/>
  <c r="J68" i="4" s="1"/>
  <c r="BK301" i="9"/>
  <c r="J301" i="9" s="1"/>
  <c r="J70" i="9" s="1"/>
  <c r="BK342" i="11"/>
  <c r="J342" i="11" s="1"/>
  <c r="J69" i="11" s="1"/>
  <c r="BK374" i="13"/>
  <c r="J374" i="13" s="1"/>
  <c r="J71" i="13" s="1"/>
  <c r="BK102" i="17"/>
  <c r="J102" i="17" s="1"/>
  <c r="J60" i="17" s="1"/>
  <c r="BK380" i="17"/>
  <c r="J380" i="17"/>
  <c r="J70" i="17" s="1"/>
  <c r="BK402" i="17"/>
  <c r="J402" i="17" s="1"/>
  <c r="J72" i="17" s="1"/>
  <c r="BC54" i="1"/>
  <c r="AY54" i="1" s="1"/>
  <c r="J33" i="12"/>
  <c r="AV65" i="1" s="1"/>
  <c r="AT65" i="1" s="1"/>
  <c r="F33" i="10"/>
  <c r="AZ63" i="1" s="1"/>
  <c r="J33" i="3"/>
  <c r="AV56" i="1" s="1"/>
  <c r="AT56" i="1" s="1"/>
  <c r="F33" i="4"/>
  <c r="AZ57" i="1" s="1"/>
  <c r="F33" i="3"/>
  <c r="AZ56" i="1" s="1"/>
  <c r="J33" i="17"/>
  <c r="AV70" i="1" s="1"/>
  <c r="AT70" i="1" s="1"/>
  <c r="F33" i="16"/>
  <c r="AZ69" i="1" s="1"/>
  <c r="J33" i="8"/>
  <c r="AV61" i="1" s="1"/>
  <c r="AT61" i="1" s="1"/>
  <c r="J33" i="14"/>
  <c r="AV67" i="1" s="1"/>
  <c r="AT67" i="1" s="1"/>
  <c r="J33" i="7"/>
  <c r="AV60" i="1" s="1"/>
  <c r="AT60" i="1" s="1"/>
  <c r="F33" i="15"/>
  <c r="AZ68" i="1" s="1"/>
  <c r="F33" i="12"/>
  <c r="AZ65" i="1" s="1"/>
  <c r="J33" i="16"/>
  <c r="AV69" i="1" s="1"/>
  <c r="AT69" i="1" s="1"/>
  <c r="J33" i="10"/>
  <c r="AV63" i="1" s="1"/>
  <c r="AT63" i="1" s="1"/>
  <c r="J33" i="4"/>
  <c r="AV57" i="1" s="1"/>
  <c r="AT57" i="1" s="1"/>
  <c r="J33" i="5"/>
  <c r="AV58" i="1" s="1"/>
  <c r="AT58" i="1" s="1"/>
  <c r="F33" i="9"/>
  <c r="AZ62" i="1" s="1"/>
  <c r="F33" i="7"/>
  <c r="AZ60" i="1" s="1"/>
  <c r="J33" i="2"/>
  <c r="AV55" i="1" s="1"/>
  <c r="AT55" i="1" s="1"/>
  <c r="F33" i="8"/>
  <c r="AZ61" i="1" s="1"/>
  <c r="F33" i="17"/>
  <c r="AZ70" i="1" s="1"/>
  <c r="BB54" i="1"/>
  <c r="W31" i="1" s="1"/>
  <c r="F33" i="5"/>
  <c r="AZ58" i="1" s="1"/>
  <c r="J33" i="11"/>
  <c r="AV64" i="1" s="1"/>
  <c r="AT64" i="1" s="1"/>
  <c r="J33" i="15"/>
  <c r="AV68" i="1" s="1"/>
  <c r="AT68" i="1" s="1"/>
  <c r="F33" i="11"/>
  <c r="AZ64" i="1" s="1"/>
  <c r="F33" i="6"/>
  <c r="AZ59" i="1" s="1"/>
  <c r="BD54" i="1"/>
  <c r="W33" i="1" s="1"/>
  <c r="F33" i="2"/>
  <c r="AZ55" i="1" s="1"/>
  <c r="F33" i="14"/>
  <c r="AZ67" i="1" s="1"/>
  <c r="BA54" i="1"/>
  <c r="AW54" i="1" s="1"/>
  <c r="AK30" i="1" s="1"/>
  <c r="F33" i="13"/>
  <c r="AZ66" i="1" s="1"/>
  <c r="J33" i="13"/>
  <c r="AV66" i="1" s="1"/>
  <c r="AT66" i="1" s="1"/>
  <c r="J33" i="9"/>
  <c r="AV62" i="1" s="1"/>
  <c r="AT62" i="1" s="1"/>
  <c r="J33" i="6"/>
  <c r="AV59" i="1" s="1"/>
  <c r="AT59" i="1" s="1"/>
  <c r="BK100" i="6" l="1"/>
  <c r="J100" i="6" s="1"/>
  <c r="J30" i="6" s="1"/>
  <c r="AG59" i="1" s="1"/>
  <c r="BF59" i="1" s="1"/>
  <c r="BK95" i="3"/>
  <c r="J95" i="3" s="1"/>
  <c r="J59" i="3" s="1"/>
  <c r="BK100" i="14"/>
  <c r="J100" i="14" s="1"/>
  <c r="J30" i="14" s="1"/>
  <c r="AG67" i="1" s="1"/>
  <c r="BK101" i="5"/>
  <c r="J101" i="5" s="1"/>
  <c r="J30" i="5" s="1"/>
  <c r="AG58" i="1" s="1"/>
  <c r="BK99" i="9"/>
  <c r="J99" i="9"/>
  <c r="J59" i="9" s="1"/>
  <c r="BK98" i="8"/>
  <c r="J98" i="8" s="1"/>
  <c r="J59" i="8" s="1"/>
  <c r="J102" i="5"/>
  <c r="J60" i="5" s="1"/>
  <c r="J101" i="6"/>
  <c r="J60" i="6"/>
  <c r="J100" i="9"/>
  <c r="J60" i="9" s="1"/>
  <c r="BK98" i="10"/>
  <c r="J98" i="10" s="1"/>
  <c r="J30" i="10" s="1"/>
  <c r="AG63" i="1" s="1"/>
  <c r="BK100" i="11"/>
  <c r="J100" i="11" s="1"/>
  <c r="J30" i="11" s="1"/>
  <c r="AG64" i="1" s="1"/>
  <c r="J101" i="12"/>
  <c r="J60" i="12"/>
  <c r="BK100" i="16"/>
  <c r="J100" i="16" s="1"/>
  <c r="J59" i="16" s="1"/>
  <c r="J96" i="3"/>
  <c r="J60" i="3"/>
  <c r="J99" i="8"/>
  <c r="J60" i="8"/>
  <c r="BK100" i="13"/>
  <c r="J100" i="13" s="1"/>
  <c r="J30" i="13" s="1"/>
  <c r="AG66" i="1" s="1"/>
  <c r="BK99" i="4"/>
  <c r="J99" i="4" s="1"/>
  <c r="J30" i="4" s="1"/>
  <c r="AG57" i="1" s="1"/>
  <c r="BF57" i="1" s="1"/>
  <c r="J101" i="14"/>
  <c r="J60" i="14" s="1"/>
  <c r="BK76" i="2"/>
  <c r="J59" i="2"/>
  <c r="BK102" i="7"/>
  <c r="J102" i="7" s="1"/>
  <c r="J59" i="7" s="1"/>
  <c r="BK103" i="15"/>
  <c r="J103" i="15" s="1"/>
  <c r="J59" i="15" s="1"/>
  <c r="BK101" i="17"/>
  <c r="J101" i="17" s="1"/>
  <c r="J59" i="17" s="1"/>
  <c r="AN59" i="1"/>
  <c r="W30" i="1"/>
  <c r="AZ54" i="1"/>
  <c r="AV54" i="1" s="1"/>
  <c r="AK29" i="1" s="1"/>
  <c r="W32" i="1"/>
  <c r="AX54" i="1"/>
  <c r="AU54" i="1"/>
  <c r="J30" i="12"/>
  <c r="AG65" i="1" s="1"/>
  <c r="J30" i="3" l="1"/>
  <c r="AG56" i="1" s="1"/>
  <c r="BF56" i="1" s="1"/>
  <c r="BF67" i="1"/>
  <c r="AN67" i="1"/>
  <c r="AN66" i="1"/>
  <c r="BF66" i="1"/>
  <c r="BF65" i="1"/>
  <c r="AN65" i="1"/>
  <c r="AN64" i="1"/>
  <c r="BF64" i="1"/>
  <c r="BF63" i="1"/>
  <c r="AN63" i="1"/>
  <c r="J39" i="6"/>
  <c r="J59" i="6"/>
  <c r="BF58" i="1"/>
  <c r="AN58" i="1"/>
  <c r="AN57" i="1"/>
  <c r="AN56" i="1"/>
  <c r="J39" i="5"/>
  <c r="J39" i="10"/>
  <c r="J59" i="10"/>
  <c r="J39" i="12"/>
  <c r="J39" i="11"/>
  <c r="J59" i="11"/>
  <c r="J39" i="14"/>
  <c r="J59" i="14"/>
  <c r="J39" i="4"/>
  <c r="J59" i="4"/>
  <c r="J59" i="5"/>
  <c r="J39" i="13"/>
  <c r="J59" i="13"/>
  <c r="J30" i="8"/>
  <c r="AG61" i="1" s="1"/>
  <c r="J30" i="7"/>
  <c r="AG60" i="1" s="1"/>
  <c r="J30" i="16"/>
  <c r="AG69" i="1" s="1"/>
  <c r="J30" i="15"/>
  <c r="AG68" i="1" s="1"/>
  <c r="J30" i="9"/>
  <c r="AG62" i="1" s="1"/>
  <c r="W29" i="1"/>
  <c r="J30" i="17"/>
  <c r="AG70" i="1" s="1"/>
  <c r="J30" i="2"/>
  <c r="AG55" i="1" s="1"/>
  <c r="AN55" i="1" s="1"/>
  <c r="AT54" i="1"/>
  <c r="BF55" i="1" l="1"/>
  <c r="J39" i="3"/>
  <c r="AN70" i="1"/>
  <c r="BF70" i="1"/>
  <c r="BF69" i="1"/>
  <c r="AN69" i="1"/>
  <c r="AN68" i="1"/>
  <c r="BF68" i="1"/>
  <c r="AN62" i="1"/>
  <c r="BF62" i="1"/>
  <c r="AN61" i="1"/>
  <c r="BF61" i="1"/>
  <c r="BF60" i="1"/>
  <c r="AN60" i="1"/>
  <c r="J39" i="8"/>
  <c r="J39" i="9"/>
  <c r="J39" i="15"/>
  <c r="J39" i="16"/>
  <c r="J39" i="17"/>
  <c r="J39" i="2"/>
  <c r="J39" i="7"/>
  <c r="AG54" i="1"/>
  <c r="AK26" i="1" s="1"/>
  <c r="AK35" i="1" s="1"/>
  <c r="AN54" i="1" l="1"/>
</calcChain>
</file>

<file path=xl/sharedStrings.xml><?xml version="1.0" encoding="utf-8"?>
<sst xmlns="http://schemas.openxmlformats.org/spreadsheetml/2006/main" count="38495" uniqueCount="3022">
  <si>
    <t>Export Komplet</t>
  </si>
  <si>
    <t>VZ</t>
  </si>
  <si>
    <t>2.0</t>
  </si>
  <si>
    <t/>
  </si>
  <si>
    <t>False</t>
  </si>
  <si>
    <t>{7e8833c1-0138-4313-b2e1-c425ab266692}</t>
  </si>
  <si>
    <t>&gt;&gt;  skryté sloupce  &lt;&lt;</t>
  </si>
  <si>
    <t>0,01</t>
  </si>
  <si>
    <t>21</t>
  </si>
  <si>
    <t>15</t>
  </si>
  <si>
    <t>REKAPITULACE STAVBY</t>
  </si>
  <si>
    <t>v ---  níže se nacházejí doplnkové a pomocné údaje k sestavám  --- v</t>
  </si>
  <si>
    <t>0,001</t>
  </si>
  <si>
    <t>Kód:</t>
  </si>
  <si>
    <t>19-086-235-SR</t>
  </si>
  <si>
    <t>Stavba:</t>
  </si>
  <si>
    <t>Oprava traťového úseku Hanušovice - Jeseník</t>
  </si>
  <si>
    <t>KSO:</t>
  </si>
  <si>
    <t>CC-CZ:</t>
  </si>
  <si>
    <t>Místo:</t>
  </si>
  <si>
    <t>Olomouc</t>
  </si>
  <si>
    <t>Datum:</t>
  </si>
  <si>
    <t>26. 3. 2020</t>
  </si>
  <si>
    <t>Zadavatel:</t>
  </si>
  <si>
    <t>IČ:</t>
  </si>
  <si>
    <t>Správa železnic, státní organizace</t>
  </si>
  <si>
    <t>DIČ:</t>
  </si>
  <si>
    <t>Zhotovitel:</t>
  </si>
  <si>
    <t>Moravia Consult Olomouc a.s.</t>
  </si>
  <si>
    <t>Projektant:</t>
  </si>
  <si>
    <t xml:space="preserve"> </t>
  </si>
  <si>
    <t>True</t>
  </si>
  <si>
    <t>Zpracovatel:</t>
  </si>
  <si>
    <t>Ing. et Ing. Ondřej Suk</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</si>
  <si>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</si>
  <si>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</si>
  <si>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</si>
  <si>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</si>
  <si>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</si>
  <si>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</si>
  <si>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</si>
  <si>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</si>
  <si>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</si>
  <si>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</si>
  <si>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</si>
  <si>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</si>
  <si>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</si>
  <si>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</si>
  <si>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</si>
  <si>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</si>
  <si>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</si>
  <si>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</si>
  <si>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</si>
  <si>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</si>
  <si>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</si>
  <si>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</si>
  <si>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</si>
  <si>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</si>
  <si>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</si>
  <si>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</si>
  <si>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</si>
  <si>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</si>
  <si>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</si>
  <si>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</si>
  <si>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</si>
  <si>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</si>
  <si>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</si>
  <si>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</si>
  <si>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</si>
  <si>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</si>
  <si>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</si>
  <si>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</si>
  <si>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</si>
  <si>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</si>
  <si>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</si>
  <si>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STA</t>
  </si>
  <si>
    <t>1</t>
  </si>
  <si>
    <t>{f48bb33b-94ac-4ed2-b5af-836357acddfb}</t>
  </si>
  <si>
    <t>821 21</t>
  </si>
  <si>
    <t>2</t>
  </si>
  <si>
    <t>SO 04-19-02</t>
  </si>
  <si>
    <t>Hanušovice - Jindřichov na Moravě, žel. propustek v ev. km 1,231</t>
  </si>
  <si>
    <t>{a9235edc-e97b-40cc-9219-c5d83dc00c53}</t>
  </si>
  <si>
    <t>SO 04-19-03</t>
  </si>
  <si>
    <t>Hanušovice - Jindřichov na Moravě, žel. propustek v ev. km 2,011</t>
  </si>
  <si>
    <t>{0fe89b22-72b7-4389-8116-f806e2bf84dc}</t>
  </si>
  <si>
    <t>SO 04-19-04</t>
  </si>
  <si>
    <t>Hanušovice - Jindřichov na Moravě, žel. propustek v ev. km 2,241</t>
  </si>
  <si>
    <t>{2c165a14-1551-45a5-bd28-f5eb04d4b0a6}</t>
  </si>
  <si>
    <t>SO 04-19-05</t>
  </si>
  <si>
    <t>Hanušovice - Jindřichov na Moravě, žel. propustek v ev. km 2,587</t>
  </si>
  <si>
    <t>{111f8d8f-034f-42af-b8ae-4c0eb1116ada}</t>
  </si>
  <si>
    <t>SO 04-19-06</t>
  </si>
  <si>
    <t>Hanušovice - Jindřichov na Moravě, žel. propustek v ev. km 3,368</t>
  </si>
  <si>
    <t>{dd001343-2ef4-493e-a604-fbf4e39317e3}</t>
  </si>
  <si>
    <t>SO 04-19-07</t>
  </si>
  <si>
    <t>Hanušovice - Jindřichov na Moravě, žel. propustek v ev. km 3,833</t>
  </si>
  <si>
    <t>{f19b4de3-7368-4386-8ebd-da8ae94ee33a}</t>
  </si>
  <si>
    <t>SO 04-19-08</t>
  </si>
  <si>
    <t>Hanušovice - Jindřichov na Moravě, žel. propustek v ev. km 4,099</t>
  </si>
  <si>
    <t>{a487aa0c-aeac-404b-aa91-713ef56ce5c2}</t>
  </si>
  <si>
    <t>SO 04-19-09</t>
  </si>
  <si>
    <t>Hanušovice - Jindřichov na Moravě, žel. propustek v ev. km 4,609</t>
  </si>
  <si>
    <t>{7bdd22a6-b8cb-4e82-9a31-654629a10032}</t>
  </si>
  <si>
    <t>SO 04-19-10</t>
  </si>
  <si>
    <t>Hanušovice - Jindřichov na Moravě, žel. propustek v ev. km 4,959</t>
  </si>
  <si>
    <t>{3e3fb0ad-87c0-49d3-a325-61923df94627}</t>
  </si>
  <si>
    <t>SO 04-19-11</t>
  </si>
  <si>
    <t>Hanušovice - Jindřichov na Moravě, žel. propustek v ev. km 5,101</t>
  </si>
  <si>
    <t>{cc93e7f3-c5db-42ea-8764-7b225a3a303d}</t>
  </si>
  <si>
    <t>SO 04-19-12</t>
  </si>
  <si>
    <t>Hanušovice - Jindřichov na Moravě, žel. propustek v ev. km 5,287</t>
  </si>
  <si>
    <t>{c68341fa-7f2c-41b6-916a-8726d56e61c9}</t>
  </si>
  <si>
    <t>SO 04-19-13</t>
  </si>
  <si>
    <t>Hanušovice - Jindřichov na Moravě, žel. propustek v ev. km 5,572</t>
  </si>
  <si>
    <t>{fc591d20-874e-4144-8ffe-c28c358651ea}</t>
  </si>
  <si>
    <t>SO 04-19-14</t>
  </si>
  <si>
    <t>Hanušovice - Jindřichov na Moravě, žel. most v ev. km 5,657</t>
  </si>
  <si>
    <t>{68392b64-2486-4f75-bcb0-efda6fdde34e}</t>
  </si>
  <si>
    <t>SO 05-19-01</t>
  </si>
  <si>
    <t>Lipová Lázně - Jeseník, žel. propustek v ev. km 31,397</t>
  </si>
  <si>
    <t>{d61f0661-75e9-48a2-a12a-4124bf256cfa}</t>
  </si>
  <si>
    <t>SO 05-19-02</t>
  </si>
  <si>
    <t>Lipová Lázně - Jeseník, žel. propustek v ev. km 33,498</t>
  </si>
  <si>
    <t>{906e0619-42c6-48d8-99a6-af4c4e17f843}</t>
  </si>
  <si>
    <t>KRYCÍ LIST SOUPISU PRACÍ</t>
  </si>
  <si>
    <t>Objekt:</t>
  </si>
  <si>
    <t>SO 04-19-01 - Hanušovice - Jindřichov na Moravě, žel. most v ev. km 1,122</t>
  </si>
  <si>
    <t>21411</t>
  </si>
  <si>
    <t>Ing. Tomáš Prokš</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</si>
  <si>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</si>
  <si>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</si>
  <si>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</si>
  <si>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</si>
  <si>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</si>
  <si>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</si>
  <si>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</si>
  <si>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</si>
  <si>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</si>
  <si>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</si>
  <si>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</si>
  <si>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</si>
  <si>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</si>
  <si>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</si>
  <si>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</si>
  <si>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</si>
  <si>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</si>
  <si>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740 - Elektromontáže - zkoušky a revize</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</si>
  <si>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</si>
  <si>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</si>
  <si>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</si>
  <si>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</si>
  <si>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</si>
  <si>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VRN5 - Finanční náklady</t>
  </si>
  <si>
    <t xml:space="preserve">    VRN6 - Územní vlivy</t>
  </si>
  <si>
    <t xml:space="preserve">    VRN7 - Provozní vlivy</t>
  </si>
  <si>
    <t xml:space="preserve">    VRN8 - Přesun stavebních kapacit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</si>
  <si>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</si>
  <si>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</si>
  <si>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</si>
  <si>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</si>
  <si>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</si>
  <si>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</si>
  <si>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</si>
  <si>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</si>
  <si>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</si>
  <si>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</si>
  <si>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</si>
  <si>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</si>
  <si>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</si>
  <si>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</si>
  <si>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</si>
  <si>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</si>
  <si>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</si>
  <si>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</si>
  <si>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</si>
  <si>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m2</t>
  </si>
  <si>
    <t>CS ÚRS 2020 01</t>
  </si>
  <si>
    <t>4</t>
  </si>
  <si>
    <t>PSC</t>
  </si>
  <si>
    <t xml:space="preserve">Poznámka k souboru cen:_x000D_
1. V ceně jsou započteny i náklady na případné nutné odklizení křovin a stromů na hromady na vzdálenost do 50 m, nebo naložení na dopravní prostředek._x000D_
2. Průměr kmenů stromů (křovin) se měří 0,15 m nad přilehlým terénem._x000D_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</si>
  <si>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VV</t>
  </si>
  <si>
    <t xml:space="preserve">"odstranění náletových dřevin" </t>
  </si>
  <si>
    <t>"předpoklad" 15,00</t>
  </si>
  <si>
    <t>111301111</t>
  </si>
  <si>
    <t>Sejmutí drnu tl. do 100 mm, v jakékoliv ploše</t>
  </si>
  <si>
    <t xml:space="preserve">Poznámka k souboru cen:_x000D_
1. V cenách jsou započteny i náklady na nařezání, vyrýpnutí, vyzvednutí, přemístění a složení sejmutého drnu na vzdálenost do 50 m nebo s naložením na dopravní prostředek._x000D_
2. V ceně nejsou započteny náklady na zálivku před sejmutím drnu. Pro tyto práce lze použít ceny části C02 souboru cen 185 80-43 Zalití rostlin vodou._x000D_
3. Ceny jsou určeny jen pro sejmutí drnu pro drnování._x000D_
4. Sejmutím drnu se rozumí sejmutí pláství nebo pásů drnu v takové jakosti, aby se jich mohlo použít pro další drnování._x000D_
5. Ceny nejsou určeny k pokládce travního drnu (koberce). Tyto práce se oceňují cenami souboru cen 181 4.-11 Založení trávníku_x000D_
6. Ceny lze použít při zakládání záhonů pro výsadbu rostlin z důvodu snížení profilu terénu._x000D_
</t>
  </si>
  <si>
    <t>"předpoklad" 40,00</t>
  </si>
  <si>
    <t>Součet</t>
  </si>
  <si>
    <t>3</t>
  </si>
  <si>
    <t>m</t>
  </si>
  <si>
    <t xml:space="preserve">Poznámka k souboru cen:_x000D_
1. Ceny lze použít na převedení vody na vzdálenost větší než 20 m, tedy za každý další metr přes 20 m._x000D_
2. Ceny lze použít i pro převedení vody žlaby; přitom lze použít ceny :_x000D_
a) 1101 pro žlaby rozvinutého obvodu do 0,30 m,_x000D_
b) 1102 pro žlaby rozvinutého obvodu do 0,50 m,_x000D_
c) 1103 pro žlaby rozvinutého obvodu do 0,80 m,_x000D_
d) 1104 pro žlaby rozvinutého obvodu do 1,00 m,_x000D_
e) 1105 pro žlaby rozvinutého obvodu do 2,00 m,_x000D_
f) 1106 pro žlaby rozvinutého obvodu do 3,00 m._x000D_
3. Ceny lze použít i pro ocenění výtlačného potrubí._x000D_
4. Ceny lze použít jen pro převedení vody, získané čerpáním při provádění stavebních prací._x000D_
5. V ceně jsou započteny i náklady na:_x000D_
a) montáž a demontáž potrubí nebo hadice, těsnění po dobu provozu a opotřebení hmot,_x000D_
b) podpěrné konstrukce dřevěné._x000D_
6. V ceně nejsou započteny náklady na nutné zemní práce; tyto se oceňují příslušnými cenami souborů cen této části._x000D_
</t>
  </si>
  <si>
    <t xml:space="preserve">"Dle technické zprávy, výkresových příloh projektové dokumentace a dle TKP staveb státních drah." </t>
  </si>
  <si>
    <t>115101201</t>
  </si>
  <si>
    <t>Čerpání vody na dopravní výšku do 10 m s uvažovaným průměrným přítokem do 500 l/min</t>
  </si>
  <si>
    <t>hod</t>
  </si>
  <si>
    <t xml:space="preserve">Poznámka k souboru cen:_x000D_
1.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2. V cenách jsou započteny i náklady montáž a demontáž potrubí nebo hadice v délce do 20 m. Pro převedení vody na vzdálenost větší než 20 m se použijí položky souboru cen 115 00-11 Převedení vody potrubím tohoto katalogu._x000D_
3. V cenách nejsou započteny náklady na zřízení čerpacích jímek nebo projektovaných studní:_x000D_
a) kopaných; tyto se oceňují příslušnými cenami části A03 Hloubené vykopávky._x000D_
b) vrtaných; tyto se oceňují příslušnými cenami katalogu 800-2 Zvláštní zakládání objektů._x000D_
4. Doba, po kterou nejsou čerpadla v činnosti, se neoceňuje. Výjimkou je přerušení čerpání vody na dobu do 15 minut jednotlivě; toto přerušení se od doby čerpání neodečítá._x000D_
5. Dopravní výškou vody se rozumí svislá vzdálenost mezi hladinou vody v jímce sníženou čerpáním a vodorovnou rovinou proloženou osou nejvyššího bodu výtlačného potrubí._x000D_
6. Množství jednotek se určuje v hodinách doby, po kterou je jednotlivé čerpadlo, popř. celý soubor čerpadel v činnosti._x000D_
7. Počet měrných jednotek se určí samostatně za každé čerpací místo (jámu, studnu, šachtu)._x000D_
</t>
  </si>
  <si>
    <t>5</t>
  </si>
  <si>
    <t>122151402</t>
  </si>
  <si>
    <t>Vykopávky v zemnících na suchu strojně zapažených i nezapažených v hornině třídy těžitelnosti I skupiny 1 a 2 přes 20 do 50 m3</t>
  </si>
  <si>
    <t>m3</t>
  </si>
  <si>
    <t xml:space="preserve">Poznámka k souboru cen:_x000D_
1. V cenách jsou započteny i náklady na přehození výkopku na vzdálenost do 3 m nebo naložení na dopravní prostředek._x000D_
</t>
  </si>
  <si>
    <t>6</t>
  </si>
  <si>
    <t>129253101</t>
  </si>
  <si>
    <t>Čištění otevřených koryt vodotečí strojně s přehozením rozpojeného nánosu do 3 m nebo s naložením na dopravní prostředek při šířce původního dna do 5 m a hloubce koryta do 2,5 m v hornině třídy těžitelnosti I skupiny 3</t>
  </si>
  <si>
    <t xml:space="preserve">Poznámka k souboru cen:_x000D_
1. Ceny jsou určeny pro čištění vodních koryt upravených i neupravených na suchu nebo při hloubce vody do 300 mm nad původním dnem._x000D_
2. V cenách jsou započteny i náklady na svislé přehození výkopku._x000D_
3. V cenách nejsou započteny náklady pro vodorovné přemístění nánosu na vzdálenost přes 3 m ; toto přemístění se oceňuje cenami souborů cen 162 ... Vodorovné přemístění výkopku katalogu 800-1 Zemní práce._x000D_
4. Ceny nelze použít pro:_x000D_
a) čištění vodních koryt, které nejsou omezeny po obou stranách zdmi při průměrné tloušťce nánosu přes 500 mm; tyto práce se oceňují podle své povahy cenami souborů cen 124.. Vykopávky pro koryta vodotečí nebo 127 ... Vykopávky pod vodou zářezů pro shybky a jiná podzemní vedení katalogu 800-1 Zemní práce,_x000D_
b) čištění vodních koryt při hloubce vody přes 300 mm; tyto práce se oceňují cenami souboru cen 127... Vykopávky pod vodou zářezů pro shybky a jiná podzemní vedení katalogu 800-1 Zemní práce,_x000D_
c) čištění uzavřených koryt vodotečí; tyto zemní práce se oceňují individuálně;_x000D_
d) shrabání organických naplavenin na břehových plochách po velké vodě; tyto práce se oceňují cenami souboru cen 185 ... Shrabání pokoseného porostu a organických naplavenin._x000D_
5. Čištění otevřených koryt vodotečí při šířce dna do 5 m a hloubce koryta přes 2,5 m a při šířce dna přes 5 m a hloubce koryta přes 5 m se oceňuje tak, že k cenám tohoto souboru cen se vždy připočítává za každých dalších i započatých 1,5 m hloubky jedno přehození výkopku příslušnou cenou souboru cen 166 1.... Přehození neulehlého výkopku katalogu 800-1 Zemní práce._x000D_
6. Množství jednotek se určuje v m3 nánosu z anorganických nebo organických hmot._x000D_
</t>
  </si>
  <si>
    <t>7</t>
  </si>
  <si>
    <t>131251104</t>
  </si>
  <si>
    <t>Hloubení nezapažených jam a zářezů strojně s urovnáním dna do předepsaného profilu a spádu v hornině třídy těžitelnosti I skupiny 3 přes 100 do 500 m3</t>
  </si>
  <si>
    <t xml:space="preserve">Poznámka k souboru cen:_x000D_
1. Hloubení nezapažených jam hloubky přes 16 m se oceňuje individuálně._x000D_
2. V cenách jsou započteny i náklady na případné nutné přemístění výkopku ve výkopišti a na přehození výkopku na přilehlém terénu na vzdálenost do 3 m od okraje jámy nebo naložení na dopravní prostředek._x000D_
</t>
  </si>
  <si>
    <t>"měřeno digitálně z řezů"</t>
  </si>
  <si>
    <t>8</t>
  </si>
  <si>
    <t>132151101</t>
  </si>
  <si>
    <t>Hloubení nezapažených rýh šířky do 800 mm strojně s urovnáním dna do předepsaného profilu a spádu v hornině třídy těžitelnosti I skupiny 1 a 2 do 20 m3</t>
  </si>
  <si>
    <t xml:space="preserve">Poznámka k souboru cen:_x000D_
1. V cenách jsou započteny i náklady na přehození výkopku na přilehlém terénu na vzdálenost do 3 m od podélné osy rýhy nebo naložení na dopravní prostředek._x000D_
</t>
  </si>
  <si>
    <t>"rýhy pro prahy ukončení dlažby"</t>
  </si>
  <si>
    <t>9</t>
  </si>
  <si>
    <t>162351103</t>
  </si>
  <si>
    <t>Vodorovné přemístění výkopku nebo sypaniny po suchu na obvyklém dopravním prostředku, bez naložení výkopku, avšak se složením bez rozhrnutí z horniny třídy těžitelnosti I skupiny 1 až 3 na vzdálenost přes 50 do 500 m</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</si>
  <si>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</si>
  <si>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10</t>
  </si>
  <si>
    <t>162751117</t>
  </si>
  <si>
    <t>Vodorovné přemístění výkopku nebo sypaniny po suchu na obvyklém dopravním prostředku, bez naložení výkopku, avšak se složením bez rozhrnutí z horniny třídy těžitelnosti I skupiny 1 až 3 na vzdálenost přes 9 000 do 10 000 m</t>
  </si>
  <si>
    <t>"odvoz vykopané zeminy na skládku"</t>
  </si>
  <si>
    <t>11</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</si>
  <si>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</si>
  <si>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</si>
  <si>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12</t>
  </si>
  <si>
    <t>171103101</t>
  </si>
  <si>
    <t>Zemní hrázky přívodních a odpadních melioračních kanálů zhutňované po vrstvách tloušťky 200 mm s přemístěním sypaniny do 20 m nebo s jejím přehozením do 3 m z hornin třídy těžitelnosti I a II, skupiny 1 až 4</t>
  </si>
  <si>
    <t xml:space="preserve">Poznámka k souboru cen:_x000D_
1. V ceně nejsou započteny náklady na úpravy pláně na koruně hrázek a na svahování na bocích hrázek; tyto zemní práce se oceňují cenami souborů cen 181 Úprava pláně vyrovnáním výškových rozdílů a 182 Svahování trvalých svahů do projektovaných profilů._x000D_
</t>
  </si>
  <si>
    <t>"hrázka pro dočasné převodnění vodoteče"</t>
  </si>
  <si>
    <t>13</t>
  </si>
  <si>
    <t>171201201</t>
  </si>
  <si>
    <t>Uložení sypaniny na skládky nebo meziskládky bez hutnění s upravením uložené sypaniny do předepsaného tvaru</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</si>
  <si>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</si>
  <si>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14</t>
  </si>
  <si>
    <t>171201221</t>
  </si>
  <si>
    <t>Poplatek za uložení stavebního odpadu na skládce (skládkovné) zeminy a kamení zatříděného do Katalogu odpadů pod kódem 17 05 04</t>
  </si>
  <si>
    <t>t</t>
  </si>
  <si>
    <t xml:space="preserve">Poznámka k souboru cen:_x000D_
1. Ceny uvedené v souboru cen je doporučeno opravit podle aktuálních cen místně příslušné skládky._x000D_
2. V cenách je započítán poplatek za ukládání odpadu dle zákona 185/2001 Sb._x000D_
</t>
  </si>
  <si>
    <t>174101101</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</si>
  <si>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</si>
  <si>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</si>
  <si>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"dle přílohy 2.4"</t>
  </si>
  <si>
    <t>16</t>
  </si>
  <si>
    <t>M</t>
  </si>
  <si>
    <t>17</t>
  </si>
  <si>
    <t>58344169</t>
  </si>
  <si>
    <t>štěrkodrť frakce 0/32 OTP ČD</t>
  </si>
  <si>
    <t>18</t>
  </si>
  <si>
    <t>19</t>
  </si>
  <si>
    <t>20</t>
  </si>
  <si>
    <t>181351003</t>
  </si>
  <si>
    <t>Rozprostření a urovnání ornice v rovině nebo ve svahu sklonu do 1:5 strojně při souvislé ploše do 100 m2, tl. vrstvy do 200 mm</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</si>
  <si>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</si>
  <si>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10364101</t>
  </si>
  <si>
    <t>zemina pro terénní úpravy -  ornice</t>
  </si>
  <si>
    <t>"ornice pro finální teréní úpravy - ornice tl. 200mm (1400 kg/m3)" 40,00*0,20*1,40</t>
  </si>
  <si>
    <t>22</t>
  </si>
  <si>
    <t>183405211</t>
  </si>
  <si>
    <t>Výsev trávníku hydroosevem na ornici</t>
  </si>
  <si>
    <t xml:space="preserve">Poznámka k souboru cen:_x000D_
1. V cenách jsou započteny náklady potřebné pro provedení hydroosevu, s výjimkou travního semene._x000D_
2. V cenách nejsou započteny náklady na:_x000D_
a) dodání travního semene, toto se oceňuje ve specifikaci,_x000D_
b) zálivku; tato se oceňuje cenami části C02 souboru cen 185 80-43 Zalití rostlin vodou,_x000D_
c) pokosení; toto se oceňuje cenami části C02 souboru cen 111 10-41 Pokosení trávníku._x000D_
</t>
  </si>
  <si>
    <t xml:space="preserve">"dle pol. 18130" 40,00 </t>
  </si>
  <si>
    <t>23</t>
  </si>
  <si>
    <t>00572470</t>
  </si>
  <si>
    <t>osivo směs travní univerzál</t>
  </si>
  <si>
    <t>kg</t>
  </si>
  <si>
    <t>40*0,025 'Přepočtené koeficientem množství</t>
  </si>
  <si>
    <t>Zakládání</t>
  </si>
  <si>
    <t>24</t>
  </si>
  <si>
    <t>25</t>
  </si>
  <si>
    <t>273311126</t>
  </si>
  <si>
    <t>Základové konstrukce z betonu prostého desky ve výkopu nebo na hlavách pilot C 20/25</t>
  </si>
  <si>
    <t xml:space="preserve">Poznámka k souboru cen:_x000D_
1. V cenách jsou započteny i náklady na:_x000D_
a) kontrolu bednění před betonáží, vlastní betonáž zejména čerpadlem betonu, rozhrnutí a hutnění betonu požadované konzistence, uhlazení horního povrchu základu s případnou technologickou přestávkou nutnou pro vytvoření založení dříku opěry nebo pilíře,_x000D_
b) ošetření a ochranu čerstvě uloženého betonu._x000D_
2. V cenách nejsou započteny náklady na:_x000D_
a) zhutnění podkladní vrstvy nebo vyčištění základové spáry u plošného založení,_x000D_
b) zhotovení vrtací šablony pilot nebo odbourání hlav pilot u základu založeného na pilotách._x000D_
</t>
  </si>
  <si>
    <t>26</t>
  </si>
  <si>
    <t>273354111</t>
  </si>
  <si>
    <t>Bednění základových konstrukcí desek zřízení</t>
  </si>
  <si>
    <t xml:space="preserve">Poznámka k souboru cen:_x000D_
1. V ceně -4111 jsou započteny i náklady na založení, sestavení a osazení systémového bednění mobilním jeřábem, nástřik bednění odformovacím postřikem, měsíční nájemné rámů inventárního bednění a spínacích prvků vztažené k ploše bednění, spotřebu výplní rámů bednění z překližek pro nepohledové bednění a distančních prvků._x000D_
2. Drobný spotřební materiál (např. hřebíky, vruty, materiál pro vyplnění kuželových otvorů v základu po spínacích tyčích bednění) je započten v režijních nákladech._x000D_
3. V ceně -4211 je započteno odbednění a očištění bednění._x000D_
4. V cenách nejsou obsaženy náklady na bednění vložky nebo výplně pracovních a dilatačních spár základu._x000D_
</t>
  </si>
  <si>
    <t>"dle přilohy 2.5"</t>
  </si>
  <si>
    <t>27</t>
  </si>
  <si>
    <t>273354211</t>
  </si>
  <si>
    <t>Bednění základových konstrukcí desek odstranění bednění</t>
  </si>
  <si>
    <t>28</t>
  </si>
  <si>
    <t>273361412</t>
  </si>
  <si>
    <t>Výztuž základových konstrukcí desek ze svařovaných sítí, hmotnosti přes 3,5 do 6 kg/m2</t>
  </si>
  <si>
    <t xml:space="preserve">Poznámka k souboru cen:_x000D_
1. V cenách jsou započteny náklady na dodání výztuže z žebírkové betonářské oceli nebo svařovaných sítí, sestavení armokošů a jejich uložení do bednění jeřábem se zajištěním polohy výztuže, vázání výztuže nebo bodové svary jako náhrada za vázání, případné úpravy výztuže nutné pro osazení bednění nebo při spojkování závitové výztuže spojkami WD 90._x000D_
2. V cenách jsou započteny i náklady na osazení distančních tělísek pro předepsané krytí výztuže. Materiál těchto tělísek je zahrnut v cenách bednění základů._x000D_
</t>
  </si>
  <si>
    <t>29</t>
  </si>
  <si>
    <t>"beton. prahy pro ukončení dlažby"</t>
  </si>
  <si>
    <t>Svislé a kompletní konstrukce</t>
  </si>
  <si>
    <t>30</t>
  </si>
  <si>
    <t>R317171126</t>
  </si>
  <si>
    <t>Kotvení monolitického betonu římsy do mostovky do vývrtu</t>
  </si>
  <si>
    <t>kus</t>
  </si>
  <si>
    <t xml:space="preserve">Poznámka k souboru cen:_x000D_
1. Kotvy spřažené se osazují do nosné konstrukce přivařením spodní části kotvy do výztuže mostovky._x000D_
2. Kotvy do vývrtu se osazují vyvrtaného otvoru v betonu mostovky, ukotví se do epoxidové ampule._x000D_
3. Kotvy talířové se zamáčknou do ukládaného betonu mostovky._x000D_
4. V cenách nejsou započteny náklady na kotvy; tyto se oceňují ve specifikaci._x000D_
</t>
  </si>
  <si>
    <t>"dle příl. 2.6.1"</t>
  </si>
  <si>
    <t xml:space="preserve">"kotevní trny jsou součástí výztuže římsy viz pol. 31736"  </t>
  </si>
  <si>
    <t>31</t>
  </si>
  <si>
    <t>317321118</t>
  </si>
  <si>
    <t>Římsy ze železového betonu C 30/37</t>
  </si>
  <si>
    <t xml:space="preserve">Poznámka k souboru cen:_x000D_
1. V cenách jsou započteny náklady na:_x000D_
a) kontrolu výztuže a bednění s potřebným krytím výztuže,_x000D_
b) uhlazení horního povrchu římsy, ošetření čerstvě uloženého betonu požadované certifikované kvality._x000D_
2. Soubor cen nelze použít pro římsy, které jsou betonovány jako součást desky mostovky._x000D_
</t>
  </si>
  <si>
    <t>32</t>
  </si>
  <si>
    <t>R317353121</t>
  </si>
  <si>
    <t>Zřízení a odstranění bednění systémového mostních říms ze ŽB včetně pomocných konstrukcí</t>
  </si>
  <si>
    <t>P</t>
  </si>
  <si>
    <t>Poznámka k položce:_x000D_
Položka zahrnuje dopravu, dodání, zřízení, údržbu a odstranění bednění s úpravou povrchu podle požadované kvality povrchu betonu, včetně odbědňovacích prostředků, podpěrných a pomocných konstrukcí a materiálů;  V cenách odstranění je započteno odbednění konstrukce, očištění bednění, vyplnění kuželových otvorů v betonu po spínacích tyčích bednění. Bednění pro železobetonovou konstrukci obsahuje materiál distančních tělísek krytí výztuže, ukládka tělísek je započtena v ukládce betonářské výztuže do bednění._x000D_
_x000D_
Cena dále zahrnuje:_x000D_
-  nátěry zabraňující soudržnost betonu a bednění; _x000D_
-  bednění pracovních a dilatačních spár, těsnění spár betonové konstrukce pásy, profily a tmely; _x000D_
-  spojovací materiál a drobný spotřební materiál; _x000D_
-  rozepření bednění;_x000D_
-  zakřivení líce bednění nebo sklon; _x000D_
-  zřízení otvorů pro ukládání betonu a pro jeho řádné zpracování;_x000D_
-  zřízení prostupů, výklenků, drážek a kapes;_x000D_
-  montážní plošiny nebo lešení nutné pro provedení prací.</t>
  </si>
  <si>
    <t>"bednění a pomocné kce. pro betonáž říms, měřeno digitálně"</t>
  </si>
  <si>
    <t>33</t>
  </si>
  <si>
    <t>317361116</t>
  </si>
  <si>
    <t>Výztuž mostních železobetonových říms z betonářské oceli 10 505 (R) nebo BSt 500</t>
  </si>
  <si>
    <t xml:space="preserve">Poznámka k souboru cen:_x000D_
1. V cenách jsou započteny náklady na dodání polotovaru výztuže z betonářské žebírkové oceli nebo svařovaných sítí, sestavení armokošů a jejich uložení do bednění se zajištěním polohy, napojení na kotvy římsy uložené v nosné konstrukci, vázání nebo bodové sváry jako náhrada za vázání, případné úpravy výztuže pro uložení kotevních stoliček snímatelného zábradlí a stoliček snímatelných svodidel uložených do výztuže říms._x000D_
2. Boční třmínky výztuže ke kotvení výztuže římsy osazené v nosné konstrukci se oceňují souborem cen 421 36-1 . Výztuž deskových konstrukcí._x000D_
3. V cenách nejsou započteny náklady na osazení kotevních stoliček, tyto se oceňují souborem cen 936 17- . 1 Osazení kovových doplňků mostního vybavení jednotlivě._x000D_
4. V cenách jsou započteny i náklady na osazení distančních tělísek pro předepsané krytí výztuže. Materiál těchto tělísek je započten v cenách bednění římsy._x000D_
</t>
  </si>
  <si>
    <t>34</t>
  </si>
  <si>
    <t>35</t>
  </si>
  <si>
    <t>36</t>
  </si>
  <si>
    <t>389121113</t>
  </si>
  <si>
    <t>Osazení dílců rámové konstrukce propustků a podchodů hmotnosti jednotlivě přes 10 do 25 t</t>
  </si>
  <si>
    <t xml:space="preserve">Poznámka k souboru cen:_x000D_
1. Osazení plastových a ocelových propustků je oceněno v katalogu 822-1 Komunikace pozemní a letiště._x000D_
2. V cenách jsou započteny i náklady na rozměření a vytýčení obrysu rámové konstrukce přesýpaných mostních objektů, uložení dílců na základovou desku jeřábem s rektifikací dílce a montážní spojení do doby zmonolitnění._x000D_
3. V cenách nejsou započteny náklady na:_x000D_
a) dílce rámové konstrukce otevřeného nebo uzavřeného profilu, tyto se oceňují ve specifikaci,_x000D_
b) vnitrostaveništní přesuny dílců, tyto se oceňují souborem cen 992 11-4 . Vodorovné přemístění mostních dílců,_x000D_
c) výztuž doplňkovou spár, výztuž se oceňuje souborem cen 389 36-10 Doplňující výztuž prefabrikovaných konstrukcí,_x000D_
d) betonáž základové desky, tyto se oceňují souborem cen 421 32-11 Mostní železobetonové nosné konstrukce deskové nebo klenbové, trámové, ostatní,_x000D_
e) bednění a betonáž spár dílců, tyto se oceňují souborem cen 389 38-11 Doplňková betonáž malého rozsahu včetně bednění,_x000D_
f) izolaci spár vnějších, izolace se oceňuje souborem cen 931 99-41 Těsnění spáry pásy, profily a tmely,_x000D_
g) hydraulické zasouvání osazeného otevřeného rámu po kolejnici do konečné pozice v otevřené stavební jámě, které je nutno ocenit dle nákladů nutných na požadovanou technologii._x000D_
</t>
  </si>
  <si>
    <t>37</t>
  </si>
  <si>
    <t>4,00</t>
  </si>
  <si>
    <t>38</t>
  </si>
  <si>
    <t>"dle přílohy 2.5.1"</t>
  </si>
  <si>
    <t>39</t>
  </si>
  <si>
    <t>40</t>
  </si>
  <si>
    <t>Vodorovné konstrukce</t>
  </si>
  <si>
    <t>41</t>
  </si>
  <si>
    <t>451315136</t>
  </si>
  <si>
    <t>Podkladní a výplňové vrstvy z betonu prostého tloušťky do 200 mm, z betonu C 20/25</t>
  </si>
  <si>
    <t xml:space="preserve">Poznámka k souboru cen:_x000D_
1. Cenu lze použít pro podkladní vrstvu z prostého betonu pod základové konstrukce._x000D_
2. Příplatek řeší náklady na vícepráce při ruční ukládce pro sklon podkladní vrstvy ve svahu (skluzy u opěry)._x000D_
3. V cenách jsou započteny náklady na vlastní betonáž, rozhrnutí a případně hutnění betonu požadované konzistence, uhlazení horního povrchu podkladní vrstvy, ošetření a ochranu čerstvě uloženého betonu._x000D_
4. V cenách nejsou započteny náklady na:_x000D_
a) zhutnění podloží pod podkladní vrstvy a vyčištění základové spáry, tyto se oceňují cenami katalogu 800-2 Základy a zvláštní zakládání,_x000D_
b) podkladní vrstva ze štěrku hutněného u plošného založení, tyto se oceňují souborem cen 451 57-78 Podkladní a výplňová vrstva z kameniva,_x000D_
c) zhotovení bednění vrtací šablony pilot nebo odbourání hlav pilot ze železobetonu u základu založeného na pilotách._x000D_
</t>
  </si>
  <si>
    <t>"podklad. beton dlažby"</t>
  </si>
  <si>
    <t>42</t>
  </si>
  <si>
    <t>457311114</t>
  </si>
  <si>
    <t>Vyrovnávací nebo spádový beton včetně úpravy povrchu C 12/15</t>
  </si>
  <si>
    <t xml:space="preserve">Poznámka k souboru cen:_x000D_
1. V cenách jsou započteny náklady na kontrolu bednění, vlastní betonáž zejména čerpadlem betonu, rozhrnutí a hutnění betonu vibrační lištou, uhlazení horního povrchu betonu vyrovnávací nebo spádové konstrukce v tloušťce větší než 60 mm, v případě železobetonu přes 100 mm, ošetření a ochranu čerstvě uloženého certifikovaného betonu požadované konzistence. Rovinnost povrchu - třída 9 až 10._x000D_
2. Příplatek za rovinnost povrchu platí pro všechny ceny ukládaného konstrukčního betonu pod celoplošnou izolaci mostovky v požadovaném příčném nebo podélném minimálním sklonu 0,5 %. Rovinnost je daná normou 8 mm pod 2 m lati a třídou 8 přesnosti._x000D_
3. V cenách nejsou započteny náklady na:_x000D_
a) železobetonovou desku nebo spřahující desku ze železobetonu tloušťky přes 100 mm,_x000D_
b) bednění vyrovnávacího a spádového betonu,_x000D_
c) vyrovnávací vrstvy ze sanační reprofilační malty, tyto se oceňují souborem cen 628 63-21 Úprava příčných spár u montovaných mostů,_x000D_
d) dobroušení povrchu na požadovanou třídu 6 přesnosti._x000D_
</t>
  </si>
  <si>
    <t>43</t>
  </si>
  <si>
    <t>458311131</t>
  </si>
  <si>
    <t>Výplňové klíny a filtrační vrstvy za opěrou z betonu hutněného po vrstvách filtračního drenážního</t>
  </si>
  <si>
    <t xml:space="preserve">Poznámka k souboru cen:_x000D_
1. V cenách jsou započteny náklady na ukládku stabilizačního nebo prostého betonu s hutněním po vrstvách na projektovanou míru zhutnění, případně společně v kombinaci s ukládkou hutněné ochranné filtrační vrstvy z drenážního betonu podél opěry nebo nebo přesýpaného objektu, rozhrnutí a hutnění betonu vibrační deskou po vrstvách v tloušťce 300 až 600 mm, pomocné překládané oddělovací bednění mezi filtrační drenážní vrstvou a výplňovým klínem, urovnání zhutněného horního povrchu výplně za opěrou._x000D_
</t>
  </si>
  <si>
    <t>44</t>
  </si>
  <si>
    <t>45</t>
  </si>
  <si>
    <t>465511521</t>
  </si>
  <si>
    <t>Dlažba z lomového kamene upraveného vodorovná nebo plocha ve sklonu do 1:2 s dodáním hmot do cementové malty, s vyplněním spár a s vyspárováním cementovou maltou v ploše přes 20 m2, tl. 200 mm</t>
  </si>
  <si>
    <t>"kamenná dlažba tl. 200mm"</t>
  </si>
  <si>
    <t>Komunikace pozemní</t>
  </si>
  <si>
    <t>46</t>
  </si>
  <si>
    <t>512502121</t>
  </si>
  <si>
    <t>Odstranění kolejového lože s přehozením materiálu na vzdálenost do 3 m s naložením na dopravní prostředek z kameniva (drceného, struskové štěrkoviny, štěrkopísku) po rozebrání koleje nebo kolejového rozvětvení</t>
  </si>
  <si>
    <t xml:space="preserve">Poznámka k souboru cen:_x000D_
1. Ceny lze použít i pro odstranění přilehlých částí kolejového lože sousedních kolejí, drážních stezek a sypaných nástupišť, nánosu mezi kolejnicovými pásy a vedle nich nad horní plochou pražců._x000D_
</t>
  </si>
  <si>
    <t>47</t>
  </si>
  <si>
    <t>513504111</t>
  </si>
  <si>
    <t>Pročištění kolejového lože z jakéhokoliv materiálu pod dosavadní kolejí se zpětným uložením, urovnáním a zhutněním pročištěného materiálu bez provozu</t>
  </si>
  <si>
    <t xml:space="preserve">Poznámka k souboru cen:_x000D_
1. Ceny nelze použít pro práce při změně úrovně pláně nebo podkladní vrstvy v téže koleji, tyto práce se oceňují cenami tohoto katalogu._x000D_
2. V cenách jsou započteny i náklady na odhození odpadového materiálu z kolejového lože do 3 m nebo jeho naložení na dopravní prostředek._x000D_
3. V cenách nejsou započteny náklady na:_x000D_
a) doplnění kolejového lože, tyto náklady se oceňují cenami souboru cen 511 5 . - . . Kolejové lože,_x000D_
b) odklizení odpadového materiálu z kolejového lože, tyto náklady se oceňují cenami souboru cen 997 24-1 . . Doprava vybouraných hmot, konstrukcí nebo suti, části B 02._x000D_
4. Pro určení množství měrných jednotek je rozhodující objem kolejového lože před pročištěním._x000D_
</t>
  </si>
  <si>
    <t>"zpětné zřízení kolejového lože"</t>
  </si>
  <si>
    <t>48</t>
  </si>
  <si>
    <t>513504195</t>
  </si>
  <si>
    <t>Pročištění kolejového lože Příplatek k cenám za ztížení práce při rekonstrukcích</t>
  </si>
  <si>
    <t>49</t>
  </si>
  <si>
    <t>50</t>
  </si>
  <si>
    <t>51</t>
  </si>
  <si>
    <t>52</t>
  </si>
  <si>
    <t>53</t>
  </si>
  <si>
    <t>54</t>
  </si>
  <si>
    <t>55</t>
  </si>
  <si>
    <t>56</t>
  </si>
  <si>
    <t>Úpravy povrchů, podlahy a osazování výplní</t>
  </si>
  <si>
    <t>57</t>
  </si>
  <si>
    <t xml:space="preserve">"dle přílohy 2.5.1" </t>
  </si>
  <si>
    <t>58</t>
  </si>
  <si>
    <t>Trubní vedení</t>
  </si>
  <si>
    <t>59</t>
  </si>
  <si>
    <t>R895811111</t>
  </si>
  <si>
    <t>Zřízení jímky z betonových skruží Ø 600 mm pro čerpání vody během výstavby.</t>
  </si>
  <si>
    <t xml:space="preserve">Poznámka k položce:_x000D_
V ceně položky jsou započteny veškeré zemní a pomocné práce spojené se zřízením čerpacích jímek a jejich následným odstraněním. </t>
  </si>
  <si>
    <t>Ostatní konstrukce a práce, bourání</t>
  </si>
  <si>
    <t>60</t>
  </si>
  <si>
    <t xml:space="preserve">Poznámka k souboru cen:_x000D_
1. V cenách jsou započteny i náklady na položení a dodání geotextilie včetně přesahů._x000D_
</t>
  </si>
  <si>
    <t>61</t>
  </si>
  <si>
    <t>936942211</t>
  </si>
  <si>
    <t>Zhotovení tabulky s letopočtem opravy nebo větší údržby vložením šablony do bednění</t>
  </si>
  <si>
    <t>"dle TZ"</t>
  </si>
  <si>
    <t>"letopočet do matrice do bednění"</t>
  </si>
  <si>
    <t>62</t>
  </si>
  <si>
    <t>962021112</t>
  </si>
  <si>
    <t>Bourání mostních konstrukcí zdiva a pilířů z kamene nebo cihel</t>
  </si>
  <si>
    <t xml:space="preserve">Poznámka k souboru cen:_x000D_
1. Cena 05-1111 lze použít i pro bourání konstrukcí z předpjatého betonu._x000D_
2. Ceny 06-5413 a 06-5423 lze použít i pro rozebrání dřevěných truhlíků nebo žlabů uložených na dřevěné konstrukci mostu._x000D_
3. Ceny nelze použít:_x000D_
a) pro bourání základových konstrukcí prováděné ve spojitosti se zemními pracemi; toto bourání se oceňuje cenami 122 90-1 - Bourání konstrukcí, části A 01 katalogu 800-1 Zemní práce;_x000D_
b) ceny nelze použít pro bourání konstrukcí pod vodou; tyto práce se oceňují podle ustanovení úvodního katalogu._x000D_
4. Ceny 04-1211 až 05-1111 nelze použít pro ocenění demontáže (vyjmutí) prefabrikovaných dílců nebo nosných konstrukcí v celku; tyto práce se oceňují podle ustanovení úvodního katalogu._x000D_
5. Ceny 06-5111 a 06-5112, 06-5611 a 06-5612 nelze použít pro vytažení pilot, bárek na pilotách a ledolamů; vytažení pilot se oceňuje příslušnými cenami katalogu 800-2 - Zvláštní zakládání objektů._x000D_
6. Množství měrných jednotek se určuje:_x000D_
a) u cen 02-1112 až 05-1111 v m3 objemu konstrukce nebo její části před bouráním,_x000D_
b) u cen 06-5111 až 06-5612 v m3 objemu dřeva v konstrukci nebo její části před bouráním._x000D_
</t>
  </si>
  <si>
    <t>63</t>
  </si>
  <si>
    <t>963051111</t>
  </si>
  <si>
    <t>Bourání mostních konstrukcí nosných konstrukcí ze železového betonu</t>
  </si>
  <si>
    <t>64</t>
  </si>
  <si>
    <t>966075141</t>
  </si>
  <si>
    <t>Odstranění různých konstrukcí na mostech kovového zábradlí vcelku</t>
  </si>
  <si>
    <t>65</t>
  </si>
  <si>
    <t>992114113</t>
  </si>
  <si>
    <t>Vodorovné přemístění mostních dílců vzdálenosti přesunu do 1 000 m přes 10 do 25 t</t>
  </si>
  <si>
    <t xml:space="preserve">Poznámka k souboru cen:_x000D_
1. Ceny jsou určeny pro každé samostatné vodorovné přemístění na staveništi podle POV._x000D_
2. Ceny -4111 až -4156 obsahují náklady na naložení mostních dílců v místě staveništní skládky a náklady na jejich vodorovné přemístění k místu montáže nebo k místu meziskládky při lomeném přemístění._x000D_
3. Ceny -4111 až -4156 neobsahují náklady na složení mostních prefabrikovaných dílců. Jestliže se jejich osazování neprovádí přímo z dopravního prostředku, oceňují se náklady na složení cenami -4291 až -4296. Těmito cenami se oceňují také náklady na složení mostních dílců při lomeném přemístění._x000D_
4. Ceny nelze použít pro příčné zasouvání železničních mostních prefabrikátů; tyto stavební práce se oceňují podle ustanovení úvodního katalogu._x000D_
5. Pro volbu ceny je rozhodující hmotnost přemísťovaného mostního dílce._x000D_
</t>
  </si>
  <si>
    <t>"staveništní přesun rámové kce." 4,00</t>
  </si>
  <si>
    <t>66</t>
  </si>
  <si>
    <t>R9112A11</t>
  </si>
  <si>
    <t>D+M mostního zábradlí s vodor. madly vč. povrchové úpravy.</t>
  </si>
  <si>
    <t>Poznámka k položce:_x000D_
Cena zahrzuje:_x000D_
- dodání zábradlí včetně předepsané povrchové úpravy_x000D_
- kotvení sloupků, t.j. kotevní desky, šrouby z nerez oceli, vrty a zálivku, pokud zadávací dokumentace nestanoví jinak_x000D_
- případné nivelační hmoty pod kotevní desky</t>
  </si>
  <si>
    <t>67</t>
  </si>
  <si>
    <t>"dle přílohy 2.6.1"</t>
  </si>
  <si>
    <t>997</t>
  </si>
  <si>
    <t>Přesun sutě</t>
  </si>
  <si>
    <t>68</t>
  </si>
  <si>
    <t>997013501</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</si>
  <si>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</si>
  <si>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</si>
  <si>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69</t>
  </si>
  <si>
    <t>997013509</t>
  </si>
  <si>
    <t>Odvoz suti a vybouraných hmot na skládku nebo meziskládku se složením, na vzdálenost Příplatek k ceně za každý další i započatý 1 km přes 1 km</t>
  </si>
  <si>
    <t>"odvoz na skládku ve vzdálenosti 17 km"</t>
  </si>
  <si>
    <t>70</t>
  </si>
  <si>
    <t>997013602</t>
  </si>
  <si>
    <t>Poplatek za uložení stavebního odpadu na skládce (skládkovné) z armovaného betonu zatříděného do Katalogu odpadů pod kódem 17 01 01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</si>
  <si>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</si>
  <si>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71</t>
  </si>
  <si>
    <t>997013655</t>
  </si>
  <si>
    <t>998</t>
  </si>
  <si>
    <t>Přesun hmot</t>
  </si>
  <si>
    <t>72</t>
  </si>
  <si>
    <t>998241012</t>
  </si>
  <si>
    <t>Přesun hmot pro železniční spodek drah kolejových jakéhokoliv rozsahu dopravní vzdálenost do 5 000 m, o sklonu trati přes 8 do 15 promile</t>
  </si>
  <si>
    <t xml:space="preserve">Poznámka k souboru cen:_x000D_
1. Pro použití cen je rozhodující maximální sklon trati, který se vyskytuje v objektu._x000D_
</t>
  </si>
  <si>
    <t>PSV</t>
  </si>
  <si>
    <t>Práce a dodávky PSV</t>
  </si>
  <si>
    <t>711</t>
  </si>
  <si>
    <t>Izolace proti vodě, vlhkosti a plynům</t>
  </si>
  <si>
    <t>73</t>
  </si>
  <si>
    <t>711112001</t>
  </si>
  <si>
    <t>Provedení izolace proti zemní vlhkosti natěradly a tmely za studena na ploše svislé S nátěrem penetračním</t>
  </si>
  <si>
    <t xml:space="preserve">Poznámka k souboru cen:_x000D_
1. Izolace plochy jednotlivě do 10 m2 se oceňují skladebně cenou příslušné izolace a cenou 711 19-9095 Příplatek za plochu do 10 m2._x000D_
</t>
  </si>
  <si>
    <t>74</t>
  </si>
  <si>
    <t>11163150</t>
  </si>
  <si>
    <t>lak penetrační asfaltový</t>
  </si>
  <si>
    <t>75</t>
  </si>
  <si>
    <t>711112002</t>
  </si>
  <si>
    <t>Provedení izolace proti zemní vlhkosti natěradly a tmely za studena na ploše svislé S nátěrem lakem asfaltovým</t>
  </si>
  <si>
    <t>76</t>
  </si>
  <si>
    <t>11163152</t>
  </si>
  <si>
    <t>lak hydroizolační asfaltový</t>
  </si>
  <si>
    <t>77</t>
  </si>
  <si>
    <t>78</t>
  </si>
  <si>
    <t>79</t>
  </si>
  <si>
    <t>R711491177</t>
  </si>
  <si>
    <t xml:space="preserve">Provedení izolace proti povrchové a podpovrchové tlakové vodě ostatní připevnění izolace nerezovou lištou. </t>
  </si>
  <si>
    <t xml:space="preserve">Poznámka k souboru cen:_x000D_
1. Cenami -9095 až -9097 lze oceňovat jen tehdy, nepřesáhne-li součet souvislé plochy vodorovné a svislé izolační vrstvy 10 m2._x000D_
2. Cenou -1175 lze oceňovat i připevnění izolace na ploše svislé._x000D_
3. Cenami -1171 až -1273 lze oceňovat i izolace proti zemní vlhkosti._x000D_
4. V ceně -1177 jsou započteny i náklady na navrtání, osazení hmoždinek a zatmelení._x000D_
</t>
  </si>
  <si>
    <t>80</t>
  </si>
  <si>
    <t>711491272</t>
  </si>
  <si>
    <t>Provedení izolace proti povrchové a podpovrchové tlakové vodě ostatní na ploše svislé S z textilií, vrstva ochranná</t>
  </si>
  <si>
    <t>"geotextílie 600g/m2"</t>
  </si>
  <si>
    <t>81</t>
  </si>
  <si>
    <t>69311083</t>
  </si>
  <si>
    <t>geotextilie netkaná separační, ochranná, filtrační, drenážní PP 600g/m2</t>
  </si>
  <si>
    <t>82</t>
  </si>
  <si>
    <t>711491273</t>
  </si>
  <si>
    <t>Provedení izolace proti povrchové a podpovrchové tlakové vodě ostatní na ploše svislé S z nopové fólie</t>
  </si>
  <si>
    <t>"nopová fólie na zasypanou stranu tížních zídek"</t>
  </si>
  <si>
    <t>28323005</t>
  </si>
  <si>
    <t>fólie profilovaná (nopová) drenážní HDPE s výškou nopů 8mm</t>
  </si>
  <si>
    <t>R71113001</t>
  </si>
  <si>
    <t>Ochrana izolace běžných kcí. pevná stěn z extrudovaného polystyrénu tl. 50 mm.</t>
  </si>
  <si>
    <t xml:space="preserve">Poznámka k položce:_x000D_
 V ceně je zahrnut veškerý materiál, výrobky a polotovary, včetně mimostaveništní a vnitrostaveništní dopravy (rovněž přesuny), včetně naložení a složení, případně s uložením a potřebná lešení a podpěrné konstrukce. Montáž ochranné vrstvy z polystyrenu včetně spojovacího materiálu. </t>
  </si>
  <si>
    <t>998711101</t>
  </si>
  <si>
    <t>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</si>
  <si>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</si>
  <si>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740</t>
  </si>
  <si>
    <t>Elektromontáže - zkoušky a revize</t>
  </si>
  <si>
    <t>R747613</t>
  </si>
  <si>
    <t>Ochrana proti účinkům bludných proudů vč. předepsaných měření</t>
  </si>
  <si>
    <t>komplet</t>
  </si>
  <si>
    <t>Poznámka k položce:_x000D_
1. Položka obsahuje:_x000D_
-   veškeré práce spojené s ochranou konstrukcí proti účinkům bludných proudů dle příslušných norem, předpisů a projektu._x000D_
-  materiál potřebný pro měření účinků BP_x000D_
-  cenu za měření dle příslušných norem a předpisů, včetně vystavení protokolu_x000D_
_x000D_
2. Způsob měření:_x000D_
Udává se počet kusů kompletní konstrukce nebo práce.</t>
  </si>
  <si>
    <t>VRN</t>
  </si>
  <si>
    <t>Vedlejší rozpočtové náklady</t>
  </si>
  <si>
    <t>VRN1</t>
  </si>
  <si>
    <t>Průzkumné, geodetické a projektové práce</t>
  </si>
  <si>
    <t>010001000</t>
  </si>
  <si>
    <t>kpl</t>
  </si>
  <si>
    <t>1024</t>
  </si>
  <si>
    <t>VRN2</t>
  </si>
  <si>
    <t>Příprava staveniště</t>
  </si>
  <si>
    <t>R020001000</t>
  </si>
  <si>
    <t>Příprava staveniště, včetně nákladů plynoucích z POV (příjezdové komunikace apod. neobsažené ve VRN)</t>
  </si>
  <si>
    <t>R022002000</t>
  </si>
  <si>
    <t xml:space="preserve">Přeložení konstrukcí - přespojkování sdělovacích a zabezpečovacích kabelů </t>
  </si>
  <si>
    <t>Poznámka k položce:_x000D_
V ceně položky jsou zahrnuty veškeré práce spojené s odkopáním, demontáží a likvidací původních chrániček a následným zásypem nových, práce spojené s přespojkováním a zabezepčením kabelů během výstavby. Cena zahrnuje veškerý materiál pro přespojkování kabelů (svorky, chráničky..), případné rezervní chráničky a další práce dle projektu.</t>
  </si>
  <si>
    <t>"přespojkování zabezpečovacích a sděl. kabelů do chrániček" 13,00</t>
  </si>
  <si>
    <t>VRN3</t>
  </si>
  <si>
    <t>Zařízení staveniště</t>
  </si>
  <si>
    <t>030001000</t>
  </si>
  <si>
    <t>VRN4</t>
  </si>
  <si>
    <t>Inženýrská činnost</t>
  </si>
  <si>
    <t>040001000</t>
  </si>
  <si>
    <t>VRN5</t>
  </si>
  <si>
    <t>Finanční náklady</t>
  </si>
  <si>
    <t>050001000</t>
  </si>
  <si>
    <t>VRN6</t>
  </si>
  <si>
    <t>Územní vlivy</t>
  </si>
  <si>
    <t>060001000</t>
  </si>
  <si>
    <t>VRN7</t>
  </si>
  <si>
    <t>Provozní vlivy</t>
  </si>
  <si>
    <t>070001000</t>
  </si>
  <si>
    <t>VRN8</t>
  </si>
  <si>
    <t>Přesun stavebních kapacit</t>
  </si>
  <si>
    <t>080001000</t>
  </si>
  <si>
    <t>Další náklady na pracovníky</t>
  </si>
  <si>
    <t>VRN9</t>
  </si>
  <si>
    <t>Ostatní náklady</t>
  </si>
  <si>
    <t>090001000</t>
  </si>
  <si>
    <t>SO 04-19-02 - Hanušovice - Jindřichov na Moravě, žel. propustek v ev. km 1,231</t>
  </si>
  <si>
    <t>Ing. Marián Hollý</t>
  </si>
  <si>
    <t>131151100</t>
  </si>
  <si>
    <t>Hloubení nezapažených jam a zářezů strojně s urovnáním dna do předepsaného profilu a spádu v hornině třídy těžitelnosti I skupiny 1 a 2 do 20 m3</t>
  </si>
  <si>
    <t>-317598286</t>
  </si>
  <si>
    <t>"měřeno digitálně"</t>
  </si>
  <si>
    <t>2,35*6,50</t>
  </si>
  <si>
    <t>-808976894</t>
  </si>
  <si>
    <t>"odvoz vykopané zeminy na skládku, dle pol. 13115"  15,275</t>
  </si>
  <si>
    <t>-388343866</t>
  </si>
  <si>
    <t>7,00*15,275</t>
  </si>
  <si>
    <t>171251201</t>
  </si>
  <si>
    <t>1691701401</t>
  </si>
  <si>
    <t>"dle pol. 1627511" 15,275</t>
  </si>
  <si>
    <t>-1589858512</t>
  </si>
  <si>
    <t>"dle pol. 171201211"   15,275*1,90</t>
  </si>
  <si>
    <t>174151101</t>
  </si>
  <si>
    <t>1595794708</t>
  </si>
  <si>
    <t>"dle přílohy 2.4, měřeno digitálně"</t>
  </si>
  <si>
    <t>"zásyp z hutněného materiálu, měřeno digitálně" 2,5*6,50</t>
  </si>
  <si>
    <t>-1633399357</t>
  </si>
  <si>
    <t>16,25*2,1 'Přepočtené koeficientem množství</t>
  </si>
  <si>
    <t>-610272551</t>
  </si>
  <si>
    <t>"předpoklad" 50,00</t>
  </si>
  <si>
    <t>-1234057195</t>
  </si>
  <si>
    <t>"ornice pro finální teréní úpravy - ornice tl. 200mm (1400 kg/m3)" 50,00*0,20*1,40</t>
  </si>
  <si>
    <t>1548831929</t>
  </si>
  <si>
    <t>"dle pol. 18130" 50,00</t>
  </si>
  <si>
    <t>462422994</t>
  </si>
  <si>
    <t>50*0,025 'Přepočtené koeficientem množství</t>
  </si>
  <si>
    <t>-1589916058</t>
  </si>
  <si>
    <t>"dočasné odstranění kolejového lože"</t>
  </si>
  <si>
    <t>"měřeno digitálně" 6,00*2,60</t>
  </si>
  <si>
    <t>-279349989</t>
  </si>
  <si>
    <t>"dle pol. 51250" 15,60</t>
  </si>
  <si>
    <t>1647098076</t>
  </si>
  <si>
    <t>"dle pol. 51350" 15,60</t>
  </si>
  <si>
    <t>-777144700</t>
  </si>
  <si>
    <t>"odbourání částí opěr propustku, měřeno digitálně"</t>
  </si>
  <si>
    <t>2*3,53*0,70</t>
  </si>
  <si>
    <t>963041211</t>
  </si>
  <si>
    <t>Bourání mostních konstrukcí nosných konstrukcí z prostého betonu</t>
  </si>
  <si>
    <t>-2036498507</t>
  </si>
  <si>
    <t>"bourání říms, měřeno digitálně"</t>
  </si>
  <si>
    <t>2*0,45*3,00*0,50</t>
  </si>
  <si>
    <t xml:space="preserve">"bourání nosné desky, měřeno digitálně" </t>
  </si>
  <si>
    <t>1,10*1,10</t>
  </si>
  <si>
    <t>964076341</t>
  </si>
  <si>
    <t>Vybourání válcovaných nosníků uložených ve zdivu betonovém nebo kamenném na maltu cementovou délky do 6 m, hmotnosti do 55 kg/m</t>
  </si>
  <si>
    <t>-1165616411</t>
  </si>
  <si>
    <t xml:space="preserve">"vybourání zabet. kolejnic, 49,43 kg/m; 23 ks; 1,10 m" </t>
  </si>
  <si>
    <t>23*1,10*49,43/1000</t>
  </si>
  <si>
    <t>-1194025812</t>
  </si>
  <si>
    <t>"dle pol. 96202; 96304; 96407"   12,306+5,632+1,568</t>
  </si>
  <si>
    <t>"přesun kol. lože na meziskládku" 28,205</t>
  </si>
  <si>
    <t>1752502550</t>
  </si>
  <si>
    <t>"odvoz na skládku do vzdálenosti 17 km"</t>
  </si>
  <si>
    <t>16,00*19,505</t>
  </si>
  <si>
    <t>997013601</t>
  </si>
  <si>
    <t>Poplatek za uložení stavebního odpadu na skládce (skládkovné) z prostého betonu zatříděného do Katalogu odpadů pod kódem 17 01 01</t>
  </si>
  <si>
    <t>273800467</t>
  </si>
  <si>
    <t>"dle pol. 96304" 5,632</t>
  </si>
  <si>
    <t>396981418</t>
  </si>
  <si>
    <t>"dle pol. 9620211" 12,306</t>
  </si>
  <si>
    <t>-1879331736</t>
  </si>
  <si>
    <t>462393262</t>
  </si>
  <si>
    <t>679984162</t>
  </si>
  <si>
    <t xml:space="preserve">Přeložení konstrukcí - přespojkování sdělovacích a zabezpečovacích kabelů _x000D_
</t>
  </si>
  <si>
    <t>-157526345</t>
  </si>
  <si>
    <t>"předpoklad"</t>
  </si>
  <si>
    <t>"přespojkování zabezpečovacích a sděl. kabelů do chrániček" 8,00</t>
  </si>
  <si>
    <t>"dočasné přespojkování během výstavby" 8,00+2*4,00</t>
  </si>
  <si>
    <t>-736988710</t>
  </si>
  <si>
    <t>-1634509714</t>
  </si>
  <si>
    <t>1894868721</t>
  </si>
  <si>
    <t>1450626183</t>
  </si>
  <si>
    <t>-451756608</t>
  </si>
  <si>
    <t>1964924503</t>
  </si>
  <si>
    <t>-192049764</t>
  </si>
  <si>
    <t>SO 04-19-03 - Hanušovice - Jindřichov na Moravě, žel. propustek v ev. km 2,011</t>
  </si>
  <si>
    <t>131151202</t>
  </si>
  <si>
    <t>Hloubení zapažených jam a zářezů strojně s urovnáním dna do předepsaného profilu a spádu v hornině třídy těžitelnosti I skupiny 1 a 2 přes 20 do 50 m3</t>
  </si>
  <si>
    <t>972758456</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</si>
  <si>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prostředek._x000D_
2. Hloubení zapažených jam hloubky přes 16 m se oceňuje individuálně._x000D_
3. Výpočet objemu vykopávky v pažených prostorách se stanovuje dle přílohy č. 3 tohoto katalogu._x000D_
</t>
  </si>
  <si>
    <t>"dle příl. 2.4, měřeno digitálně"</t>
  </si>
  <si>
    <t>3,60*7,30</t>
  </si>
  <si>
    <t>-1252882548</t>
  </si>
  <si>
    <t>"rýhy pro prahy"</t>
  </si>
  <si>
    <t>0,30*0,60*1,5*2</t>
  </si>
  <si>
    <t>-528538676</t>
  </si>
  <si>
    <t>"dle pol. 13120; 13220" 26,28+0,54</t>
  </si>
  <si>
    <t>-1381087735</t>
  </si>
  <si>
    <t>"odvoz na skládku do vzdálenosti 17,5 km"</t>
  </si>
  <si>
    <t>7,50*26,82</t>
  </si>
  <si>
    <t>2053919852</t>
  </si>
  <si>
    <t>"dle pol. 162701105"  26,82</t>
  </si>
  <si>
    <t>-2014871483</t>
  </si>
  <si>
    <t>"dle pol. 171201211"   26,82*1,90</t>
  </si>
  <si>
    <t>-1270774209</t>
  </si>
  <si>
    <t>"zásyp hutnitelným materiálem" 2*1,90*7,50</t>
  </si>
  <si>
    <t>-369251389</t>
  </si>
  <si>
    <t>28,5*2,1 'Přepočtené koeficientem množství</t>
  </si>
  <si>
    <t>-1212049398</t>
  </si>
  <si>
    <t>"předpoklad" 30,00</t>
  </si>
  <si>
    <t>348267302</t>
  </si>
  <si>
    <t>"ornice pro finální teréní úpravy - ornice tl. 200mm (1400 kg/m3)" 30,00*0,20*1,40</t>
  </si>
  <si>
    <t>-1484989503</t>
  </si>
  <si>
    <t>"dle pol. 18130" 30,00</t>
  </si>
  <si>
    <t>1560426324</t>
  </si>
  <si>
    <t>30*0,025 'Přepočtené koeficientem množství</t>
  </si>
  <si>
    <t>273321117</t>
  </si>
  <si>
    <t>Základové konstrukce z betonu železového desky ve výkopu nebo na hlavách pilot C 25/30</t>
  </si>
  <si>
    <t>2030801159</t>
  </si>
  <si>
    <t xml:space="preserve">Poznámka k souboru cen:_x000D_
1. V cenách jsou započteny i náklady na:_x000D_
a) kontrolu bednění před betonáží, vlastní betonáž zejména čerpadlem betonu, rozhrnutí a hutnění betonu požadované konzistence bez ohledu na hustotu výztuže, uhlazení horního povrchu základu s případnou technologickou přestávkou nutnou pro vytvoření založení dříku opěry nebo pilíře,_x000D_
b) kontrolu uložení výztuže s předepsaným krytím,_x000D_
c) ošetření a ochranu čerstvě uloženého betonu._x000D_
2. V cenách nejsou započteny náklady na podkladní vrstvu základu, tyto se oceňují souborem cen 451 3-511 Podkladní nebo vyrovnávací vrstva z betonu prostého._x000D_
</t>
  </si>
  <si>
    <t>"zesílený základ" 2*0,55*2,00</t>
  </si>
  <si>
    <t>"deska" 1,10*3,90*0,20</t>
  </si>
  <si>
    <t>-2047280604</t>
  </si>
  <si>
    <t>"dle přilohy 2.4, měřeno digitálně"</t>
  </si>
  <si>
    <t>2*7,9*0,50+2*1,54*0,50</t>
  </si>
  <si>
    <t>1465614817</t>
  </si>
  <si>
    <t>"dle pol. 273354111" 9,44</t>
  </si>
  <si>
    <t>-442001654</t>
  </si>
  <si>
    <t xml:space="preserve">"dle přílohy 2.4" </t>
  </si>
  <si>
    <t>"kari sítě 8/100/100" 1,0*3,90*7,90/1000</t>
  </si>
  <si>
    <t>274311127</t>
  </si>
  <si>
    <t>Základové konstrukce z betonu prostého pasy, prahy, věnce a ostruhy ve výkopu nebo na hlavách pilot C 25/30</t>
  </si>
  <si>
    <t>-238108475</t>
  </si>
  <si>
    <t>"beton. prahy"</t>
  </si>
  <si>
    <t>"dle příl. 2.4"  2*0,60*1,54*0,30</t>
  </si>
  <si>
    <t>274361116</t>
  </si>
  <si>
    <t>Výztuž základových konstrukcí pasů, prahů, věnců a ostruh z betonářské oceli 10 505 (R) nebo BSt 500</t>
  </si>
  <si>
    <t>586760865</t>
  </si>
  <si>
    <t>"dle přílohy 2.5"</t>
  </si>
  <si>
    <t>76,61*2/1000</t>
  </si>
  <si>
    <t>451315114</t>
  </si>
  <si>
    <t>Podkladní a výplňové vrstvy z betonu prostého tloušťky do 100 mm, z betonu C 12/15</t>
  </si>
  <si>
    <t>356953207</t>
  </si>
  <si>
    <t>"Dle výkazů materiálu projektu. Dle přílohy 2.4"</t>
  </si>
  <si>
    <t>"podkladní beton C12/15" 7,30*1,30</t>
  </si>
  <si>
    <t>451315127</t>
  </si>
  <si>
    <t>Podkladní a výplňové vrstvy z betonu prostého tloušťky do 150 mm, z betonu C 25/30</t>
  </si>
  <si>
    <t>1778725486</t>
  </si>
  <si>
    <t>"výplňová vrstva betonu uvnitř trub"</t>
  </si>
  <si>
    <t>7,90*0,6</t>
  </si>
  <si>
    <t>451315137</t>
  </si>
  <si>
    <t>Podkladní a výplňové vrstvy z betonu prostého tloušťky do 200 mm, z betonu C 25/30</t>
  </si>
  <si>
    <t>-1503114846</t>
  </si>
  <si>
    <t>"betonové lože dlažby tl. 200mm, C25/30, měřeno digitálně" 3,456</t>
  </si>
  <si>
    <t>462511111</t>
  </si>
  <si>
    <t>Zához prostoru z lomového kamene</t>
  </si>
  <si>
    <t>162592531</t>
  </si>
  <si>
    <t xml:space="preserve">Poznámka k souboru cen:_x000D_
1. Drenážní beton může být použit k záhozu drenážních trub._x000D_
2. V cenách jsou započteny náklady na rozprostření záhozu bez zhutnění po vrstvách tak, aby zásyp tvořil pevný celek, případně v poslední vrstvě s urovnáním povrchu, náklady na manipulaci ručně kolečkem a odstranění záhozu ručně mezi pilotami pro odbourání hlav železobetonových vrtaných pilot nebo z prostoru mimo piloty ručně._x000D_
3. V cenách nejsou započteny náklady na nutné zemní práce._x000D_
</t>
  </si>
  <si>
    <t>"kamenný zához na vtoku a výtoku, tl. 200mm"</t>
  </si>
  <si>
    <t>2*1,00*0,20*0,64</t>
  </si>
  <si>
    <t>1910043330</t>
  </si>
  <si>
    <t>"na vtoku, měřeno digitálně, koef. sklonu 1,20" 1,63*1,20</t>
  </si>
  <si>
    <t>"na výtoku, měřeno digitálně, koef. sklonu 1,20" 1,25*1,20</t>
  </si>
  <si>
    <t>511534111</t>
  </si>
  <si>
    <t>Zřízení kolejového lože se zhutněním z kameniva recyklovaného hrubého drceného</t>
  </si>
  <si>
    <t>595463255</t>
  </si>
  <si>
    <t xml:space="preserve">Poznámka k souboru cen:_x000D_
1. Ceny lze použít i pro:_x000D_
a) rozšířené kolejové lože mezi vyhybkami ve zhlaví nástupištních zídek, na mostech s průběžným kolejovým ložem a v tunelu,_x000D_
b) kolejové lože s úpravou žlábku pro izolované kolejové obvody._x000D_
2. V cenách nejsou započteny náklady na:_x000D_
a) dodání recyklovaného kameniva, tyto náklady se oceňují ve specifikaci. Množství kameniva se stanoví podle přílohy č. 3 a 4._x000D_
b) případné hutnění mezipražcových prostorů a za hlavami pražců._x000D_
</t>
  </si>
  <si>
    <t>"doplnění štěrku do kolejového lože"</t>
  </si>
  <si>
    <t>"měřeno digitálně" 0,40*6,20</t>
  </si>
  <si>
    <t>58981116</t>
  </si>
  <si>
    <t>recyklát směsný frakce 32/63</t>
  </si>
  <si>
    <t>-2131414907</t>
  </si>
  <si>
    <t>2,48*2,035 'Přepočtené koeficientem množství</t>
  </si>
  <si>
    <t>105701548</t>
  </si>
  <si>
    <t>"dočasné odstranění kolejového lože, měřeno digitálně"</t>
  </si>
  <si>
    <t>2,80*6,00</t>
  </si>
  <si>
    <t>1875729581</t>
  </si>
  <si>
    <t>"dle pol. 51250" 16,80</t>
  </si>
  <si>
    <t>286785556</t>
  </si>
  <si>
    <t>"dle pol. 51350" 16,80</t>
  </si>
  <si>
    <t>919521160</t>
  </si>
  <si>
    <t>Zřízení silničního propustku z trub betonových nebo železobetonových DN 800 mm</t>
  </si>
  <si>
    <t>546279016</t>
  </si>
  <si>
    <t xml:space="preserve">Poznámka k souboru cen:_x000D_
1. Ceny jsou určeny pro trubní propustky spádu do 10 %._x000D_
2. V cenách jsou započteny i náklady na:_x000D_
a) podkladní vrstvu ze štěrkopísku a podkladní vrstvu (lože) z betonu prostého,_x000D_
b) utěsnění trub cementovou maltou._x000D_
3. V cenách nejsou započteny náklady na:_x000D_
a) zemní práce, které se oceňují cenami části A 01 katalogu 800-1 Zemní práce;_x000D_
b) dodání trub, které se oceňuje ve specifikaci; ztratné lze dohodnout ve výši 1 %,_x000D_
c) obetonování trub, které se oceňuje cenou 919 53-5555._x000D_
</t>
  </si>
  <si>
    <t>"nový propustek z patkových trub DN 800"  8,00</t>
  </si>
  <si>
    <t>R592220022</t>
  </si>
  <si>
    <t>trouba ŽB hrdlová patková DN 800</t>
  </si>
  <si>
    <t>296001223</t>
  </si>
  <si>
    <t>"patkové trouby dl. 1,0m, 5 ks" 5,00</t>
  </si>
  <si>
    <t>R592220021</t>
  </si>
  <si>
    <t>trouba ŽB hrdlová patková vtoková a výtoková DN 800</t>
  </si>
  <si>
    <t>-807551741</t>
  </si>
  <si>
    <t>"dle přílohy 2.3"</t>
  </si>
  <si>
    <t>"vtoková šikmá trouba" 1</t>
  </si>
  <si>
    <t>"výtoková šikmá trouba" 1</t>
  </si>
  <si>
    <t>931994142</t>
  </si>
  <si>
    <t>Těsnění spáry betonové konstrukce pásy, profily, tmely tmelem polyuretanovým spáry dilatační do 4,0 cm2</t>
  </si>
  <si>
    <t>-1925090380</t>
  </si>
  <si>
    <t xml:space="preserve">Poznámka k souboru cen:_x000D_
1. V cenách těsnění spár pásy těsnicími jsou započteny náklady na rozměření délky pásu v konstrukci, nastříhaní a lepení pásu na požadovaný rozměr, uchycení hřebenu pásu k výztuži a k bednění tak, aby nedošlo u povrchových pásů k posunutí a u vnitřních k volnému pohybu během betonáže, a náklady uložení pásů pro svislou nebo vodorovnou ochranu spáry._x000D_
2. V cenách těsnění styčné spáry profilem jsou započteny náklady na nastříhání, vložení a nalepení profilové pryže z nevodotěsného mikrotenového profilu nebo vodotěsného vodoubobtnajícího profilu do drážky styčné spáry mezi prefa dílci během montáže konstrukce zejména přesýpaných objektů._x000D_
3. Těsnění tmelem se používá převážně u pohledových pracovních a dilatačních spár v profilu vytvořeném lištami o ploše do 1,5 cm2 u pracovních spár a 4 cm2 u dilatačních spár. V ceně jsou započteny náklady na penetraci pro lepší přilnavost k betonu, u dilatačních spár osazení separační vložky tmelu pro oddělení polystyrenové výplně dilatační spáry a uhlazení tmelu._x000D_
4. Těsnění spárovým profilem ze silikonu nebo uretanu jako náhrada za pohledové výplně obsahuje nastříhaní a slepení pásů na potřebnou délku, vložení do spáry vytvořené lištami, zkosení čela spáry do 20/20 mm nebo do 40/40 mm._x000D_
5. Těsnění smrštitelné (pseudo) spáry obsahuje těsnění lícové tmelem a rubové povrchovým pásem dilatačním, vložení extrudovaného polystyrenu v 1/3 plochy tloušťky betonové stěny._x000D_
6. V cenách nejsou započteny náklady na:_x000D_
a) bednění pracovních a dilatačních čel, bednění podpěr těsnicího pásu svisle uložených, tyto se oceňují cenou 327 35-3112,_x000D_
b) bednění podpěr těsnicího pásu vodorovně uložených, tyto se oceňují cenou 421 35-3112,_x000D_
c) vložení polystyrenu do dilatačních spár, tyto se oceňují souborem cen 931 99-21 Výplň dilatačních spár z polystyrenu,_x000D_
d) u cen -4171 a -4172 na tmelení spáry pod izolačním pásem, tyto se oceňují cenami -4131 až -4142,_x000D_
e) u cen -4171 a -4172 na penetrační nátěr betonu, tyto se oceňují cenami katalogu 800-711 Izolace proti vodě, vlhkosti a plynům._x000D_
</t>
  </si>
  <si>
    <t>"dilatační těsnění prefa trub tmelem"</t>
  </si>
  <si>
    <t>3,10*6</t>
  </si>
  <si>
    <t>-873371943</t>
  </si>
  <si>
    <t>"letopočet na čelních zdech" 2,00</t>
  </si>
  <si>
    <t>1993709616</t>
  </si>
  <si>
    <t>"dle výkresu 2.3; bourání kamenných opěr"</t>
  </si>
  <si>
    <t>2*3,60*1,25</t>
  </si>
  <si>
    <t>983991236</t>
  </si>
  <si>
    <t>"Dle výkazů materiálu projektu. Dle tabulky kubatur projektanta."</t>
  </si>
  <si>
    <t>"Dle výkresu 2.3, demolice  nosné. kce., měřeno digitálně"</t>
  </si>
  <si>
    <t>"úp"  2*0,125*5,20</t>
  </si>
  <si>
    <t>"římsy" 2*0,50*2,60*0,45</t>
  </si>
  <si>
    <t>"deska" 1,10*1,16</t>
  </si>
  <si>
    <t>437941273</t>
  </si>
  <si>
    <t xml:space="preserve">"vybourání zabet. kolejnic, 49,43 kg/m; 27 ks á 1,10m"  </t>
  </si>
  <si>
    <t>27*1,10*49,43/1000</t>
  </si>
  <si>
    <t>992114111</t>
  </si>
  <si>
    <t>Vodorovné přemístění mostních dílců vzdálenosti přesunu do 1 000 m do 5 t</t>
  </si>
  <si>
    <t>-160486882</t>
  </si>
  <si>
    <t>"přesun trub po staveništi" 7,00</t>
  </si>
  <si>
    <t>2046688298</t>
  </si>
  <si>
    <t>-1446059307</t>
  </si>
  <si>
    <t>"odvoz na skládku do vzdálenosti 17,50 km</t>
  </si>
  <si>
    <t>16,50*32,491</t>
  </si>
  <si>
    <t>1467875351</t>
  </si>
  <si>
    <t>"dle pol. 96304" 8,241</t>
  </si>
  <si>
    <t>997221873</t>
  </si>
  <si>
    <t>Poplatek za uložení stavebního odpadu na recyklační skládce (skládkovné) zeminy a kamení zatříděného do Katalogu odpadů pod kódem 17 05 04</t>
  </si>
  <si>
    <t>-1350366092</t>
  </si>
  <si>
    <t>"dle pol. 96202" 22,410</t>
  </si>
  <si>
    <t>-713267457</t>
  </si>
  <si>
    <t>711111001</t>
  </si>
  <si>
    <t>Provedení izolace proti zemní vlhkosti natěradly a tmely za studena na ploše vodorovné V nátěrem penetračním</t>
  </si>
  <si>
    <t>-928141299</t>
  </si>
  <si>
    <t>"nátěr proti zemní vlhkosti"</t>
  </si>
  <si>
    <t>"1x ALP - izolace trub" 3,10*7,40</t>
  </si>
  <si>
    <t>342256809</t>
  </si>
  <si>
    <t>22,94*0,0003 'Přepočtené koeficientem množství</t>
  </si>
  <si>
    <t>711111002</t>
  </si>
  <si>
    <t>Provedení izolace proti zemní vlhkosti natěradly a tmely za studena na ploše vodorovné V nátěrem lakem asfaltovým</t>
  </si>
  <si>
    <t>-1998623274</t>
  </si>
  <si>
    <t>"2x ALN - izolace trub" 2*3,10*7,40</t>
  </si>
  <si>
    <t>1656792866</t>
  </si>
  <si>
    <t>45,88*0,00035 'Přepočtené koeficientem množství</t>
  </si>
  <si>
    <t>344071754</t>
  </si>
  <si>
    <t>"geotextílie 800g/m2"</t>
  </si>
  <si>
    <t>"dle pol. 711111" 22,94</t>
  </si>
  <si>
    <t>69311085</t>
  </si>
  <si>
    <t>geotextilie netkaná separační, ochranná, filtrační, drenážní PP 800g/m2</t>
  </si>
  <si>
    <t>-1108605245</t>
  </si>
  <si>
    <t>22,94*1,05 'Přepočtené koeficientem množství</t>
  </si>
  <si>
    <t>-1279966572</t>
  </si>
  <si>
    <t>-1830919601</t>
  </si>
  <si>
    <t>561789704</t>
  </si>
  <si>
    <t>-1275934874</t>
  </si>
  <si>
    <t>"přespojkování zabezpečovacích a sděl. kabelů do chrániček" 8,50</t>
  </si>
  <si>
    <t>"dočasné přespojkování během výstavby" 8,50+2*4,00</t>
  </si>
  <si>
    <t>1063492402</t>
  </si>
  <si>
    <t>-599547629</t>
  </si>
  <si>
    <t>-1444819850</t>
  </si>
  <si>
    <t>-1359967458</t>
  </si>
  <si>
    <t>-543510514</t>
  </si>
  <si>
    <t>1248865416</t>
  </si>
  <si>
    <t>-887086773</t>
  </si>
  <si>
    <t>SO 04-19-04 - Hanušovice - Jindřichov na Moravě, žel. propustek v ev. km 2,241</t>
  </si>
  <si>
    <t>-712903088</t>
  </si>
  <si>
    <t>115101202</t>
  </si>
  <si>
    <t>Čerpání vody na dopravní výšku do 10 m s uvažovaným průměrným přítokem přes 500 do 1 000 l/min</t>
  </si>
  <si>
    <t>-1789592153</t>
  </si>
  <si>
    <t xml:space="preserve">"čerpání vody z výkopů" </t>
  </si>
  <si>
    <t>2*12*7</t>
  </si>
  <si>
    <t>131251204</t>
  </si>
  <si>
    <t>Hloubení zapažených jam a zářezů strojně s urovnáním dna do předepsaného profilu a spádu v hornině třídy těžitelnosti I skupiny 3 přes 100 do 500 m3</t>
  </si>
  <si>
    <t>2005217790</t>
  </si>
  <si>
    <t>"dle přílohy 2.6"</t>
  </si>
  <si>
    <t>193,00</t>
  </si>
  <si>
    <t>-1779400619</t>
  </si>
  <si>
    <t>"dle pol. 13125" 193,00</t>
  </si>
  <si>
    <t>"dle pol. 111301" 40,00*0,10</t>
  </si>
  <si>
    <t>2064826859</t>
  </si>
  <si>
    <t>"odvoz na skládku ve vzdálenosti 18 km"</t>
  </si>
  <si>
    <t>197,00*8,00</t>
  </si>
  <si>
    <t>642262287</t>
  </si>
  <si>
    <t>"dle pol. 16275"  197,00</t>
  </si>
  <si>
    <t>744536912</t>
  </si>
  <si>
    <t>"dle pol. 17120"  197,00*1,90</t>
  </si>
  <si>
    <t>81377182</t>
  </si>
  <si>
    <t>"dle TZ, zásyp štěrkodrtí fr. 0/63"</t>
  </si>
  <si>
    <t>"měřeno digitálně" 11,60*7,20+4,60*2*1,30+12,00*4,00</t>
  </si>
  <si>
    <t>58344197</t>
  </si>
  <si>
    <t>štěrkodrť frakce 0/63</t>
  </si>
  <si>
    <t>1977425902</t>
  </si>
  <si>
    <t>143,48*2,1 'Přepočtené koeficientem množství</t>
  </si>
  <si>
    <t>515099577</t>
  </si>
  <si>
    <t>"předpoklad" 20,00</t>
  </si>
  <si>
    <t>633588074</t>
  </si>
  <si>
    <t>"ornice pro finální teréní úpravy - ornice tl. 200mm (1400 kg/m3)" 20,00*0,20*1,40</t>
  </si>
  <si>
    <t>-1145717631</t>
  </si>
  <si>
    <t>"dle pol. 18130" 20,00</t>
  </si>
  <si>
    <t>-702136207</t>
  </si>
  <si>
    <t>20*0,025 'Přepočtené koeficientem množství</t>
  </si>
  <si>
    <t>223111114</t>
  </si>
  <si>
    <t>Rychlostní diamantové vrtání průměru do 56 mm, jádrové do úklonu 45° v hl 0 až 25 m v hornině tř. III a IV</t>
  </si>
  <si>
    <t>913077093</t>
  </si>
  <si>
    <t xml:space="preserve">"vrty pro kotvení zápor- 4x zemní kotva a 1x táhlo" </t>
  </si>
  <si>
    <t>9,50*4+5,00*1</t>
  </si>
  <si>
    <t>226111213</t>
  </si>
  <si>
    <t>Velkoprofilové vrty náběrovým vrtáním svislé nezapažené průměru přes 400 do 450 mm, v hl přes 5 m v hornině tř. III</t>
  </si>
  <si>
    <t>-49975452</t>
  </si>
  <si>
    <t>"vrty pro zápory HEB 220, dl. 7,00 m"  2*7,00</t>
  </si>
  <si>
    <t>"vrty pro zápory HEB 140, dl. 7,00 m"  6*7,00</t>
  </si>
  <si>
    <t>"vrty pro zápory HEB 140, dl. 4,00m"  4*4,00</t>
  </si>
  <si>
    <t>R2269401</t>
  </si>
  <si>
    <t>Záporové pažení z kovu dočasné (hmotnost) vč. obratovosti, kleštin, převázek, táhel, kotvení apod. - osazení, beranění, opracování, dodávky materiálui, odstranění; komplet</t>
  </si>
  <si>
    <t>-1350313851</t>
  </si>
  <si>
    <t>Poznámka k položce:_x000D_
- položka zahrnuje opotřebení ocelových zápor, jejich osazení do připravených vrtů včetně zabetonování konců a obsypu, případně jejich zaberanění a jejich odstranění._x000D_
- zřízení záporového pažení_x000D_
- kleštiny, kotvy, převázky, _x000D_
- ve výsledné hmotnosti je započtena i hmotnost převázky, spojovacího materiálu, táhel, kotev apod._x000D_
- v ceně položky je zahrnuta veškerá doprava, uskladnění, ošětření_x000D_
- nájem, provoz a přemístění případných beranících zařízení a dalších mechanismů_x000D_
- lešení a podpěrné konstrukce pro práci a manipulaci beranících zařízení a dalších mechanismů_x000D_
- montážní a dílenská dokumentace včetně technologického předpisu montáže,_x000D_
- výplň, těsnění a tmelení spar a spojů,</t>
  </si>
  <si>
    <t>"dle výkazu oceli pažení" 3467,10/1000</t>
  </si>
  <si>
    <t>R22695A</t>
  </si>
  <si>
    <t>Výdřeva záporového pažení dočasná (kubatura)</t>
  </si>
  <si>
    <t>-1006483558</t>
  </si>
  <si>
    <t>Poznámka k položce:_x000D_
Položka zahrnuje osazení pažin bez ohledu na drhu, jejich opotřebení a jejich odtranění, případnou likvidaci. V ceně je zahrnuta veškerá vnitro i mimostaveništní doprava materiálu.</t>
  </si>
  <si>
    <t>"dřev. pažiny"  2,20</t>
  </si>
  <si>
    <t>-786129534</t>
  </si>
  <si>
    <t>"dle přílohy 2.4, zákl. deska trub"</t>
  </si>
  <si>
    <t>1,10*4,55*0,20</t>
  </si>
  <si>
    <t>2145275541</t>
  </si>
  <si>
    <t>4,55*0,20*2+1,10*0,20*2</t>
  </si>
  <si>
    <t>1638893125</t>
  </si>
  <si>
    <t>"dle pol. 273354111"   2,260</t>
  </si>
  <si>
    <t>-1477240517</t>
  </si>
  <si>
    <t>"kari sítě 8/100/100" 1,00*4,45*7,90*1,30/1000</t>
  </si>
  <si>
    <t>275321118</t>
  </si>
  <si>
    <t>Základové konstrukce z betonu železového patky a bloky ve výkopu nebo na hlavách pilot C 30/37</t>
  </si>
  <si>
    <t>-934411167</t>
  </si>
  <si>
    <t>"zákl. patka čelní zdi, dle příl. 2.4"</t>
  </si>
  <si>
    <t>1,45*6,40*0,45</t>
  </si>
  <si>
    <t>275354111</t>
  </si>
  <si>
    <t>Bednění základových konstrukcí patek a bloků zřízení</t>
  </si>
  <si>
    <t>-85657095</t>
  </si>
  <si>
    <t>"bednění zákl. čelní zídky"</t>
  </si>
  <si>
    <t>2*1,45*0,45+2*6,40*0,45</t>
  </si>
  <si>
    <t>277354211</t>
  </si>
  <si>
    <t>Bednění základových konstrukcí pilířů odstranění bednění</t>
  </si>
  <si>
    <t>-1071709104</t>
  </si>
  <si>
    <t>"dle pol. 2753541" 7,065</t>
  </si>
  <si>
    <t>275361116</t>
  </si>
  <si>
    <t>Výztuž základových konstrukcí patek a bloků z betonářské oceli 10 505 (R) nebo BSt 500</t>
  </si>
  <si>
    <t>-1195030077</t>
  </si>
  <si>
    <t>"dle přílohy 2.5.2"</t>
  </si>
  <si>
    <t>1,30*(67,19+2*17,42+9,86+103,52*(0,595/2,08))/1000</t>
  </si>
  <si>
    <t>R286573</t>
  </si>
  <si>
    <t>Kotvy zemní ocelové pramencové injektované v podzemí délky do 10M únos do 150 kN</t>
  </si>
  <si>
    <t>1175155281</t>
  </si>
  <si>
    <t>Poznámka k položce:_x000D_
Zahrnuje kompletní dodávku kotev délky od 9,01m do 10,00m a únosnosti do 150kN včetně příslušenství (podložky, matice,  injektážního nástavce, injekční a odvzdušňovací hadice a pod.), podle požadavků a popisu uvedených v dokumentci pro zadání stavby;_x000D_
- součástí je kompletní osazení kotvy v podzemí, které zahrnuje všechny operace podle technologického předpisu výrobce nutné pro řádné osazení a aktivaci včetně všech pomocných mechanizmů, přípravků a hmot (např. injektážní hmoty, injektážního čerpadla a pod.) ;_x000D_
- průkazné a kontrolní zkoušky kotev;_x000D_
- druh, délku, rozmístění a rozsah zkoušek určuje zadávací dokumentace;_x000D_
- vrty pro kotvy nejsou součástí této položky uvedou se v položce 223</t>
  </si>
  <si>
    <t>"zemní kotvy pro pažení" 4,00</t>
  </si>
  <si>
    <t>483136368</t>
  </si>
  <si>
    <t>"dle přílohy 2.4 - Římsa C30/37"</t>
  </si>
  <si>
    <t>6,40*0,40*0,25</t>
  </si>
  <si>
    <t>317353121</t>
  </si>
  <si>
    <t>Bednění mostní římsy zřízení všech tvarů</t>
  </si>
  <si>
    <t>-344494652</t>
  </si>
  <si>
    <t xml:space="preserve">Poznámka k souboru cen:_x000D_
1. Cenu -3121 lze použít pro klasické pohledové bednění všech tvarů z palubek a hranolů osazených na konzolách nebo na podporách vyložení římsy._x000D_
2. Cenu -3122 lze použít pro bednění konstantního tvaru zhotovené pojízdné formy přesunovaného k betonáži po jednotlivých záběrech 25 m._x000D_
3. Náklady na drobný spotřební materiál (např. hřebíky, latě, lavičáky) jsou započteny v režijních nákladech._x000D_
4. V ceně -3121 jsou započteny náklady na založení, sestavení a osazení bednění římsy, nástřik bednění odformovacím prostředkem a opotřebení pohledového bednění podle počtu užití._x000D_
5. V ceně -3122 jsou započteny náklady na osazení římsového vozíku a jeho měsíční nájemné vztažené k ploše bednění._x000D_
6. V cenách -3221 a -3222 jsou započteny náklady na odbednění a očištění bednění._x000D_
7. V ceně -3311 jsou započteny náklady na vložení matrice architektonického designu v pohledové ploše s nalepením vložky na podklad z jakéhokoliv bednění a výměnu opotřebeného designu matrice podle počtu užití._x000D_
8. Ceny obsahují i materiál distančních tělísek výztuže, ale vlastní ukládka tělísek je zahrnuta v souboru cen 317 36-11 Výztuž ztužujících věnců kleneb nebo ukončujících říms._x000D_
9. V cenách nejsou započteny náklady na:_x000D_
a) první montáž a poslední demontáž transportních dílců římsového vozíku, tyto se oceňují souborem cen 948 41-1 . Podpěrné skruže a podpěry dočasné kovové,_x000D_
b) výplně dilatačních spár včetně bednění čel dilatační spáry, tyto se oceňují souborem cen 931 99-41 Těsnění spáry betonové konstrukce pásy, profily, tmely,_x000D_
c) nátěr pečetící styčné plochy boku nosné konstrukce a římsy, tyto se oceňují souborem cen 628 61-11.. Nátěr mostních betonových konstrukcí epoxidový,_x000D_
d) podpěrné konstrukce pod bedněním říms, tyto práce se oceňují souborem cen 946 23-11 Zavěšené lešení pod bednění mostních říms._x000D_
</t>
  </si>
  <si>
    <t>"bednění říms, měřeno digitálně"</t>
  </si>
  <si>
    <t>2*6,40*0,30+2*0,40*0,30</t>
  </si>
  <si>
    <t>317353221</t>
  </si>
  <si>
    <t>Bednění mostní římsy odstranění všech tvarů</t>
  </si>
  <si>
    <t>-379016955</t>
  </si>
  <si>
    <t>"dle pol. 317353121" 4,08</t>
  </si>
  <si>
    <t>-1482925681</t>
  </si>
  <si>
    <t>1,30*(17,42+14,93+123,43*(0,2/2,48))/1000</t>
  </si>
  <si>
    <t>334323118</t>
  </si>
  <si>
    <t>Mostní opěry a úložné prahy z betonu železového C 30/37</t>
  </si>
  <si>
    <t>1914025898</t>
  </si>
  <si>
    <t xml:space="preserve">Poznámka k souboru cen:_x000D_
1. V cenách jsou započteny náklady na betonáž dříku a úložných prahů na plošném základu nebo na vrtací šabloně při založení na pilotách, kontrolu bednění a kontrolu uložení krycí vrstvy výztuže, vlastní betonáž zejména čerpadlem betonu, rozhrnutí a hutnění betonu požadované konzistence bez ohledu na hustotu výztuže, uhlazení horního povrchu úložného prahu včetně vyspádování do odtokového žlábku u závěrné zídky prahu, ošetření a ochranu čerstvě uloženého betonu._x000D_
2. V cenách nejsou započteny náklady na:_x000D_
a) uložení plastového žlábku do úložného prahu opěry, tyto se oceňují souborem cen 212 79- . . Odvodnění z plastových trub u mostní opěry,_x000D_
b) navazující kamenný chrlič, tyto se oceňují souborem cen 936 91-11 Montáž chrliče Žlabového ze žulového kamene,_x000D_
c) výplň tmelem a ochranu pracovní nebo dilatační spáry rubové strany výplně za opěrou, tyto se oceňují souborem cen 931 99-41 Těsnění spáry betonové konstrukce pásy, profily, tmely._x000D_
d) výplň dilatační spáry extrudovaným polystyrenem, tyto se oceňují souborem cen 931 99-21 Výplň dilatačních spár z polystyrenu,_x000D_
e) izolaci proti zemní vlhkosti, tyto se oceňují cenami katalogu 800-711 Izolace proti vodě, vlhkosti a plynům._x000D_
</t>
  </si>
  <si>
    <t xml:space="preserve">"dle přílohy 2.4, měřeno digitálně" </t>
  </si>
  <si>
    <t>"čelní zídka" 2,372*6,40</t>
  </si>
  <si>
    <t>"odpočet trouby" -1,20*1,069</t>
  </si>
  <si>
    <t>R334351112</t>
  </si>
  <si>
    <t>Zřízení a odstranění bednění systémového mostních opěr a ÚP pro ŽB vč. pomocných konstrukcí</t>
  </si>
  <si>
    <t>-709222534</t>
  </si>
  <si>
    <t>"čelní zídka"</t>
  </si>
  <si>
    <t>2,604*6,4+2,11*6,40+2*2,372</t>
  </si>
  <si>
    <t>334361216</t>
  </si>
  <si>
    <t>Výztuž betonářská mostních konstrukcí opěr, úložných prahů, křídel, závěrných zídek, bloků ložisek, pilířů a sloupů z oceli 10 505 (R) nebo BSt 500 dříků opěr</t>
  </si>
  <si>
    <t>1112001033</t>
  </si>
  <si>
    <t xml:space="preserve">Poznámka k souboru cen:_x000D_
1. V cenách jsou započteny náklady na sestavení armokošů a jejich uložení jeřábem do bednění se zajištěním polohy výztuže._x000D_
2. V cenách jsou započteny i náklady na osazení distančních tělísek pro předepsané krytí výztuže a případné úpravy pro osazení bednění. Materiál distančních tělísek je obsažen ve skladbě bednění konstrukce._x000D_
3. V cenách nejsou započteny náklady na:_x000D_
a) povrchový antikorozní nátěr výztuže v místech pracovní spáry, tyto se oceňují souborem cen 931 99-51 Nátěr betonářské výztuže,_x000D_
b) úpravu bednění ukládané výztuže ke zhotovení spoje, tyto se oceňují souborem cen 273 36-2 . Spoje nosné betonářské výztuže se zaručenou nebo dobrou svařitelností._x000D_
</t>
  </si>
  <si>
    <t xml:space="preserve">"výztuž čelní zídky" </t>
  </si>
  <si>
    <t>387,54/1000</t>
  </si>
  <si>
    <t>-37302054</t>
  </si>
  <si>
    <t>"Dle přílohy 2.4, měřeno digitálně"</t>
  </si>
  <si>
    <t>"podkladní beton čelní zídky C12/15" 1,75*6,60</t>
  </si>
  <si>
    <t>"podkl. beton zákl. desky trub" 4,55*1,30</t>
  </si>
  <si>
    <t>"podkl. beton šachty" 1,45*2,00</t>
  </si>
  <si>
    <t>1811056693</t>
  </si>
  <si>
    <t>"betonové lože dlažby tl. 200mm" (1,39+1,29)*1,20</t>
  </si>
  <si>
    <t>-1985507439</t>
  </si>
  <si>
    <t>"kamenná dlažba tl. 200mm na výtoku, koef. sklonu 1,20" (1,39+1,29)*1,20</t>
  </si>
  <si>
    <t>-116080994</t>
  </si>
  <si>
    <t>"měřeno digitálně" 3,427*13,80-13,80*5,00*0,60</t>
  </si>
  <si>
    <t>774509308</t>
  </si>
  <si>
    <t>5,893*2,035 'Přepočtené koeficientem množství</t>
  </si>
  <si>
    <t>-1930603301</t>
  </si>
  <si>
    <t xml:space="preserve">"dočasné odstranění kol. lože" </t>
  </si>
  <si>
    <t>13,80*5,00*0,60</t>
  </si>
  <si>
    <t>-546544984</t>
  </si>
  <si>
    <t>"dle pol. 51250" 41,40</t>
  </si>
  <si>
    <t>-1537430413</t>
  </si>
  <si>
    <t>"dle pol. 51350" 41,40</t>
  </si>
  <si>
    <t>894302171</t>
  </si>
  <si>
    <t>Ostatní konstrukce na trubním vedení ze železobetonu stěny šachet tloušťky přes 200 mm z betonu bez zvýšených nároků na prostředí tř. C 30/37</t>
  </si>
  <si>
    <t>-562561288</t>
  </si>
  <si>
    <t xml:space="preserve">Poznámka k souboru cen:_x000D_
1. Ceny stropů jsou určeny pro jakékoliv tloušťky a plochy stropů._x000D_
2. V cenách z betonu pro konstrukce bílých van nejsou započteny náklady na těsnění dilatačních a pracovních spar, tyto se oceňují cenami souborů cen 953 33 části A08 katalogu 801-1 budovy a haly - zděné a monolitické._x000D_
</t>
  </si>
  <si>
    <t>"stěny ŽB šachty"</t>
  </si>
  <si>
    <t>2*2,74*1,80*0,25+2*2,74*0,80*0,25</t>
  </si>
  <si>
    <t>"dno šachty"</t>
  </si>
  <si>
    <t>0,80*1,30*0,25</t>
  </si>
  <si>
    <t>"odpočet otvorů pro napojení trub"</t>
  </si>
  <si>
    <t>-1,10*0,25</t>
  </si>
  <si>
    <t>R894502201</t>
  </si>
  <si>
    <t>Bednění konstrukcí na trubním vedení stěn šachet pravoúhlých nebo čtyř a vícehranných oboustranné včetně odstranění a pomocných konstrukcí pro betonáž šachet.</t>
  </si>
  <si>
    <t>459510169</t>
  </si>
  <si>
    <t>Poznámka k položce:_x000D_
Položka zahrnuje dopravu, dodání, zřízení, údržbu a odstranění bednění s úpravou povrchu podle požadované kvality povrchu betonu, včetně odbědňovacích prostředků, podpěrných a pomocných konstrukcí a materiálů; _x000D_
-  nátěry zabraňující soudržnost betonu a bednění; _x000D_
-  bednění pracovních a dilatačních spár; _x000D_
-  rozepření bednění; _x000D_
-  zřízení otvorů pro ukládání betonu a pro jeho řádné zpracování; _x000D_
-  montážní plošiny nebo lešení nutné pro provedení prací.</t>
  </si>
  <si>
    <t>"bednění a pomocné kce. pro betonáž šachty"</t>
  </si>
  <si>
    <t>2*(2,74*1,80+2,74*1,30)</t>
  </si>
  <si>
    <t>894414211</t>
  </si>
  <si>
    <t>Osazení betonových nebo železobetonových dílců pro šachty desek zákrytových</t>
  </si>
  <si>
    <t>-2066486372</t>
  </si>
  <si>
    <t xml:space="preserve">Poznámka k souboru cen:_x000D_
1. V cenách nejsou započteny náklady na dodání betonových nebo železobetonových dílců a těsnění; dodání těchto se oceňuje ve specifikaci._x000D_
</t>
  </si>
  <si>
    <t>"osazení prstenců" 8,00</t>
  </si>
  <si>
    <t>"osazení zákrytového poklopu" 1,00</t>
  </si>
  <si>
    <t>59225720</t>
  </si>
  <si>
    <t>deska betonová zákrytová pro studny, šachty a jímky celistvý poklop D 62,5x5cm</t>
  </si>
  <si>
    <t>-837510959</t>
  </si>
  <si>
    <t>"poklop na šachtu" 1,00</t>
  </si>
  <si>
    <t>59224176</t>
  </si>
  <si>
    <t>prstenec šachtový vyrovnávací betonový 625x120x80mm</t>
  </si>
  <si>
    <t>1262916596</t>
  </si>
  <si>
    <t>"prstencové nástavce na šachtu" 8,00</t>
  </si>
  <si>
    <t>894608112</t>
  </si>
  <si>
    <t>Výztuž šachet z betonářské oceli 10 505 (R) nebo BSt 500</t>
  </si>
  <si>
    <t>1101732064</t>
  </si>
  <si>
    <t xml:space="preserve">"výztuž šachty, dle přílohy 2.5.1" </t>
  </si>
  <si>
    <t>(200,82+142,62+64,53+64,53+22,49+142,62+25,09+31,40)/1000</t>
  </si>
  <si>
    <t>911381147</t>
  </si>
  <si>
    <t>Silniční svodidlo betonové oboustranné průběžné délky 4 m, výšky 1,2 m</t>
  </si>
  <si>
    <t>874943741</t>
  </si>
  <si>
    <t xml:space="preserve">Poznámka k souboru cen:_x000D_
1. Ceny obsahují náklady na:_x000D_
a) osazení svodidla na konstrukci vozovky nebo chodníku,_x000D_
b) směrové a výškové vyrovnání dílců svodidel,_x000D_
c) sepnutí spojovacími tyčemi včetně spojky,_x000D_
d) dodávku dílců a spojek,_x000D_
e) náklady na manipulaci jeřábem_x000D_
2. V cenách nejsou započteny náklady, které se oceňují cenami katalogu 821-1 Mosty:_x000D_
a) na podkladní vyrovnávací vrstvu z plastbetonu nebo modifikovaného betonu,_x000D_
b) na broušení nerovností plochy konstrukce pro uložení betonového dílce (svodidla),_x000D_
c) na osazení snímatelného svodidlového madla._x000D_
</t>
  </si>
  <si>
    <t>"betonové svodidlo pro provizorní úpravy" 3*4,00+2*4,00</t>
  </si>
  <si>
    <t>911381824</t>
  </si>
  <si>
    <t>Odstranění silničního betonového svodidla s naložením na dopravní prostředek délky 4 m, výšky 1,2 m</t>
  </si>
  <si>
    <t>-267023213</t>
  </si>
  <si>
    <t>"dle pol. 911381147" 20,00</t>
  </si>
  <si>
    <t>581285890</t>
  </si>
  <si>
    <t>"nový propustek z patkových trub DN 800"  6,10</t>
  </si>
  <si>
    <t>1571301141</t>
  </si>
  <si>
    <t>"patkové trouby DN 800" 6</t>
  </si>
  <si>
    <t>1060712234</t>
  </si>
  <si>
    <t>3,10*5</t>
  </si>
  <si>
    <t>188607920</t>
  </si>
  <si>
    <t>"letopočet na římse čelní zdi" 1,00</t>
  </si>
  <si>
    <t>953942841</t>
  </si>
  <si>
    <t>Osazování drobných kovových předmětů se zalitím maltou cementovou, do vysekaných kapes nebo připravených otvorů stoliček pro komínové lávky, stupadel apod., prováděné současně při zdění</t>
  </si>
  <si>
    <t>1530252858</t>
  </si>
  <si>
    <t xml:space="preserve">Poznámka k souboru cen:_x000D_
1. V cenách nejsou započteny náklady na dodávku kovových předmětů; tyto se oceňují ve specifikaci. Ztratné se nestanoví._x000D_
2. Cenu -2841 lze použít pro osazení rámu pod pružinový (roštový) ocelový základ např. domovních praček, odstředivek, ždímaček, motorových zařízení, ventilátorů apod._x000D_
3. Cena -2851 je určena pro zednické osazení zábradlí ze samostatných dílů nevyžadující samostatnou montáž._x000D_
4. Ceny platí za každé zalití._x000D_
</t>
  </si>
  <si>
    <t>"stupadla šachty, L=295 mm; P=127 mm" 9</t>
  </si>
  <si>
    <t>55243812</t>
  </si>
  <si>
    <t>stupadlo ocelové s PE povlakem forma A - P127mm</t>
  </si>
  <si>
    <t>-887690495</t>
  </si>
  <si>
    <t>-882274942</t>
  </si>
  <si>
    <t>2*0,85*7,75</t>
  </si>
  <si>
    <t>963021112</t>
  </si>
  <si>
    <t>Bourání mostních konstrukcí nosných konstrukcí z kamene nebo cihel</t>
  </si>
  <si>
    <t>1210991092</t>
  </si>
  <si>
    <t>"Dle výkresu 2.3, demolice kamenné desky, měřeno digitálně"</t>
  </si>
  <si>
    <t>1,00*0,20*6,60</t>
  </si>
  <si>
    <t>787679325</t>
  </si>
  <si>
    <t>"přesun trub DN 800 po staveništi"  6,00</t>
  </si>
  <si>
    <t xml:space="preserve">D+M mostního zábradlí s vodor. madly vč. povrchové úpravy. </t>
  </si>
  <si>
    <t>-727503075</t>
  </si>
  <si>
    <t>"ocelové madlové zábradlí na římse"</t>
  </si>
  <si>
    <t>"dle přílohy 2.5.3"  192,57</t>
  </si>
  <si>
    <t>-316021971</t>
  </si>
  <si>
    <t>117082599</t>
  </si>
  <si>
    <t>"odvoz bourané suti na skládku ve vzdálenosti 18 km"</t>
  </si>
  <si>
    <t>18,00*51,153</t>
  </si>
  <si>
    <t>997221655</t>
  </si>
  <si>
    <t>429304867</t>
  </si>
  <si>
    <t xml:space="preserve">Poznámka k souboru cen:_x000D_
1. Ceny uvedenév souboru cen je doporučeno upravit podle aktuálních cen místně příslušné skládky odpadů._x000D_
2. Uložení odpadů neuvedených v souboru cen se oceňuje individuálně._x000D_
3. V cenách je započítán poplatek za ukládání odpadu dle zákona 185/2001 Sb._x000D_
4. Případné drcení stavebního odpadu lze ocenit cenami souboru cen 997 00-60 Drcení stavebního odpadu z katalogu 800-6 Demolice objektů._x000D_
</t>
  </si>
  <si>
    <t>"dle pol. 962021" 32,806</t>
  </si>
  <si>
    <t>"dle pol. 963021"  3,287</t>
  </si>
  <si>
    <t>173750814</t>
  </si>
  <si>
    <t>1023105109</t>
  </si>
  <si>
    <t>"1x ALP - izolace trub" 3,10*4,55</t>
  </si>
  <si>
    <t>"1xALP - izolace čelní zdi, měřeno digitálně" 2,92*2+2,97*2,77*2+10,82</t>
  </si>
  <si>
    <t>"1xALP - izolace šachty" 1,98*1,80*2+1,30*2,74*2+0,7*1,80*2</t>
  </si>
  <si>
    <t>-1422506550</t>
  </si>
  <si>
    <t>63,991*0,0003 'Přepočtené koeficientem množství</t>
  </si>
  <si>
    <t>1768313719</t>
  </si>
  <si>
    <t>"2x ALN - izolace trub" 2*(3,10*4,55)</t>
  </si>
  <si>
    <t>"2xALN - izolace čelní zdi, měřeno digitálně" 2*(2,92*2+2,97*2,77*2+10,82)</t>
  </si>
  <si>
    <t>"2xALN - izolace šachty" 2*(1,98*1,80*2+1,30*2,74*2+0,7*1,80*2)</t>
  </si>
  <si>
    <t>-243389717</t>
  </si>
  <si>
    <t>127,982*0,00035 'Přepočtené koeficientem množství</t>
  </si>
  <si>
    <t>1044658108</t>
  </si>
  <si>
    <t>"dle pol. 711111" 63,991</t>
  </si>
  <si>
    <t>69311090</t>
  </si>
  <si>
    <t>geotextilie netkaná separační, ochranná, filtrační, drenážní PES 800g/m2</t>
  </si>
  <si>
    <t>12827511</t>
  </si>
  <si>
    <t>63,991*1,05 'Přepočtené koeficientem množství</t>
  </si>
  <si>
    <t>767120447</t>
  </si>
  <si>
    <t>-829546435</t>
  </si>
  <si>
    <t>-1717638993</t>
  </si>
  <si>
    <t>333832981</t>
  </si>
  <si>
    <t>"přespojkování zabezpečovacích a sděl. kabelů do chrániček" 100,00</t>
  </si>
  <si>
    <t>"dočasné přespojkování během výstavby" 100,00</t>
  </si>
  <si>
    <t>-1608529599</t>
  </si>
  <si>
    <t>17650065</t>
  </si>
  <si>
    <t>1727839088</t>
  </si>
  <si>
    <t>-102912993</t>
  </si>
  <si>
    <t>1077302022</t>
  </si>
  <si>
    <t>1890656551</t>
  </si>
  <si>
    <t>-1475613897</t>
  </si>
  <si>
    <t>SO 04-19-05 - Hanušovice - Jindřichov na Moravě, žel. propustek v ev. km 2,587</t>
  </si>
  <si>
    <t>Ing. Jiří Prášilík</t>
  </si>
  <si>
    <t>111251101</t>
  </si>
  <si>
    <t>Odstranění křovin a stromů s odstraněním kořenů strojně průměru kmene do 100 mm v rovině nebo ve svahu sklonu terénu do 1:5, při celkové ploše do 100 m2</t>
  </si>
  <si>
    <t>894902032</t>
  </si>
  <si>
    <t>"předpoklad" 2*25,00</t>
  </si>
  <si>
    <t>115001105</t>
  </si>
  <si>
    <t>Převedení vody potrubím průměru DN přes 300 do 600</t>
  </si>
  <si>
    <t>-235471365</t>
  </si>
  <si>
    <t xml:space="preserve">"Dle výkazů materiálu projektu." </t>
  </si>
  <si>
    <t>"dle příl. 2.4, zatrubnění vodoteče DN 600" 20,00</t>
  </si>
  <si>
    <t>-809227047</t>
  </si>
  <si>
    <t>"zemina pro zpětný zásyp"</t>
  </si>
  <si>
    <t>"dle pol. 162301101" 35,00</t>
  </si>
  <si>
    <t>-1770507897</t>
  </si>
  <si>
    <t>"dle příl. 2.4"</t>
  </si>
  <si>
    <t>100,5</t>
  </si>
  <si>
    <t>132251101</t>
  </si>
  <si>
    <t>Hloubení nezapažených rýh šířky do 800 mm strojně s urovnáním dna do předepsaného profilu a spádu v hornině třídy těžitelnosti I skupiny 3 do 20 m3</t>
  </si>
  <si>
    <t>-2117735775</t>
  </si>
  <si>
    <t>0,60</t>
  </si>
  <si>
    <t>-1682422481</t>
  </si>
  <si>
    <t>35,00</t>
  </si>
  <si>
    <t>149351032</t>
  </si>
  <si>
    <t>"dle pol. 13120; 13220" 100,500+0,60</t>
  </si>
  <si>
    <t>"odpočet zpětného zásypu, dle pol. 12220" -35,00</t>
  </si>
  <si>
    <t>1203825418</t>
  </si>
  <si>
    <t>8,00*66,10</t>
  </si>
  <si>
    <t>2100572232</t>
  </si>
  <si>
    <t>"dle pol. 162701105"    66,10</t>
  </si>
  <si>
    <t>797722595</t>
  </si>
  <si>
    <t>"dle pol. 171201211"   66,10*1,90</t>
  </si>
  <si>
    <t>161983503</t>
  </si>
  <si>
    <t>"zásyp štěrkodrtí" 42,90</t>
  </si>
  <si>
    <t>"zásyp zeminou" 35,00</t>
  </si>
  <si>
    <t>-527191782</t>
  </si>
  <si>
    <t>"zásyp štěrkodrtí"</t>
  </si>
  <si>
    <t>42,9*2,10</t>
  </si>
  <si>
    <t>-139530898</t>
  </si>
  <si>
    <t>-59894676</t>
  </si>
  <si>
    <t>1530535544</t>
  </si>
  <si>
    <t>"dle pol. 18130" 40,00</t>
  </si>
  <si>
    <t>-848902415</t>
  </si>
  <si>
    <t>1073393344</t>
  </si>
  <si>
    <t>5,00</t>
  </si>
  <si>
    <t>2098989204</t>
  </si>
  <si>
    <t>2*4,80*0,20+2*7,40*0,20+4*1,00*0,20</t>
  </si>
  <si>
    <t>162062690</t>
  </si>
  <si>
    <t>"dle pol. 273354111" 5,68</t>
  </si>
  <si>
    <t>273361116</t>
  </si>
  <si>
    <t>Výztuž základových konstrukcí desek z betonářské oceli 10 505 (R) nebo BSt 500</t>
  </si>
  <si>
    <t>-707097500</t>
  </si>
  <si>
    <t>"startovací pruty" 20,60/1000</t>
  </si>
  <si>
    <t>127855033</t>
  </si>
  <si>
    <t xml:space="preserve">"dle přílohy 2.5" </t>
  </si>
  <si>
    <t>"kari sítě 8/150/150" 324,00/1000</t>
  </si>
  <si>
    <t>274311128</t>
  </si>
  <si>
    <t>Základové konstrukce z betonu prostého pasy, prahy, věnce a ostruhy ve výkopu nebo na hlavách pilot C 30/37</t>
  </si>
  <si>
    <t>-2103330816</t>
  </si>
  <si>
    <t>"dle příl. 2.4"  0,60</t>
  </si>
  <si>
    <t>317171126</t>
  </si>
  <si>
    <t>Kotvení monolitického betonu římsy do mostovky kotvou do vývrtu</t>
  </si>
  <si>
    <t>-602126926</t>
  </si>
  <si>
    <t>"kotvení říms vlepením trnu do vývrtu chem. kotvou"</t>
  </si>
  <si>
    <t>60,00</t>
  </si>
  <si>
    <t>R54879202</t>
  </si>
  <si>
    <t>kotva do vývrtu pro kotvení mostní  římsy</t>
  </si>
  <si>
    <t>2058195249</t>
  </si>
  <si>
    <t>1755229426</t>
  </si>
  <si>
    <t>"dle přílohy 2.7 - Římsy C30/37"</t>
  </si>
  <si>
    <t>1,50</t>
  </si>
  <si>
    <t>1346727733</t>
  </si>
  <si>
    <t>4*4,8*0,30+4*0,53*0,30</t>
  </si>
  <si>
    <t>-1991414604</t>
  </si>
  <si>
    <t>"dle pol. 317353121" 6,396</t>
  </si>
  <si>
    <t>-1966190365</t>
  </si>
  <si>
    <t>"dle přílohy 2.7"   139,00 /1000</t>
  </si>
  <si>
    <t>334323218</t>
  </si>
  <si>
    <t>Mostní křídla a závěrné zídky z betonu železového C 30/37</t>
  </si>
  <si>
    <t>1863744468</t>
  </si>
  <si>
    <t xml:space="preserve">Poznámka k souboru cen:_x000D_
1. V cenách jsou započteny náklady na betonáž stěn mostních křídel založených nebo zavěšených a stěn závěrné zídky dodatečně betonované na úložném prahu, kontrolu bednění a kontrolu uložení krycí vrstvy výztuže, vlastní betonáž zejména čerpadlem betonu, rozhrnutí a hutnění betonu požadované konzistence bez ohledu na hustotu výztuže, uhlazení horního povrchu křídel nebo závěrné zídky a ošetření a ochranu čerstvě uloženého betonu._x000D_
2. V cenách nejsou započteny náklady na:_x000D_
a) výplň tmelem a ochranu pracovní spáry nebo dilatační spáry mezi křídly a opěrou, pracovní spáry mezi opěrou a závěrnou zídkou rubové strany výplně za opěrou a křídlem, tyto se oceňují souborem cen 931 99-41 Těsnění spáry betonové Konstrukce pásy, profily, tmely,_x000D_
b) výplně dilatační spáry extrudovaným polystyrenem mezi opěrou a křídlem, tyto se oceňují souborem cen 931 99-21 Výplň dilatačních spár z polystyrenu,_x000D_
c) izolaci proti zemní vlhkosti, tyto se oceňují cenami katalogu 800-711 Izolace proti vodě, vlhkosti a plynům,_x000D_
d) kotvení přechodové desky do závěrné zídky vrubovým kloubem - trnem a polystyrenovou deskou, tyto se oceňují souborem cen 428 38- . . Vrubový a pérový kloub železobetonový._x000D_
</t>
  </si>
  <si>
    <t xml:space="preserve">"dle přílohy 2.6" </t>
  </si>
  <si>
    <t>"křídla C 30/37" 3,50</t>
  </si>
  <si>
    <t>334352112</t>
  </si>
  <si>
    <t>Bednění mostních křídel a závěrných zídek ze systémového bednění zřízení z palubek</t>
  </si>
  <si>
    <t>-544768975</t>
  </si>
  <si>
    <t xml:space="preserve">Poznámka k souboru cen:_x000D_
1. Výplň bednění se uvažuje z pohledové strany opěry z palubek a z rubové strany z překližky._x000D_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prostupy pro drenážní výusti, drážky a výstupky, tyto práce se oceňují cenami 334 35-119 Příplatek k ceně,_x000D_
b) vložení těsnících pásů do pracovních spár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těsnicích pásů ve vodorovné spáře,_x000D_
d) vložení extrudovaného polystyrenu do dilatačních spár, tyto se oceňují souborem cen 931 99-21 Výplň dilatačních spár z polystyrenu,_x000D_
e) očištění povrchu betonu po odbednění tlakovou vodou, tyto se oceňují cenou 938 53-3111 Očištění povrchu betonu tlakovou vodou části C01._x000D_
</t>
  </si>
  <si>
    <t>"bednění křídel"</t>
  </si>
  <si>
    <t>4*1,20*1,5*2+4*0,56*1,50</t>
  </si>
  <si>
    <t>334352212</t>
  </si>
  <si>
    <t>Bednění mostních křídel a závěrných zídek ze systémového bednění odstranění z palubek</t>
  </si>
  <si>
    <t>-746161454</t>
  </si>
  <si>
    <t>"odbednění křídel"</t>
  </si>
  <si>
    <t>"dle pol. 334352112" 17,160</t>
  </si>
  <si>
    <t>334361412</t>
  </si>
  <si>
    <t>Výztuž betonářská mostních konstrukcí opěr, úložných prahů, křídel, závěrných zídek, bloků ložisek, pilířů a sloupů ze svařovaných sítí do 6 kg/m2</t>
  </si>
  <si>
    <t>-692649501</t>
  </si>
  <si>
    <t>"kari sítě 8/150/150"  110,00/1000</t>
  </si>
  <si>
    <t>-145980685</t>
  </si>
  <si>
    <t>"ŽB prefa rám světlosti 2,0 x 1,0m"</t>
  </si>
  <si>
    <t>59383451</t>
  </si>
  <si>
    <t>propust rámová 1,00x2,00x2,00m</t>
  </si>
  <si>
    <t>-1576991086</t>
  </si>
  <si>
    <t>"ŽB prefa rám světlosti 2,0 x 1,0 m"</t>
  </si>
  <si>
    <t>"délky 2,00 m" 3,00</t>
  </si>
  <si>
    <t>R5938345</t>
  </si>
  <si>
    <t>propust rámová 1,00x1,50x2,00m</t>
  </si>
  <si>
    <t>-1759637924</t>
  </si>
  <si>
    <t>"délky 1,00 m" 1,00</t>
  </si>
  <si>
    <t>451315124</t>
  </si>
  <si>
    <t>Podkladní a výplňové vrstvy z betonu prostého tloušťky do 150 mm, z betonu C 12/15</t>
  </si>
  <si>
    <t>-2022654129</t>
  </si>
  <si>
    <t>"Dle výkazů materiálu projektu. Dle přílohy 2.5"</t>
  </si>
  <si>
    <t>"podkladní beton C12/15" 5,00</t>
  </si>
  <si>
    <t>451317777</t>
  </si>
  <si>
    <t>Podklad nebo lože pod dlažbu (přídlažbu) v ploše vodorovné nebo ve sklonu do 1:5, tloušťky od 50 do 100 mm z betonu prostého</t>
  </si>
  <si>
    <t>-348871929</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</si>
  <si>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</si>
  <si>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"betonové lože dlažby tl. 200mm" 8,50/0,20</t>
  </si>
  <si>
    <t>451319777</t>
  </si>
  <si>
    <t>Podklad nebo lože pod dlažbu (přídlažbu) Příplatek k cenám za každých dalších i započatých 10 mm tloušťky podkladu nebo lože přes 100 mm z betonu prostého</t>
  </si>
  <si>
    <t>-820280289</t>
  </si>
  <si>
    <t xml:space="preserve">"podkl. beton dlažby tl. 200mm" 42,50*10 </t>
  </si>
  <si>
    <t>-2049640070</t>
  </si>
  <si>
    <t>"kamenná dlažba tl. 200mm" 8,50/0,20</t>
  </si>
  <si>
    <t>1494278558</t>
  </si>
  <si>
    <t>"dle přílohy 2.4, snesení kolej. lože" 18,00</t>
  </si>
  <si>
    <t>1619232285</t>
  </si>
  <si>
    <t>"zpětné zřízení kolejového lože" 18,00</t>
  </si>
  <si>
    <t xml:space="preserve">"dle pol. 51250" </t>
  </si>
  <si>
    <t>-72265722</t>
  </si>
  <si>
    <t>"dle pol. 51350"  18,00</t>
  </si>
  <si>
    <t>-60168975</t>
  </si>
  <si>
    <t>"dilatační těsnění prefa rámů"</t>
  </si>
  <si>
    <t>6,00*3</t>
  </si>
  <si>
    <t>496657112</t>
  </si>
  <si>
    <t>336348546</t>
  </si>
  <si>
    <t>"Dle výkresu 2.4, demolice stáv. beton. kce."</t>
  </si>
  <si>
    <t>19,00</t>
  </si>
  <si>
    <t>962022391</t>
  </si>
  <si>
    <t>Bourání zdiva nadzákladového kamenného nebo smíšeného kamenného na maltu vápennou nebo vápenocementovou, objemu přes 1 m3</t>
  </si>
  <si>
    <t>581965257</t>
  </si>
  <si>
    <t xml:space="preserve">Poznámka k souboru cen:_x000D_
1. Bourání pilířů o průřezu přes 0,36 m2 se oceňuje cenami -2390 a - 2391, popř. -2490 a - 2491 jako bourání zdiva kamenného nadzákladového._x000D_
</t>
  </si>
  <si>
    <t>"dle přílohy 2.4, bourání kam. dlažby"</t>
  </si>
  <si>
    <t>1840037421</t>
  </si>
  <si>
    <t>"vybourání zabet. kolejnic" 0,60</t>
  </si>
  <si>
    <t>1200599319</t>
  </si>
  <si>
    <t>1653600731</t>
  </si>
  <si>
    <t>"odvoz vybourané suti" 46,302</t>
  </si>
  <si>
    <t>"odvoz kolej. lože na meziskládku" 32,544</t>
  </si>
  <si>
    <t>-1411795099</t>
  </si>
  <si>
    <t>17,00*46,302</t>
  </si>
  <si>
    <t>1447425551</t>
  </si>
  <si>
    <t>"dle pol. 9630412"  41,80</t>
  </si>
  <si>
    <t>-723384247</t>
  </si>
  <si>
    <t>"dle pol. 962022391" 3,75</t>
  </si>
  <si>
    <t>-1420101214</t>
  </si>
  <si>
    <t>-1130376168</t>
  </si>
  <si>
    <t>"1x ALP - izolace rámu" (1,40+2,40+1,40)*7,15</t>
  </si>
  <si>
    <t>"1xALP - izolace křídel, měřeno digitálně" 0,6*1,20*4+1,4*1,2*4+0,6*0,6*4</t>
  </si>
  <si>
    <t>1134788818</t>
  </si>
  <si>
    <t>48,22*0,0003 'Přepočtené koeficientem množství</t>
  </si>
  <si>
    <t>1966374158</t>
  </si>
  <si>
    <t>"2x ALN - izolace rámu" 2*(1,40+2,40+1,40)*7,15</t>
  </si>
  <si>
    <t>"2xALN - izolace křídel, měřeno digitálně" 2*(0,6*1,20*4+1,4*1,2*4+0,6*0,6*4)</t>
  </si>
  <si>
    <t>-344301118</t>
  </si>
  <si>
    <t>96,44*0,00035 'Přepočtené koeficientem množství</t>
  </si>
  <si>
    <t>711142559</t>
  </si>
  <si>
    <t>Provedení izolace proti zemní vlhkosti pásy přitavením NAIP na ploše svislé S</t>
  </si>
  <si>
    <t>1409959737</t>
  </si>
  <si>
    <t xml:space="preserve">Poznámka k souboru cen:_x000D_
1. Izolace plochy jednotlivě do 10 m2 se oceňují skladebně cenou příslušné izolace a cenou 711 19-9097 Příplatek za plochu do 10 m2._x000D_
</t>
  </si>
  <si>
    <t>"NAIP spára rám/křídla, rám, římsa" 14,00</t>
  </si>
  <si>
    <t>62832134</t>
  </si>
  <si>
    <t>pás asfaltový natavitelný oxidovaný tl 4,0mm typu V60 S40 s vložkou ze skleněné rohože, s jemnozrnným minerálním posypem</t>
  </si>
  <si>
    <t>-258769155</t>
  </si>
  <si>
    <t>14*1,2 'Přepočtené koeficientem množství</t>
  </si>
  <si>
    <t>1505582920</t>
  </si>
  <si>
    <t>"dle pol. 711111" 48,220</t>
  </si>
  <si>
    <t>164000956</t>
  </si>
  <si>
    <t>48,22*1,05 'Přepočtené koeficientem množství</t>
  </si>
  <si>
    <t>-1070831919</t>
  </si>
  <si>
    <t>-626812588</t>
  </si>
  <si>
    <t>-1366126025</t>
  </si>
  <si>
    <t>76610550</t>
  </si>
  <si>
    <t>"přespojkování zabezpečovacích a sděl. kabelů do chrániček" 9,00</t>
  </si>
  <si>
    <t>"dočasné přespojkování během výstavby" 9,00+2*4,00</t>
  </si>
  <si>
    <t>-681962976</t>
  </si>
  <si>
    <t>1812587748</t>
  </si>
  <si>
    <t>-1129260792</t>
  </si>
  <si>
    <t>-1882013132</t>
  </si>
  <si>
    <t>-1438491066</t>
  </si>
  <si>
    <t>549782659</t>
  </si>
  <si>
    <t>1055163630</t>
  </si>
  <si>
    <t>SO 04-19-06 - Hanušovice - Jindřichov na Moravě, žel. propustek v ev. km 3,368</t>
  </si>
  <si>
    <t>Ing. Jan Londa</t>
  </si>
  <si>
    <t>M - Práce a dodávky M</t>
  </si>
  <si>
    <t>-911235147</t>
  </si>
  <si>
    <t>"dle TZ, zatrubnění vodoteče DN 600" 20,00</t>
  </si>
  <si>
    <t>1291225143</t>
  </si>
  <si>
    <t>"předpokládaná doba čerpání 10 dní" 10,00*24,00</t>
  </si>
  <si>
    <t>122251401</t>
  </si>
  <si>
    <t>Vykopávky v zemnících na suchu strojně zapažených i nezapažených v hornině třídy těžitelnosti I skupiny 3 do 20 m3</t>
  </si>
  <si>
    <t>-1688232733</t>
  </si>
  <si>
    <t>"zemina pro zemní hrázky"</t>
  </si>
  <si>
    <t>1,00</t>
  </si>
  <si>
    <t>125703311</t>
  </si>
  <si>
    <t>Čištění melioračních kanálů s úpravou svahu do výšky naplavené vrstvy tloušťky naplavené vrstvy přes 250 do 500 mm, se dnem nezpevněným</t>
  </si>
  <si>
    <t>-1194062941</t>
  </si>
  <si>
    <t xml:space="preserve">Poznámka k souboru cen:_x000D_
1. Čištění melioračních kanálů se zpevněným dnem:_x000D_
a) štěrkem, se oceňuje cenami -3301, -3311 nebo -3321_x000D_
b) štětem, se oceňuje cenami -3302, -3312 nebo 3322_x000D_
2. V cenách jsou započteny i náklady na:_x000D_
a) přehození výkopku na vzdálenost do 3 m nebo naložení na dopravní prostředek,_x000D_
b) odstranění napadaných organických nebo anorganických hmot nad úrovní naplavené vrstvy._x000D_
3. V cenách nejsou započteny náklady pro vodorovné přemístění nánosu na vzdálenost přes 3 m ; toto přemístění se oceňuje cenami souborů cen 162 ... Vodorovné přemístění výkopku katalogu 800-1 Zemní práce._x000D_
</t>
  </si>
  <si>
    <t>"odstranění naplavenin, měřeno digitálně" 0,60*(0,84+0,60)</t>
  </si>
  <si>
    <t>131251102</t>
  </si>
  <si>
    <t>Hloubení nezapažených jam a zářezů strojně s urovnáním dna do předepsaného profilu a spádu v hornině třídy těžitelnosti I skupiny 3 přes 20 do 50 m3</t>
  </si>
  <si>
    <t>-39023608</t>
  </si>
  <si>
    <t>6,40*5,60</t>
  </si>
  <si>
    <t>-195457802</t>
  </si>
  <si>
    <t>"dle pol. 27431" 1,476</t>
  </si>
  <si>
    <t>243730084</t>
  </si>
  <si>
    <t>-433825134</t>
  </si>
  <si>
    <t>"dle pol. 13120; 13220" 35,84+1,476</t>
  </si>
  <si>
    <t>"zemina po zemní hrázce" 1,00</t>
  </si>
  <si>
    <t>1743726410</t>
  </si>
  <si>
    <t>"odvoz na skládku ve vzdálenosti 19 km"</t>
  </si>
  <si>
    <t>9,00*38,316</t>
  </si>
  <si>
    <t>1543536809</t>
  </si>
  <si>
    <t>"předpoklad" 1,00</t>
  </si>
  <si>
    <t>131373003</t>
  </si>
  <si>
    <t>"dle pol. 162701105"   38,316</t>
  </si>
  <si>
    <t>-1666679792</t>
  </si>
  <si>
    <t>"dle pol. 171201211"   38,316*1,90</t>
  </si>
  <si>
    <t>1481559182</t>
  </si>
  <si>
    <t>"zásyp štěrkodrtí" 4,80*7,0</t>
  </si>
  <si>
    <t>1271337678</t>
  </si>
  <si>
    <t>33,6*2,1 'Přepočtené koeficientem množství</t>
  </si>
  <si>
    <t>1340120244</t>
  </si>
  <si>
    <t>738517230</t>
  </si>
  <si>
    <t>2065960771</t>
  </si>
  <si>
    <t>"dle pol 18130" 40,00</t>
  </si>
  <si>
    <t>-721917556</t>
  </si>
  <si>
    <t>1760864483</t>
  </si>
  <si>
    <t>"základy čelních zdí" 1,80*5,70*0,40+2,20*5,70*0,407</t>
  </si>
  <si>
    <t>"zákl. deska rámu" 5,153*2,80*0,20</t>
  </si>
  <si>
    <t>1095908386</t>
  </si>
  <si>
    <t>"bednění desky rámu"  2*2,80*0,20+2*5,153*0,20</t>
  </si>
  <si>
    <t>"bednění zákl. zídek" 2*1,80*0,50+2*5,70*0,50+2*2,20*0,50+2*5,70*0,50</t>
  </si>
  <si>
    <t>-497408101</t>
  </si>
  <si>
    <t>"dle pol. 273354111" 18,581</t>
  </si>
  <si>
    <t>-1477908527</t>
  </si>
  <si>
    <t>"kari sítě 8/150/150" 2*7,90*2,80*5,153/1000</t>
  </si>
  <si>
    <t>-1287575673</t>
  </si>
  <si>
    <t>"dle příl. 2.4"  0,60*0,30*(6,10+2,10)</t>
  </si>
  <si>
    <t>-63793723</t>
  </si>
  <si>
    <t>"levá římsa - měřeno digitálně z řezů" 2*0,25*1,65+2*0,32*0,20+0,29*2,00</t>
  </si>
  <si>
    <t>"pravá římsa" 0,25*2,40+2*0,25*1,65</t>
  </si>
  <si>
    <t>37233013</t>
  </si>
  <si>
    <t>2*5,70*0,9+2*5,70*0,70</t>
  </si>
  <si>
    <t>-2015078403</t>
  </si>
  <si>
    <t>"dle pol. 317353121" 18,24</t>
  </si>
  <si>
    <t>-1305631505</t>
  </si>
  <si>
    <t>"výztuž říms na vtoku" 119,45/1000</t>
  </si>
  <si>
    <t>"výztuž říms na výtoku" 115,18/1000</t>
  </si>
  <si>
    <t>-270783067</t>
  </si>
  <si>
    <t>"čelní zdi - měřeno digitálně z výkresu tvaru"  1,95*1,65*2+1,71*1,65*2</t>
  </si>
  <si>
    <t>23448316</t>
  </si>
  <si>
    <t>"čelní zídky"</t>
  </si>
  <si>
    <t>4*1,70*1,70+1,50*1,70*4+0,6*1,70*4</t>
  </si>
  <si>
    <t>-2059355486</t>
  </si>
  <si>
    <t>"dle výkresu 2.5"</t>
  </si>
  <si>
    <t xml:space="preserve">"výztuž čela na výtoku" 216,47/1000 </t>
  </si>
  <si>
    <t>"výztuž čela na vtoku" 194,87/1000</t>
  </si>
  <si>
    <t>2031966816</t>
  </si>
  <si>
    <t>3,00</t>
  </si>
  <si>
    <t>-2024605569</t>
  </si>
  <si>
    <t>"délky 2,00 m" 2</t>
  </si>
  <si>
    <t>374652327</t>
  </si>
  <si>
    <t>451315115</t>
  </si>
  <si>
    <t>Podkladní a výplňové vrstvy z betonu prostého tloušťky do 100 mm, z betonu C 16/20</t>
  </si>
  <si>
    <t>878847168</t>
  </si>
  <si>
    <t>"podkladní beton C16/20 zídek a rámu, měřeno digitálně z půdorysu"   30,30</t>
  </si>
  <si>
    <t>855171587</t>
  </si>
  <si>
    <t>"dle pol. 465511" 19,584</t>
  </si>
  <si>
    <t>-1851567086</t>
  </si>
  <si>
    <t>"na výtoku, měřeno digitálně, koef. sklonu 1,20"  4,00+(1,72+2,60)*1,20</t>
  </si>
  <si>
    <t>"uvnitř rámu" 2,00*5,20</t>
  </si>
  <si>
    <t>-682743022</t>
  </si>
  <si>
    <t>"dočasné odstranění kol. lože, měřeno digitálně" 2,50*7,00</t>
  </si>
  <si>
    <t>556928978</t>
  </si>
  <si>
    <t>"dle pol. 51250" 17,50</t>
  </si>
  <si>
    <t>-57593233</t>
  </si>
  <si>
    <t>"dle pol. 51350" 17,50</t>
  </si>
  <si>
    <t>1259496330</t>
  </si>
  <si>
    <t>"čerpací jímky pro odčerpání vody během výkopových prací" 2</t>
  </si>
  <si>
    <t>-1085959547</t>
  </si>
  <si>
    <t>2*(1,40+2,40+1,40)</t>
  </si>
  <si>
    <t>-1169960385</t>
  </si>
  <si>
    <t>938902152</t>
  </si>
  <si>
    <t>Čištění příkopů komunikací s odstraněním travnatého porostu nebo nánosu s naložením na dopravní prostředek nebo s přemístěním na hromady na vzdálenost do 20 m strojně příkopovou frézou při šířce dna přes 400 mm</t>
  </si>
  <si>
    <t>-924252111</t>
  </si>
  <si>
    <t xml:space="preserve">Poznámka k souboru cen:_x000D_
1. Ceny nelze použít pro čištění příkopů zakrytých; toto čištění se oceňuje individuálně._x000D_
2. Pro volbu ceny se objem nánosu na 1 m délky příkopu určí jako podíl celkového množství nánosu všech příkopů objektu a jejich celkové délky._x000D_
3. V cenách nejsou započteny náklady na vodorovnou dopravu odstraněného materiálu, která se oceňuje cenami souboru cen 997 22-15 Vodorovná doprava suti._x000D_
</t>
  </si>
  <si>
    <t>"pročištění zaneseného příkopu vpravo trati" 25,00</t>
  </si>
  <si>
    <t>968316461</t>
  </si>
  <si>
    <t>"dle přílohy 2.3; bourání kamenných opěr" 2*(0,72*4,55*0,70)+2,50*0,63</t>
  </si>
  <si>
    <t>-35172156</t>
  </si>
  <si>
    <t>"dle přílohy 2.3, bourání kam. dlažby" 5,30*0,3*0,6</t>
  </si>
  <si>
    <t>-251622804</t>
  </si>
  <si>
    <t>"bourání NK vyztužené kolejnicemi a pásovinou"</t>
  </si>
  <si>
    <t>"měřeno digitálně dle příl. 2.3" 1,18*1,10</t>
  </si>
  <si>
    <t>"ÚP" 2*0,50*0,25*4,55</t>
  </si>
  <si>
    <t>"žb římsa" 0,29*0,461*2,40</t>
  </si>
  <si>
    <t>-1511928250</t>
  </si>
  <si>
    <t>662959665</t>
  </si>
  <si>
    <t>"staveništní přesun rámové kce." 3,00</t>
  </si>
  <si>
    <t>1267515369</t>
  </si>
  <si>
    <t xml:space="preserve">"dle pol. 93890, 962021; 962022; 963051; 96407" </t>
  </si>
  <si>
    <t>30,760</t>
  </si>
  <si>
    <t>"odvoz kolej. lože na meziskládku" 31,640</t>
  </si>
  <si>
    <t>-1700867587</t>
  </si>
  <si>
    <t>18,00*30,76</t>
  </si>
  <si>
    <t>-1031522869</t>
  </si>
  <si>
    <t>"dle pol. 96305" 6,617</t>
  </si>
  <si>
    <t>-1796711856</t>
  </si>
  <si>
    <t xml:space="preserve">"dle pol. 962022391; 962021; 93890" </t>
  </si>
  <si>
    <t>15,341+2,385+4,85</t>
  </si>
  <si>
    <t>-1969195235</t>
  </si>
  <si>
    <t>-1917319700</t>
  </si>
  <si>
    <t>"1x ALP - izolace rámu" (1,40+2,40+1,40)*5,20</t>
  </si>
  <si>
    <t>"1xALP - izolace čelních zdí, měřeno digitálně" 1,20*1,65*2+3,05*1,70*2+2,70*2+2,40*1,65*2+2,90*1,65*2+2,62*2</t>
  </si>
  <si>
    <t>-1183896024</t>
  </si>
  <si>
    <t>69,5*0,0003 'Přepočtené koeficientem množství</t>
  </si>
  <si>
    <t>-1461027493</t>
  </si>
  <si>
    <t>"2x ALN - izolace rámu" (1,40+2,40+1,40)*5,20</t>
  </si>
  <si>
    <t>"2xALN - izolace čelních zdí, měřeno digitálně" 1,20*1,65*2+3,05*1,70*2+2,70*2+2,40*1,65*2+2,90*1,65*2+2,62*2</t>
  </si>
  <si>
    <t>1788878477</t>
  </si>
  <si>
    <t>42,46*0,00035 'Přepočtené koeficientem množství</t>
  </si>
  <si>
    <t>-784537829</t>
  </si>
  <si>
    <t>"dle pol. 711111" 69,50</t>
  </si>
  <si>
    <t>1374837669</t>
  </si>
  <si>
    <t>69,5*1,05 'Přepočtené koeficientem množství</t>
  </si>
  <si>
    <t>-1313067795</t>
  </si>
  <si>
    <t>Práce a dodávky M</t>
  </si>
  <si>
    <t>-1111742340</t>
  </si>
  <si>
    <t>-1810515226</t>
  </si>
  <si>
    <t>-865354232</t>
  </si>
  <si>
    <t>-1590349497</t>
  </si>
  <si>
    <t>-266577295</t>
  </si>
  <si>
    <t>-2118660199</t>
  </si>
  <si>
    <t>553907152</t>
  </si>
  <si>
    <t>-86727483</t>
  </si>
  <si>
    <t>1135714293</t>
  </si>
  <si>
    <t>-1333418573</t>
  </si>
  <si>
    <t>SO 04-19-07 - Hanušovice - Jindřichov na Moravě, žel. propustek v ev. km 3,833</t>
  </si>
  <si>
    <t>125703301</t>
  </si>
  <si>
    <t>Čištění melioračních kanálů s úpravou svahu do výšky naplavené vrstvy tloušťky naplavené vrstvy do 250 mm, se dnem nezpevněným</t>
  </si>
  <si>
    <t>-1709280291</t>
  </si>
  <si>
    <t>"odtěžení naplavenin, dle výkresu sanace" 3,00</t>
  </si>
  <si>
    <t>672890709</t>
  </si>
  <si>
    <t>"dle pol. 17120"  3,00</t>
  </si>
  <si>
    <t>1768836368</t>
  </si>
  <si>
    <t>"odvoz na skládku ve vzdálenosti 20 km"</t>
  </si>
  <si>
    <t>10,00*3,00</t>
  </si>
  <si>
    <t>-1866237058</t>
  </si>
  <si>
    <t>"dle pol. 12570" 3,00</t>
  </si>
  <si>
    <t>1413032577</t>
  </si>
  <si>
    <t>"dle pol. 17120"  3,00*1,90</t>
  </si>
  <si>
    <t>-1285709183</t>
  </si>
  <si>
    <t>"dle přílohy 2.3 - Římsy C30/37"</t>
  </si>
  <si>
    <t>1,16</t>
  </si>
  <si>
    <t>1738468376</t>
  </si>
  <si>
    <t xml:space="preserve">2*(4,00*0,4*2+0,5*0,4*2) </t>
  </si>
  <si>
    <t>-1094789752</t>
  </si>
  <si>
    <t>"dle pol. 317353121" 7,20</t>
  </si>
  <si>
    <t>-1863556575</t>
  </si>
  <si>
    <t>"dle přílohy 2.3"  207,34/1000</t>
  </si>
  <si>
    <t>636195011</t>
  </si>
  <si>
    <t>Oprava spárování dlažeb cementovou maltou včetně vyškrábání a vymytí spar z nepravidelných kamenů, plochy jednotlivě přes 4 m2</t>
  </si>
  <si>
    <t>-430267957</t>
  </si>
  <si>
    <t>"přespárování staré dlažby, měřeno digitálně" 7,00+2,50</t>
  </si>
  <si>
    <t>-146234991</t>
  </si>
  <si>
    <t>"bourání starých říms, dle přílohy 2.2</t>
  </si>
  <si>
    <t>1,215</t>
  </si>
  <si>
    <t>985121122</t>
  </si>
  <si>
    <t>Tryskání degradovaného betonu stěn, rubu kleneb a podlah vodou pod tlakem přes 300 do 1 250 barů</t>
  </si>
  <si>
    <t>662616982</t>
  </si>
  <si>
    <t xml:space="preserve">Poznámka k souboru cen:_x000D_
1. V cenách jsou započteny i náklady na dodání vody a písku._x000D_
2. V cenách tryskání pískem jsou započteny i náklady na smetení písku na hromady nebo naložení na dopravní prostředek._x000D_
3. V cenách tryskání pískem nejsou započteny náklady na odvoz písku, které se oceňují cenami odvozu suti příslušného katalogu pro objekt, na kterém se tryskání provádí._x000D_
</t>
  </si>
  <si>
    <t>"očištění sanovaných ploch, dle výkresu sanace" 7,66</t>
  </si>
  <si>
    <t>985311111</t>
  </si>
  <si>
    <t>Reprofilace betonu sanačními maltami na cementové bázi ručně stěn, tloušťky do 10 mm</t>
  </si>
  <si>
    <t>-18417624</t>
  </si>
  <si>
    <t xml:space="preserve">Poznámka k souboru cen:_x000D_
1. Ceny pro danou tloušťku jsou určeny pro nanášení sanačních malt v jakémkoliv počtu vrstev._x000D_
2. V cenách nejsou započteny náklady na:_x000D_
a) odstranění degradovaného betonu, které se oceňují cenami souborů cen 985 11-21 Odsekání degradovaného betonu a 985 12-1 Tryskání degradovaného betonu,_x000D_
b) očištění povrchu betonu, které se oceňují cenami souboru cen 985 13 Očištění ploch,_x000D_
c) ochranný nátěr povrchu reprofilovaného betonu, které se oceňují cenami souboru cen 985 32-4 Ochranný nátěr betonu,_x000D_
d) uzavírací stěrku; tyto náklady se oceňují cenami souboru cen 985 31-21 Stěrka k vyrovnání ploch reprofilovaného betonu,_x000D_
e) případné vyztužení reprofilovaných vrstev svařovanými sítěmi, které se oceňují cenami souboru cen 985 56-2 Výztuž stříkaného betonu ze svařovaných sítí._x000D_
</t>
  </si>
  <si>
    <t>"sanace betonu" 7,66</t>
  </si>
  <si>
    <t>-1705577975</t>
  </si>
  <si>
    <t>465491063</t>
  </si>
  <si>
    <t>19,00*3,209</t>
  </si>
  <si>
    <t>1161311035</t>
  </si>
  <si>
    <t>711191011</t>
  </si>
  <si>
    <t>Provedení nátěru adhezního můstku na ploše svislé S</t>
  </si>
  <si>
    <t>1282743029</t>
  </si>
  <si>
    <t>"sanace betonu, dle výkresu sanace" 7,66</t>
  </si>
  <si>
    <t>58581220</t>
  </si>
  <si>
    <t>můstek adhezní pod izolační a vyrovnávací lepící hmoty</t>
  </si>
  <si>
    <t>-137836874</t>
  </si>
  <si>
    <t>7,66*0,118 'Přepočtené koeficientem množství</t>
  </si>
  <si>
    <t>-2139327273</t>
  </si>
  <si>
    <t>-1315992720</t>
  </si>
  <si>
    <t>83874170</t>
  </si>
  <si>
    <t>2081701697</t>
  </si>
  <si>
    <t>1929889620</t>
  </si>
  <si>
    <t>1437737684</t>
  </si>
  <si>
    <t>395341426</t>
  </si>
  <si>
    <t>-638705450</t>
  </si>
  <si>
    <t>-1804732</t>
  </si>
  <si>
    <t>-714500845</t>
  </si>
  <si>
    <t>SO 04-19-08 - Hanušovice - Jindřichov na Moravě, žel. propustek v ev. km 4,099</t>
  </si>
  <si>
    <t>-774291231</t>
  </si>
  <si>
    <t xml:space="preserve">"naplaveniny v původním propustku" </t>
  </si>
  <si>
    <t>"měřeno digitálně" 1,80*1,00</t>
  </si>
  <si>
    <t>122251403</t>
  </si>
  <si>
    <t>Vykopávky v zemnících na suchu strojně zapažených i nezapažených v hornině třídy těžitelnosti I skupiny 3 přes 50 do 100 m3</t>
  </si>
  <si>
    <t>-1092116928</t>
  </si>
  <si>
    <t>"dle pol. 162301101" 70,00</t>
  </si>
  <si>
    <t>131251103</t>
  </si>
  <si>
    <t>Hloubení nezapažených jam a zářezů strojně s urovnáním dna do předepsaného profilu a spádu v hornině třídy těžitelnosti I skupiny 3 přes 50 do 100 m3</t>
  </si>
  <si>
    <t>-1096009619</t>
  </si>
  <si>
    <t>"měřeno digitálně dle výkresů starého stavu"</t>
  </si>
  <si>
    <t>(10,00*10,00)-8,80*2,40</t>
  </si>
  <si>
    <t>-1441409300</t>
  </si>
  <si>
    <t>"rýhy pro prahy ukončení dlažby" 1,178</t>
  </si>
  <si>
    <t>"rýhy pro zákl. pásy" 0,706</t>
  </si>
  <si>
    <t>-782325891</t>
  </si>
  <si>
    <t>70,00</t>
  </si>
  <si>
    <t>1281821088</t>
  </si>
  <si>
    <t>"dle pol. 13120; 13220" 78,88+1,884</t>
  </si>
  <si>
    <t>"naplaveniny, dle pol. 12920" 1,80</t>
  </si>
  <si>
    <t>"odpočet zpětného zásypu, dle pol. 12220" -70,00</t>
  </si>
  <si>
    <t>-366768796</t>
  </si>
  <si>
    <t>10,00*12,564</t>
  </si>
  <si>
    <t>365712002</t>
  </si>
  <si>
    <t>"dle pol. 162701105"    12,564</t>
  </si>
  <si>
    <t>-1810863597</t>
  </si>
  <si>
    <t>"dle pol. 171201211"   12,564*1,90</t>
  </si>
  <si>
    <t>-2098973112</t>
  </si>
  <si>
    <t>"zpětný zásyp vykopanou zeminou" 10,00*7,00</t>
  </si>
  <si>
    <t>-32592740</t>
  </si>
  <si>
    <t>434524729</t>
  </si>
  <si>
    <t>1002611415</t>
  </si>
  <si>
    <t>-1164694291</t>
  </si>
  <si>
    <t>-1570366224</t>
  </si>
  <si>
    <t>10,30*0,20*1,84</t>
  </si>
  <si>
    <t>"zesílený základ" 2*0,18*2,20</t>
  </si>
  <si>
    <t>-884671628</t>
  </si>
  <si>
    <t>2*5,90*0,20+4*2,20*0,60+4*1,84*0,60</t>
  </si>
  <si>
    <t>-807983966</t>
  </si>
  <si>
    <t>"dle pol. 273354111" 12,056</t>
  </si>
  <si>
    <t>-956011832</t>
  </si>
  <si>
    <t>"kari sítě 6/100/100" 4,40*18,95/1000</t>
  </si>
  <si>
    <t>"výztuž zesíleného základu, kari sítě 6/100/100" 60,00/1000</t>
  </si>
  <si>
    <t>962158685</t>
  </si>
  <si>
    <t>"měřeno digitálně" 0,60*0,30*3,92</t>
  </si>
  <si>
    <t>274321117</t>
  </si>
  <si>
    <t>Základové konstrukce z betonu železového pásy, prahy, věnce a ostruhy ve výkopu nebo na hlavách pilot C 25/30</t>
  </si>
  <si>
    <t>722300700</t>
  </si>
  <si>
    <t>"základové pasy na koncích desky"</t>
  </si>
  <si>
    <t>2*0,80*0,40*1,84</t>
  </si>
  <si>
    <t>1649454799</t>
  </si>
  <si>
    <t>"měřeno digitálně dle výkesu nového stavu"</t>
  </si>
  <si>
    <t>"podkladní beton C12/15" 2,30*9,50</t>
  </si>
  <si>
    <t>1810740355</t>
  </si>
  <si>
    <t>"podkl. beton dlažby tl. 200mm"</t>
  </si>
  <si>
    <t>"vtok, měřeno digitálně, koef. sklonu 1,20" 7,03*1,20</t>
  </si>
  <si>
    <t>"výtok, měřeno digitálně, koef. sklonu 1,20" 8,10*1,20</t>
  </si>
  <si>
    <t>393244362</t>
  </si>
  <si>
    <t>"měřeno digitálně z půdorysu, kamenná dlažba tl. 200mm do betonu"</t>
  </si>
  <si>
    <t>-340225637</t>
  </si>
  <si>
    <t>"dočasné odtěžení štěrkového kolej. lože"</t>
  </si>
  <si>
    <t>"měřeno digitálaně" 3,00*6,50</t>
  </si>
  <si>
    <t>110970579</t>
  </si>
  <si>
    <t>"dle pol. 51250" 19,50</t>
  </si>
  <si>
    <t>434797315</t>
  </si>
  <si>
    <t>"dle pol. 51350" 19,50</t>
  </si>
  <si>
    <t>919521180</t>
  </si>
  <si>
    <t>Zřízení silničního propustku z trub betonových nebo železobetonových DN 1000 mm</t>
  </si>
  <si>
    <t>231075251</t>
  </si>
  <si>
    <t>"nový propustek z ŽB trub" 10,30</t>
  </si>
  <si>
    <t>R59222003</t>
  </si>
  <si>
    <t>trouba ŽB hrdlová DN 1000</t>
  </si>
  <si>
    <t>-2012522851</t>
  </si>
  <si>
    <t>"žb trouby patkové DN 1000" 7,00</t>
  </si>
  <si>
    <t>R59222001</t>
  </si>
  <si>
    <t>trouba ŽB hrdlová patková výtoková a vtoková DN 1000</t>
  </si>
  <si>
    <t>-1810874903</t>
  </si>
  <si>
    <t>"vtoková a výtoková šikmá trouba"  1+1</t>
  </si>
  <si>
    <t>579575602</t>
  </si>
  <si>
    <t>"dilatační těsnění prefa trub"</t>
  </si>
  <si>
    <t>8,00*3,8</t>
  </si>
  <si>
    <t>-700281744</t>
  </si>
  <si>
    <t>"tabulky s letopočtem na vtoku a výtoku" 2,00</t>
  </si>
  <si>
    <t>1536836321</t>
  </si>
  <si>
    <t>"bourání kamenných opěr"</t>
  </si>
  <si>
    <t>"měřeno digitálně" 8,80*0,70*2</t>
  </si>
  <si>
    <t>-1487717229</t>
  </si>
  <si>
    <t>8,30*1,00*0,25</t>
  </si>
  <si>
    <t>-808976023</t>
  </si>
  <si>
    <t>"bourání kamenné nosné desky"</t>
  </si>
  <si>
    <t>5,20*0,25*1,20</t>
  </si>
  <si>
    <t>0,90*0,25*1,20+1,1*0,25*1,20+2*0,75*0,25</t>
  </si>
  <si>
    <t>-313581937</t>
  </si>
  <si>
    <t>"bourání ŽB říms" 2,50*0,30*0,50+2,45*0,30*0,50</t>
  </si>
  <si>
    <t>1403160835</t>
  </si>
  <si>
    <t>"přesun trub po staveništi" 9,00</t>
  </si>
  <si>
    <t>138326650</t>
  </si>
  <si>
    <t>516572546</t>
  </si>
  <si>
    <t>19,00*43,96</t>
  </si>
  <si>
    <t>174222728</t>
  </si>
  <si>
    <t>"dle pol. 963051" 1,783</t>
  </si>
  <si>
    <t>340069870</t>
  </si>
  <si>
    <t>"dle pol. 962022" 5,188</t>
  </si>
  <si>
    <t>"dle pol. 962021" 30,677</t>
  </si>
  <si>
    <t>"dle pol. 963021" 6,312</t>
  </si>
  <si>
    <t>-1313568429</t>
  </si>
  <si>
    <t>-1222309677</t>
  </si>
  <si>
    <t>"1x ALP - izolace trub" 2*4,50*2,20+5,90*3,70</t>
  </si>
  <si>
    <t>-515192519</t>
  </si>
  <si>
    <t>41,63*0,0003 'Přepočtené koeficientem množství</t>
  </si>
  <si>
    <t>1943428253</t>
  </si>
  <si>
    <t>"2x ALN - izolace trub" 2*(2*4,50*2,20+5,90*3,70)</t>
  </si>
  <si>
    <t>-192298801</t>
  </si>
  <si>
    <t>83,26*0,00035 'Přepočtené koeficientem množství</t>
  </si>
  <si>
    <t>-554289795</t>
  </si>
  <si>
    <t>1412178228</t>
  </si>
  <si>
    <t>1364826329</t>
  </si>
  <si>
    <t>Přeložení konstrukcí - přespojkování sdělovacích a zabezpečovacích kabelů</t>
  </si>
  <si>
    <t>1240726410</t>
  </si>
  <si>
    <t>"přespojkování zabezpečovacích a sděl. kabelů do chrániček" 7,00</t>
  </si>
  <si>
    <t>"dočasné přespojkování během výstavby" 7,00+2*4,00</t>
  </si>
  <si>
    <t>381291412</t>
  </si>
  <si>
    <t>-1571144145</t>
  </si>
  <si>
    <t>-1278346267</t>
  </si>
  <si>
    <t>-865748029</t>
  </si>
  <si>
    <t>-318695732</t>
  </si>
  <si>
    <t>-1368270669</t>
  </si>
  <si>
    <t>-1338546512</t>
  </si>
  <si>
    <t>SO 04-19-09 - Hanušovice - Jindřichov na Moravě, žel. propustek v ev. km 4,609</t>
  </si>
  <si>
    <t>63110030</t>
  </si>
  <si>
    <t>"dle výkresu nového stavu"</t>
  </si>
  <si>
    <t>"odtěžení naplavenin" 0,15</t>
  </si>
  <si>
    <t>-843500675</t>
  </si>
  <si>
    <t>"dle pol. 12570" 0,15</t>
  </si>
  <si>
    <t>-733992771</t>
  </si>
  <si>
    <t>"odvoz na skládku ve vzdálenosti 20,5 km"</t>
  </si>
  <si>
    <t>10,5*0,150</t>
  </si>
  <si>
    <t>-1571190819</t>
  </si>
  <si>
    <t>"dle pol. 16270" 0,15</t>
  </si>
  <si>
    <t>1580537808</t>
  </si>
  <si>
    <t>"dle pol. 17120"  0,15*1,90</t>
  </si>
  <si>
    <t>772072367</t>
  </si>
  <si>
    <t>2*0,50</t>
  </si>
  <si>
    <t>-1150715936</t>
  </si>
  <si>
    <t>2*(2*3,40*0,4+2*0,5*0,4)</t>
  </si>
  <si>
    <t>-482971319</t>
  </si>
  <si>
    <t>"dle pol. 317353121" 6,24</t>
  </si>
  <si>
    <t>2024746955</t>
  </si>
  <si>
    <t>"dle přílohy 2.3" 175,44/1000</t>
  </si>
  <si>
    <t>243259638</t>
  </si>
  <si>
    <t>"přespárování staré dlažby, dle výkresu nového stavu" 2,50</t>
  </si>
  <si>
    <t>-1049538476</t>
  </si>
  <si>
    <t>"odbourání starých říms" 0,99</t>
  </si>
  <si>
    <t>-164014339</t>
  </si>
  <si>
    <t>"očištění sanovaných ploch" 24,50</t>
  </si>
  <si>
    <t>985311114</t>
  </si>
  <si>
    <t>Reprofilace betonu sanačními maltami na cementové bázi ručně stěn, tloušťky přes 30 do 40 mm</t>
  </si>
  <si>
    <t>119007075</t>
  </si>
  <si>
    <t xml:space="preserve">"dle výkresu nového stavu" </t>
  </si>
  <si>
    <t>"sanace betonu" 24,50</t>
  </si>
  <si>
    <t>-2083737480</t>
  </si>
  <si>
    <t>-744456412</t>
  </si>
  <si>
    <t>19,5*3,893</t>
  </si>
  <si>
    <t>695125459</t>
  </si>
  <si>
    <t>-1341539996</t>
  </si>
  <si>
    <t>"adhezní můstek na sanovaných plochách" 24,50</t>
  </si>
  <si>
    <t>1133578617</t>
  </si>
  <si>
    <t>24,5*0,118 'Přepočtené koeficientem množství</t>
  </si>
  <si>
    <t>-1944156072</t>
  </si>
  <si>
    <t>-806571478</t>
  </si>
  <si>
    <t>1320913598</t>
  </si>
  <si>
    <t>1097788934</t>
  </si>
  <si>
    <t>232940251</t>
  </si>
  <si>
    <t>1787801270</t>
  </si>
  <si>
    <t>518917198</t>
  </si>
  <si>
    <t>-387217222</t>
  </si>
  <si>
    <t>-1822350440</t>
  </si>
  <si>
    <t>1227130170</t>
  </si>
  <si>
    <t>SO 04-19-10 - Hanušovice - Jindřichov na Moravě, žel. propustek v ev. km 4,959</t>
  </si>
  <si>
    <t>Ing. Petr Vachutka</t>
  </si>
  <si>
    <t>-82086462</t>
  </si>
  <si>
    <t>115001104</t>
  </si>
  <si>
    <t>Převedení vody potrubím průměru DN přes 250 do 300</t>
  </si>
  <si>
    <t>728819930</t>
  </si>
  <si>
    <t>"zatrubnění vodoteče DN 250"15,00</t>
  </si>
  <si>
    <t>122251402</t>
  </si>
  <si>
    <t>Vykopávky v zemnících na suchu strojně zapažených i nezapažených v hornině třídy těžitelnosti I skupiny 3 přes 20 do 50 m3</t>
  </si>
  <si>
    <t>-466272674</t>
  </si>
  <si>
    <t>"dle pol. 162301101" 26,52</t>
  </si>
  <si>
    <t xml:space="preserve">"zemina pro zemní hrázky, viz pol. 171103 </t>
  </si>
  <si>
    <t>-721753436</t>
  </si>
  <si>
    <t>7,90*8,00</t>
  </si>
  <si>
    <t xml:space="preserve">"odpočet vybourané kce." </t>
  </si>
  <si>
    <t>-2,72*4,55</t>
  </si>
  <si>
    <t>-525048432</t>
  </si>
  <si>
    <t>"zemina pro zpětný zásyp, viz pol. 17410"</t>
  </si>
  <si>
    <t>26,52</t>
  </si>
  <si>
    <t>354843234</t>
  </si>
  <si>
    <t>"dle pol. 13120"  50,824</t>
  </si>
  <si>
    <t>"zemina ze zemích hrázek" 1,00</t>
  </si>
  <si>
    <t>"odpočet zpětného zásypu, dle pol. 12220" -27,52</t>
  </si>
  <si>
    <t>818171508</t>
  </si>
  <si>
    <t>"odvoz na skládku ve vzdálenosti 21 km"</t>
  </si>
  <si>
    <t>11,00*24,304</t>
  </si>
  <si>
    <t>852352695</t>
  </si>
  <si>
    <t>-1111614636</t>
  </si>
  <si>
    <t>"dle pol. 162701105"    24,304</t>
  </si>
  <si>
    <t>1376464772</t>
  </si>
  <si>
    <t>"dle pol. 171201211"  24,304*1,90</t>
  </si>
  <si>
    <t>-1878122615</t>
  </si>
  <si>
    <t>"dle přílohy 2.4 - měřeno digitálně"</t>
  </si>
  <si>
    <t>"zpětný zásyp zeminou" 1,70*7,80*2</t>
  </si>
  <si>
    <t>-1751361371</t>
  </si>
  <si>
    <t>2101979167</t>
  </si>
  <si>
    <t>-1938541145</t>
  </si>
  <si>
    <t>309384554</t>
  </si>
  <si>
    <t>1062439971</t>
  </si>
  <si>
    <t>3,44*0,20*3,40</t>
  </si>
  <si>
    <t>-1985181432</t>
  </si>
  <si>
    <t>2*3,4*0,20+2*3,45*0,20</t>
  </si>
  <si>
    <t>647465486</t>
  </si>
  <si>
    <t>"dle pol. 273354111" 2,74</t>
  </si>
  <si>
    <t>1426909353</t>
  </si>
  <si>
    <t>"výztuž zákl. desky KARI síť 8/100 x 8/100"</t>
  </si>
  <si>
    <t>2*(3,4*3,44)*7,90/1000</t>
  </si>
  <si>
    <t>-1483145201</t>
  </si>
  <si>
    <t>"dle výkresu 2.4; měřeno digitálně"</t>
  </si>
  <si>
    <t>"prahy na ukončení dlažby"</t>
  </si>
  <si>
    <t>4,30*0,80*0,60+4,8*0,80*0,60+5,80*0,80*0,60</t>
  </si>
  <si>
    <t>-657475149</t>
  </si>
  <si>
    <t>"dle přílohy 2.5 - Římsy C30/37"</t>
  </si>
  <si>
    <t>1,60</t>
  </si>
  <si>
    <t>-1970044614</t>
  </si>
  <si>
    <t>4*6,4*0,30+4*0,44*0,30</t>
  </si>
  <si>
    <t>-2112429671</t>
  </si>
  <si>
    <t>"dle pol. 317353121" 8,208</t>
  </si>
  <si>
    <t>-508360450</t>
  </si>
  <si>
    <t>"dle přílohy 2.5"   (40,0+40,5)/1000</t>
  </si>
  <si>
    <t>1399259734</t>
  </si>
  <si>
    <t xml:space="preserve">"dle přílohy 2.5 - zídka C30/37 " </t>
  </si>
  <si>
    <t>"dřík" 15,00</t>
  </si>
  <si>
    <t>"základ" 11,90</t>
  </si>
  <si>
    <t>1370352256</t>
  </si>
  <si>
    <t>"bednění čelních zídek"</t>
  </si>
  <si>
    <t>2,30*6,40*4+2,30*1,00*4</t>
  </si>
  <si>
    <t>803522292</t>
  </si>
  <si>
    <t>"dle pol. 334352112" 68,080</t>
  </si>
  <si>
    <t>1570659587</t>
  </si>
  <si>
    <t>"kari sítě 8/100/100" 758,40/1000</t>
  </si>
  <si>
    <t>307680300</t>
  </si>
  <si>
    <t>1969738212</t>
  </si>
  <si>
    <t>"délky 2,00 m" 2,00</t>
  </si>
  <si>
    <t>R59383450</t>
  </si>
  <si>
    <t>propust rámová 1,00x2,00x1,00m</t>
  </si>
  <si>
    <t>-761984701</t>
  </si>
  <si>
    <t>-1319382442</t>
  </si>
  <si>
    <t>"podkl. beton čelních zídek"</t>
  </si>
  <si>
    <t>"dle přílohy 2.5" 2,50/0,100</t>
  </si>
  <si>
    <t>174095533</t>
  </si>
  <si>
    <t>"podkl beton zákl. desky, tl. 100mm"</t>
  </si>
  <si>
    <t>2,80*3,44</t>
  </si>
  <si>
    <t>1637051563</t>
  </si>
  <si>
    <t>"betonové lože C 25/30 dlažby" 2,00*5,60</t>
  </si>
  <si>
    <t>"dlažba na vtoku" 5,70+4,60+2,50</t>
  </si>
  <si>
    <t>"dlažba na výtoku" 3,50</t>
  </si>
  <si>
    <t>184965463</t>
  </si>
  <si>
    <t xml:space="preserve">"podkl. beton dlažby tl. 300mm" 27,50*20 </t>
  </si>
  <si>
    <t>292267664</t>
  </si>
  <si>
    <t>"kamenná dlažba tl. 200mm - v rámu" 2,00*5,60</t>
  </si>
  <si>
    <t>1444290583</t>
  </si>
  <si>
    <t>"měřeno digitálně" 6,5*2,90</t>
  </si>
  <si>
    <t>-691310603</t>
  </si>
  <si>
    <t>"dle pol. 51250" 18,85</t>
  </si>
  <si>
    <t>201483479</t>
  </si>
  <si>
    <t>"dle pol. 51350"  18,85</t>
  </si>
  <si>
    <t>1382641962</t>
  </si>
  <si>
    <t>6,00*2</t>
  </si>
  <si>
    <t>1840237117</t>
  </si>
  <si>
    <t>"letopočet na čelní zídce" 1,00</t>
  </si>
  <si>
    <t>-848155463</t>
  </si>
  <si>
    <t>"Dle výkresu 2.3 - dosavadní stav, měřeno digitálně"</t>
  </si>
  <si>
    <t>"bourání opěr propustku" 2*1,10*4,55</t>
  </si>
  <si>
    <t>-2141341622</t>
  </si>
  <si>
    <t>"dle výkresu 2.3 - Dosavadní stav, měřeno digitálně"</t>
  </si>
  <si>
    <t>"bourání nosné desky" 1,10*4,55*0,15</t>
  </si>
  <si>
    <t>"bourání říms" 2,80*0,45*0,523</t>
  </si>
  <si>
    <t>580657760</t>
  </si>
  <si>
    <t>"vybourání kolejnic z NK - 23 ks á 2m"</t>
  </si>
  <si>
    <t>"předpoklad" 0,60</t>
  </si>
  <si>
    <t>965022131</t>
  </si>
  <si>
    <t>Bourání podlah kamenných bez podkladního lože, s jakoukoliv výplní spár z lomového kamene nebo kostek, plochy přes 1 m2</t>
  </si>
  <si>
    <t>-1812570375</t>
  </si>
  <si>
    <t>"bourání dlažby v propustku, měřeno digitálně"</t>
  </si>
  <si>
    <t>5,10*0,60</t>
  </si>
  <si>
    <t>965042121</t>
  </si>
  <si>
    <t>Bourání mazanin betonových nebo z litého asfaltu tl. do 100 mm, plochy do 1 m2</t>
  </si>
  <si>
    <t>1460911600</t>
  </si>
  <si>
    <t>"bourání podkl. betonu dlažby, měřeno digitálně"</t>
  </si>
  <si>
    <t>0,60*0,10*5,10</t>
  </si>
  <si>
    <t>1742608907</t>
  </si>
  <si>
    <t>1799179906</t>
  </si>
  <si>
    <t>302546213</t>
  </si>
  <si>
    <t>20,00*28,153</t>
  </si>
  <si>
    <t>195288095</t>
  </si>
  <si>
    <t>"dle pol. 96304" 22,022</t>
  </si>
  <si>
    <t>"dle pol. 96504" 0,673</t>
  </si>
  <si>
    <t>-1229337624</t>
  </si>
  <si>
    <t>"dle pol. 96305" 3,384</t>
  </si>
  <si>
    <t>156438930</t>
  </si>
  <si>
    <t>"dle pol. 96502" 1,322</t>
  </si>
  <si>
    <t>1777510561</t>
  </si>
  <si>
    <t>-1720818586</t>
  </si>
  <si>
    <t>"1x ALP - izolace rámu" (1,40+2,40+1,40)*3,5</t>
  </si>
  <si>
    <t>"1xALP - izolace čelní zídky, měřeno digitálně" 4*2,20+2*2,80*4,00</t>
  </si>
  <si>
    <t>1956253405</t>
  </si>
  <si>
    <t>49,4*0,0003 'Přepočtené koeficientem množství</t>
  </si>
  <si>
    <t>468620550</t>
  </si>
  <si>
    <t>"2x ALN - izolace rámu" 2*(1,40+2,40+1,40)*3,5</t>
  </si>
  <si>
    <t>"2xALN - izolace čelní zídky, měřeno digitálně" 2*(4*2,20+2*2,80*4,00)</t>
  </si>
  <si>
    <t>311403264</t>
  </si>
  <si>
    <t>98,8*0,00035 'Přepočtené koeficientem množství</t>
  </si>
  <si>
    <t>1815619056</t>
  </si>
  <si>
    <t>"dle pol. 711111" 49,40</t>
  </si>
  <si>
    <t>69311109</t>
  </si>
  <si>
    <t>geotextilie netkaná separační, filtrační, ochranná s převahou recyklovaných PES vláken 800g/m3</t>
  </si>
  <si>
    <t>CS ÚRS 2019 02</t>
  </si>
  <si>
    <t>1762930756</t>
  </si>
  <si>
    <t>49,4*1,05 'Přepočtené koeficientem množství</t>
  </si>
  <si>
    <t>-1019950472</t>
  </si>
  <si>
    <t>1454754485</t>
  </si>
  <si>
    <t>-1112746690</t>
  </si>
  <si>
    <t>2043009689</t>
  </si>
  <si>
    <t>1680136441</t>
  </si>
  <si>
    <t>1650458131</t>
  </si>
  <si>
    <t>-1708269778</t>
  </si>
  <si>
    <t>1806601916</t>
  </si>
  <si>
    <t>-202776044</t>
  </si>
  <si>
    <t>723418299</t>
  </si>
  <si>
    <t>87226336</t>
  </si>
  <si>
    <t>SO 04-19-11 - Hanušovice - Jindřichov na Moravě, žel. propustek v ev. km 5,101</t>
  </si>
  <si>
    <t>-1347293986</t>
  </si>
  <si>
    <t>"dle pol. 162301101" 52,80</t>
  </si>
  <si>
    <t>-1192637902</t>
  </si>
  <si>
    <t>8,90*5,5*2</t>
  </si>
  <si>
    <t>-3,00*6,80</t>
  </si>
  <si>
    <t>-602485897</t>
  </si>
  <si>
    <t>52,80</t>
  </si>
  <si>
    <t>-1419376615</t>
  </si>
  <si>
    <t>"dle pol. 13120" 77,50</t>
  </si>
  <si>
    <t>"odpočet zpětného zásypu, dle pol. 12220" -52,80</t>
  </si>
  <si>
    <t>-899492422</t>
  </si>
  <si>
    <t>11,00*24,700</t>
  </si>
  <si>
    <t>-2134616622</t>
  </si>
  <si>
    <t>"dle pol. 162701105"  24,70</t>
  </si>
  <si>
    <t>1308545965</t>
  </si>
  <si>
    <t>"dle pol. 171201211"  24,70*1,90</t>
  </si>
  <si>
    <t>-1595642254</t>
  </si>
  <si>
    <t>"zpětný zásyp zhutněným výkopkem - kolem zdí" 2*2*3,00*3,50</t>
  </si>
  <si>
    <t>"zpětný zásyp střední částí - trouby - dle řezu 1-1" 1,5*7,20</t>
  </si>
  <si>
    <t>1423377025</t>
  </si>
  <si>
    <t>1750585258</t>
  </si>
  <si>
    <t>-1999868676</t>
  </si>
  <si>
    <t>-541294777</t>
  </si>
  <si>
    <t>-2090405796</t>
  </si>
  <si>
    <t>3,20*0,20*1,84</t>
  </si>
  <si>
    <t>-1168125491</t>
  </si>
  <si>
    <t>2*3,2*0,20+2*1,84*0,20</t>
  </si>
  <si>
    <t>-890467938</t>
  </si>
  <si>
    <t>"dle pol. 273354111" 2,016</t>
  </si>
  <si>
    <t>-2117702037</t>
  </si>
  <si>
    <t>1*(3,20*1,84)*7,90/1000</t>
  </si>
  <si>
    <t>116628361</t>
  </si>
  <si>
    <t>0,40*0,80*3,80*3</t>
  </si>
  <si>
    <t>274354111</t>
  </si>
  <si>
    <t>Bednění základových konstrukcí pasů, prahů, věnců a ostruh zřízení</t>
  </si>
  <si>
    <t>1995733689</t>
  </si>
  <si>
    <t>"bednění prahů na koncích dlažby" 3*2*0,8*3,80+3*2*0,8*0,40</t>
  </si>
  <si>
    <t>274354211</t>
  </si>
  <si>
    <t>Bednění základových konstrukcí pasů, prahů, věnců a ostruh odstranění bednění</t>
  </si>
  <si>
    <t>354466084</t>
  </si>
  <si>
    <t>"dle pol. 2743541" 20,160</t>
  </si>
  <si>
    <t>1712396893</t>
  </si>
  <si>
    <t>"dle přílohy 2.5, římsy C30/37"</t>
  </si>
  <si>
    <t>1,10</t>
  </si>
  <si>
    <t>-836631856</t>
  </si>
  <si>
    <t>4*4,40*0,30+4*0,44*0,30</t>
  </si>
  <si>
    <t>-563378984</t>
  </si>
  <si>
    <t>"dle pol. 317353121" 5,808</t>
  </si>
  <si>
    <t>1959008456</t>
  </si>
  <si>
    <t>2*27,60/1000</t>
  </si>
  <si>
    <t>2*27,90/1000</t>
  </si>
  <si>
    <t>-1533074682</t>
  </si>
  <si>
    <t xml:space="preserve">"dle přílohy 2.5 - zídky C30/37 " </t>
  </si>
  <si>
    <t>"dřík" 16,50</t>
  </si>
  <si>
    <t>"základ" 12,00</t>
  </si>
  <si>
    <t>-2026604523</t>
  </si>
  <si>
    <t>2*3,12*4,40+2*1,50*3,12+2*2,85*4,40+2*1,5*2,85</t>
  </si>
  <si>
    <t>978151413</t>
  </si>
  <si>
    <t>"dle pol. 334352112" 70,446</t>
  </si>
  <si>
    <t>-435509064</t>
  </si>
  <si>
    <t>"kari sítě 8/100/100" 474,0/1000</t>
  </si>
  <si>
    <t>1482380404</t>
  </si>
  <si>
    <t>"dle přílohy 2.5" 1,90/0,100</t>
  </si>
  <si>
    <t>3,20*2,20</t>
  </si>
  <si>
    <t>1493486230</t>
  </si>
  <si>
    <t>"betonové lože C 25/30 dlažby" 13,710</t>
  </si>
  <si>
    <t>3127727</t>
  </si>
  <si>
    <t xml:space="preserve">"podkl. beton dlažby tl. 200mm" 13,710*10 </t>
  </si>
  <si>
    <t>1901735923</t>
  </si>
  <si>
    <t>"kamenná dlažba tl. 200mm - vtok" 4,40+ 4,91</t>
  </si>
  <si>
    <t>"výtok" 4,40</t>
  </si>
  <si>
    <t>-1806417514</t>
  </si>
  <si>
    <t>1361909334</t>
  </si>
  <si>
    <t>2105205462</t>
  </si>
  <si>
    <t>217912869</t>
  </si>
  <si>
    <t>"nový propustek z ŽB trub" 5,00</t>
  </si>
  <si>
    <t>trouba ŽB hrdlová patková DN 1000</t>
  </si>
  <si>
    <t>987011133</t>
  </si>
  <si>
    <t>"žb trouby patkové DN 1000" 5,00</t>
  </si>
  <si>
    <t>-309764022</t>
  </si>
  <si>
    <t>4,00*3,80</t>
  </si>
  <si>
    <t>256055762</t>
  </si>
  <si>
    <t>1268535559</t>
  </si>
  <si>
    <t>"měřeno digitálně" 2*1,20*6,80</t>
  </si>
  <si>
    <t>"křídla na vtoku" 2*1,10*0,40</t>
  </si>
  <si>
    <t>-1706296600</t>
  </si>
  <si>
    <t>8,50*1,00*0,25</t>
  </si>
  <si>
    <t>-1807136945</t>
  </si>
  <si>
    <t>5,82*0,25*1,50</t>
  </si>
  <si>
    <t>-1813277623</t>
  </si>
  <si>
    <t>"bourání ŽB říms" 2,40*0,42*0,50+2,40*0,30*0,48</t>
  </si>
  <si>
    <t>-518711493</t>
  </si>
  <si>
    <t>120892841</t>
  </si>
  <si>
    <t>"odvoz suti z bourání na skládku ve vzdálenosti 21 km"</t>
  </si>
  <si>
    <t>55,616*20,00</t>
  </si>
  <si>
    <t>381163732</t>
  </si>
  <si>
    <t>"dle pol. 963051" 2,04</t>
  </si>
  <si>
    <t>-1175087479</t>
  </si>
  <si>
    <t>"dle pol. 962022" 5,313</t>
  </si>
  <si>
    <t>"dle pol. 962021" 42,828</t>
  </si>
  <si>
    <t>"dle pol. 963021" 5,436</t>
  </si>
  <si>
    <t>71500765</t>
  </si>
  <si>
    <t>-888150532</t>
  </si>
  <si>
    <t>"1x ALP - izolace trub" 4,70*3,80</t>
  </si>
  <si>
    <t>"1xALP - izolace čelních zdí, měřeno digitálně" 2*3,4*4,40-2*1,50</t>
  </si>
  <si>
    <t>1876254108</t>
  </si>
  <si>
    <t>44,78*0,0003 'Přepočtené koeficientem množství</t>
  </si>
  <si>
    <t>-757032768</t>
  </si>
  <si>
    <t>"2x ALN - izolace trub" 2*4,70*3,80</t>
  </si>
  <si>
    <t>"2xALN - izolace čelních zdí, měřeno digitálně" 2*(2*3,4*4,40-2*1,50)</t>
  </si>
  <si>
    <t>-1510132669</t>
  </si>
  <si>
    <t>89,56*0,00035 'Přepočtené koeficientem množství</t>
  </si>
  <si>
    <t>2023073110</t>
  </si>
  <si>
    <t>1419436612</t>
  </si>
  <si>
    <t>814416539</t>
  </si>
  <si>
    <t>-430772102</t>
  </si>
  <si>
    <t>1209567867</t>
  </si>
  <si>
    <t>-1156092419</t>
  </si>
  <si>
    <t>-1681693425</t>
  </si>
  <si>
    <t>-621256548</t>
  </si>
  <si>
    <t>1287777350</t>
  </si>
  <si>
    <t>924713525</t>
  </si>
  <si>
    <t>-1859443722</t>
  </si>
  <si>
    <t>SO 04-19-12 - Hanušovice - Jindřichov na Moravě, žel. propustek v ev. km 5,287</t>
  </si>
  <si>
    <t>Ing. Jan Černý</t>
  </si>
  <si>
    <t>-982507691</t>
  </si>
  <si>
    <t>"předpoklad" 2*30,00</t>
  </si>
  <si>
    <t>-780764283</t>
  </si>
  <si>
    <t>"dle TZ, zatrubnění vodoteče DN 600" 15,00</t>
  </si>
  <si>
    <t>122251101</t>
  </si>
  <si>
    <t>Odkopávky a prokopávky nezapažené strojně v hornině třídy těžitelnosti I skupiny 3 do 20 m3</t>
  </si>
  <si>
    <t>-470132885</t>
  </si>
  <si>
    <t>"odstranění zemních hrázek" 1,00</t>
  </si>
  <si>
    <t>732052008</t>
  </si>
  <si>
    <t>"zemina pro obsyp základů"</t>
  </si>
  <si>
    <t>19,404</t>
  </si>
  <si>
    <t>-934488809</t>
  </si>
  <si>
    <t>13,80*7,20</t>
  </si>
  <si>
    <t>675473628</t>
  </si>
  <si>
    <t>0,8*0,3*4,43</t>
  </si>
  <si>
    <t>-811432262</t>
  </si>
  <si>
    <t>1981610132</t>
  </si>
  <si>
    <t>"dle pol. 13120; 13220" 99,36+1,063</t>
  </si>
  <si>
    <t>"dle pol. 11130" 60,00*0,10</t>
  </si>
  <si>
    <t>"zemina po zemní hrázce" 1,50</t>
  </si>
  <si>
    <t>"odpočet zpětného zásypu - obsyp základů zeminou" -19,404</t>
  </si>
  <si>
    <t>-698054504</t>
  </si>
  <si>
    <t>"odvoz suti na skládku ve vzdálenosti 21 km"</t>
  </si>
  <si>
    <t>11,00*88,519</t>
  </si>
  <si>
    <t>761808744</t>
  </si>
  <si>
    <t>"předpoklad" 1,50</t>
  </si>
  <si>
    <t>235818437</t>
  </si>
  <si>
    <t>"dle pol. 162701105"  88,519</t>
  </si>
  <si>
    <t>-958212856</t>
  </si>
  <si>
    <t>"dle pol. 171201211"   88,519*1,90</t>
  </si>
  <si>
    <t>-955361964</t>
  </si>
  <si>
    <t>"dle přílohy 2.4.1, měřeno digitálně"</t>
  </si>
  <si>
    <t>"zásyp štěrkodrtí" 1,70*7,5+2,60*7,50</t>
  </si>
  <si>
    <t>"obsyp základů vykopanou zeminou s hutněním" 2*0,60*4,70+2*0,93*7,4</t>
  </si>
  <si>
    <t>70047959</t>
  </si>
  <si>
    <t>32,25*2,10</t>
  </si>
  <si>
    <t>-110173524</t>
  </si>
  <si>
    <t>1961532157</t>
  </si>
  <si>
    <t>-874495784</t>
  </si>
  <si>
    <t>-1613833995</t>
  </si>
  <si>
    <t>1804017616</t>
  </si>
  <si>
    <t>"zákl. deska rámu" 4,20</t>
  </si>
  <si>
    <t>-1423206714</t>
  </si>
  <si>
    <t>"dle přilohy 2.4.1"</t>
  </si>
  <si>
    <t>"bednění zákl. desky rámu"  2*7,40*0,20+2*2,80*0,20</t>
  </si>
  <si>
    <t>1949682236</t>
  </si>
  <si>
    <t>"dle pol. 273354111" 4,08</t>
  </si>
  <si>
    <t>1162033799</t>
  </si>
  <si>
    <t>"kari sítě 8/100/100" 2*2,8*7,40*7,90*1,30/1000</t>
  </si>
  <si>
    <t>89654814</t>
  </si>
  <si>
    <t>"dle příl. 2.4.1"  0,80*0,30*4,43</t>
  </si>
  <si>
    <t>275311128</t>
  </si>
  <si>
    <t>Základové konstrukce z betonu prostého patky a bloky ve výkopu nebo na hlavách pilot C 30/37</t>
  </si>
  <si>
    <t>850912216</t>
  </si>
  <si>
    <t>"základy čelních zdí"</t>
  </si>
  <si>
    <t>"měřeno digitálně" 6,40*0,50*1,10</t>
  </si>
  <si>
    <t>-1866869629</t>
  </si>
  <si>
    <t>"bednění zákl. patek zídek"  2*(2*1,10*0,50+2*6,4*0,50)</t>
  </si>
  <si>
    <t>275354211</t>
  </si>
  <si>
    <t>Bednění základových konstrukcí patek a bloků odstranění bednění</t>
  </si>
  <si>
    <t>-746823094</t>
  </si>
  <si>
    <t>"dle pol. zřízení"  15,00</t>
  </si>
  <si>
    <t>-20062334</t>
  </si>
  <si>
    <t>"kotvení říms vlepením trnu do vývrtu chem. kotvou"  40,00</t>
  </si>
  <si>
    <t>-416501468</t>
  </si>
  <si>
    <t>"dle přílohy 2.4.1 - Římsy C30/37"</t>
  </si>
  <si>
    <t>"levá římsa" 6,40*0,30*0,525</t>
  </si>
  <si>
    <t>"pravá římsa" 6,40*0,30*0,525</t>
  </si>
  <si>
    <t>-732432974</t>
  </si>
  <si>
    <t>2*(2*6,40*0,35+2*0,530*0,35)</t>
  </si>
  <si>
    <t>1283849843</t>
  </si>
  <si>
    <t>(71,60+112,0)/1000</t>
  </si>
  <si>
    <t>"kotevní výztuž říms" 73,00/1000</t>
  </si>
  <si>
    <t>-763691463</t>
  </si>
  <si>
    <t>"čelní zdi - měřeno digitálně z výkresu 2.4.1" 2*(2*2,00*1,67)</t>
  </si>
  <si>
    <t>"nadbetonávka nad rámem" 2*0,132*2,40</t>
  </si>
  <si>
    <t>1365195883</t>
  </si>
  <si>
    <t>"bednění a pomocné kce. pro betonáž čelní zídky, měřeno digitálně"</t>
  </si>
  <si>
    <t>2*(2*2*2,00*1,5)+4*1,20+4*2,40*0,30</t>
  </si>
  <si>
    <t>-1701240789</t>
  </si>
  <si>
    <t>"dle výkresu 2.5.1"</t>
  </si>
  <si>
    <t>"výztuž čel" (230,00+204,00+52,00+95,00+190,00)/1000</t>
  </si>
  <si>
    <t>973317161</t>
  </si>
  <si>
    <t>378618177</t>
  </si>
  <si>
    <t>R59383452</t>
  </si>
  <si>
    <t>88441674</t>
  </si>
  <si>
    <t>"prefa rám světlosti 2,00x1,00m, délky 1,50m"  2,00</t>
  </si>
  <si>
    <t>-1451674763</t>
  </si>
  <si>
    <t xml:space="preserve">"podkladni beton zákl. desky, tl. 100mm" </t>
  </si>
  <si>
    <t>"dle přílohy 2.5.1"  3,60/0,10</t>
  </si>
  <si>
    <t>457311118</t>
  </si>
  <si>
    <t>Vyrovnávací nebo spádový beton včetně úpravy povrchu C 30/37</t>
  </si>
  <si>
    <t>-1250681143</t>
  </si>
  <si>
    <t>"podkl. beton dlažby, tl. 200mm" 22,40*0,20</t>
  </si>
  <si>
    <t>-1548396707</t>
  </si>
  <si>
    <t>"vrstva přechodového klínu z mezerovitého betonu"</t>
  </si>
  <si>
    <t>"měřeno digitálně" 4,62*6,10</t>
  </si>
  <si>
    <t>1357148708</t>
  </si>
  <si>
    <t>"zához z lom. kamene na výtoku" 2,00*2,00*0,40</t>
  </si>
  <si>
    <t>-1773339568</t>
  </si>
  <si>
    <t>"na vtoku, měřeno digitálně" 8,10</t>
  </si>
  <si>
    <t>"uvnitř rámu" 2,00*7,15</t>
  </si>
  <si>
    <t>1599368721</t>
  </si>
  <si>
    <t>"dočasné odstranění kol. lože, měřeno digitálně" 2,50*10,50</t>
  </si>
  <si>
    <t>1976622952</t>
  </si>
  <si>
    <t>"dle pol. 51250"  26,25</t>
  </si>
  <si>
    <t>154374681</t>
  </si>
  <si>
    <t>"dle pol. 51350" 26,25</t>
  </si>
  <si>
    <t>1184399947</t>
  </si>
  <si>
    <t>3*(1,40+2,40+1,40)</t>
  </si>
  <si>
    <t>-763651082</t>
  </si>
  <si>
    <t>"letopočet na lících říms" 2,00</t>
  </si>
  <si>
    <t>103984118</t>
  </si>
  <si>
    <t>"dle přílohy 2.3.1; bourání kamenných opěr" 2*(0,70*1,36*7,35)</t>
  </si>
  <si>
    <t>1243830594</t>
  </si>
  <si>
    <t>"měřeno digitálně dle příl. 2.3.1</t>
  </si>
  <si>
    <t>"kamenná deska" 2,40*6,35</t>
  </si>
  <si>
    <t>"kamenné římsy" 2*2,40*0,50*0,30</t>
  </si>
  <si>
    <t>1043280116</t>
  </si>
  <si>
    <t>-3952929</t>
  </si>
  <si>
    <t>-1236915614</t>
  </si>
  <si>
    <t>20,00*74,585</t>
  </si>
  <si>
    <t>-1452745517</t>
  </si>
  <si>
    <t xml:space="preserve">"dle pol. 962021; 963021" </t>
  </si>
  <si>
    <t>34,845+39,740</t>
  </si>
  <si>
    <t>-828201798</t>
  </si>
  <si>
    <t>-728073952</t>
  </si>
  <si>
    <t>"1x ALP - izolace rámu" (1,40+2,40+1,40)*7,00</t>
  </si>
  <si>
    <t>"1xALP - izolace čelních zdí, měřeno digitálně" 2*(2*2,00*2,50)</t>
  </si>
  <si>
    <t>-455756089</t>
  </si>
  <si>
    <t>56,4*0,0003 'Přepočtené koeficientem množství</t>
  </si>
  <si>
    <t>779743605</t>
  </si>
  <si>
    <t>"2x ALN - izolace rámu" 2*(1,40+2,40+1,40)*7,00</t>
  </si>
  <si>
    <t>"2xALN - izolace čelních zdí, měřeno digitálně" 2*2*(2*2,00*2,50)</t>
  </si>
  <si>
    <t>679333762</t>
  </si>
  <si>
    <t>112,8*0,00035 'Přepočtené koeficientem množství</t>
  </si>
  <si>
    <t>2142759529</t>
  </si>
  <si>
    <t>"dle pol. 711111" 56,40</t>
  </si>
  <si>
    <t>1173258500</t>
  </si>
  <si>
    <t>56,4*1,05 'Přepočtené koeficientem množství</t>
  </si>
  <si>
    <t>-1899414656</t>
  </si>
  <si>
    <t>716443668</t>
  </si>
  <si>
    <t>-2128525997</t>
  </si>
  <si>
    <t>262687055</t>
  </si>
  <si>
    <t>"přespojkování zabezpečovacích a sděl. kabelů do chrániček" 11,00</t>
  </si>
  <si>
    <t>"dočasné přespojkování během výstavby" 11,00+2*4,00</t>
  </si>
  <si>
    <t>-332067358</t>
  </si>
  <si>
    <t>1850973879</t>
  </si>
  <si>
    <t>-2144112054</t>
  </si>
  <si>
    <t>-1793945899</t>
  </si>
  <si>
    <t>1333292816</t>
  </si>
  <si>
    <t>371201994</t>
  </si>
  <si>
    <t>569371127</t>
  </si>
  <si>
    <t>SO 04-19-13 - Hanušovice - Jindřichov na Moravě, žel. propustek v ev. km 5,572</t>
  </si>
  <si>
    <t>1532722827</t>
  </si>
  <si>
    <t>"sejmutí drnu, křovin a naplavenin - předpoklad" 40,00</t>
  </si>
  <si>
    <t>122151404</t>
  </si>
  <si>
    <t>Vykopávky v zemnících na suchu strojně zapažených i nezapažených v hornině třídy těžitelnosti I skupiny 1 a 2 přes 100 do 500 m3</t>
  </si>
  <si>
    <t>1939307270</t>
  </si>
  <si>
    <t>"dle pol. 162301101"  165,155</t>
  </si>
  <si>
    <t>-189052635</t>
  </si>
  <si>
    <t>16,50*11,90</t>
  </si>
  <si>
    <t>"výkop pro základ čelní zdi" 1,30*5,90</t>
  </si>
  <si>
    <t>-1,90*11,75</t>
  </si>
  <si>
    <t>-659493286</t>
  </si>
  <si>
    <t>"rýha pro příčný zákl. pás" 0,7*0,4*1,54</t>
  </si>
  <si>
    <t>-1005899572</t>
  </si>
  <si>
    <t>165,155</t>
  </si>
  <si>
    <t>996471183</t>
  </si>
  <si>
    <t>"dle pol. 11130" 40,00*0,10</t>
  </si>
  <si>
    <t>"dle pol. 13120; 13220" 181,695+0,431</t>
  </si>
  <si>
    <t>"odpočet zpětného zásypu, dle pol. 12220" -165,155</t>
  </si>
  <si>
    <t>-1053334263</t>
  </si>
  <si>
    <t>10,00*20,971</t>
  </si>
  <si>
    <t>2045303613</t>
  </si>
  <si>
    <t>"dle pol. 162701105"  16,971</t>
  </si>
  <si>
    <t>1173254176</t>
  </si>
  <si>
    <t>"dle pol. 171201211"  16,971*1,90</t>
  </si>
  <si>
    <t>797933145</t>
  </si>
  <si>
    <t>"zpětný zásyp zhutněným výkopkem" 14,85*10,90+1,90*5,90+1,74*2,00</t>
  </si>
  <si>
    <t>"odpočet čelní zdi" -2,85*4,00</t>
  </si>
  <si>
    <t>-980535761</t>
  </si>
  <si>
    <t>664423977</t>
  </si>
  <si>
    <t>-639165503</t>
  </si>
  <si>
    <t>1629895172</t>
  </si>
  <si>
    <t>1427282780</t>
  </si>
  <si>
    <t>11,22*0,20*1,54</t>
  </si>
  <si>
    <t>1029464919</t>
  </si>
  <si>
    <t>2*11,22*0,20+2*1,54*0,20</t>
  </si>
  <si>
    <t>1164598295</t>
  </si>
  <si>
    <t>"dle pol. 273354111"5,104</t>
  </si>
  <si>
    <t>1707267059</t>
  </si>
  <si>
    <t>1,54*11,22*7,90/1000</t>
  </si>
  <si>
    <t>-616580810</t>
  </si>
  <si>
    <t>"příčný základ"</t>
  </si>
  <si>
    <t>0,90*0,40*1,54</t>
  </si>
  <si>
    <t>274321118</t>
  </si>
  <si>
    <t>Základové konstrukce z betonu železového pásy, prahy, věnce a ostruhy ve výkopu nebo na hlavách pilot C 30/37</t>
  </si>
  <si>
    <t>-342504080</t>
  </si>
  <si>
    <t>"zesílený základ na vtoku, měřeno digitálně"</t>
  </si>
  <si>
    <t>2*0,12*2,10</t>
  </si>
  <si>
    <t>768152209</t>
  </si>
  <si>
    <t>"bednění zesíleného základu na vtoku" 2*0,30*2,10+4*1,15</t>
  </si>
  <si>
    <t>553169678</t>
  </si>
  <si>
    <t>"dle pol. 2743541" 5,86</t>
  </si>
  <si>
    <t>829951311</t>
  </si>
  <si>
    <t>"dle přílohy 2.5, římsa C30/37"</t>
  </si>
  <si>
    <t>0,50</t>
  </si>
  <si>
    <t>-1675757027</t>
  </si>
  <si>
    <t>2*4,00*0,30+2*0,44*0,30</t>
  </si>
  <si>
    <t>-36708505</t>
  </si>
  <si>
    <t>"dle pol. 317353121" 2,664</t>
  </si>
  <si>
    <t>1828315445</t>
  </si>
  <si>
    <t>27,60/1000</t>
  </si>
  <si>
    <t>27,90/1000</t>
  </si>
  <si>
    <t>-1615612460</t>
  </si>
  <si>
    <t>"dřík" 6,50</t>
  </si>
  <si>
    <t>"základ" 5,00</t>
  </si>
  <si>
    <t>-1783158583</t>
  </si>
  <si>
    <t>2*2,60*4,00+2*1,35*2,60</t>
  </si>
  <si>
    <t>-438862921</t>
  </si>
  <si>
    <t xml:space="preserve">"dle přílohy 2.1" </t>
  </si>
  <si>
    <t>"kari sítě 8/100/100" 237,00/1000</t>
  </si>
  <si>
    <t>1412912245</t>
  </si>
  <si>
    <t>"dle přílohy 2.5" 1,00/0,100</t>
  </si>
  <si>
    <t>1438868787</t>
  </si>
  <si>
    <t>"betonové lože C 25/30 dlažby - tl. 200mm" 11,70</t>
  </si>
  <si>
    <t>471550803</t>
  </si>
  <si>
    <t xml:space="preserve">"podkl. beton dlažby tl. 200mm" 11,70*10 </t>
  </si>
  <si>
    <t>-1866086945</t>
  </si>
  <si>
    <t xml:space="preserve">"podkl. beton zákl. desky, měřeno digitálně" </t>
  </si>
  <si>
    <t>2,64*1,535</t>
  </si>
  <si>
    <t>1961266022</t>
  </si>
  <si>
    <t>"kamenná dlažba tl. 200mm, koef. sklonu 1,20 - vtok" 5,15*1,20</t>
  </si>
  <si>
    <t>"výtok" 4,60*1,20</t>
  </si>
  <si>
    <t>-690219290</t>
  </si>
  <si>
    <t>"měřeno digitálaně" 3,00*8,50</t>
  </si>
  <si>
    <t>1175403071</t>
  </si>
  <si>
    <t>"dle pol. 51250"25,50</t>
  </si>
  <si>
    <t>51362871</t>
  </si>
  <si>
    <t>"dle pol. 51350" 25,50</t>
  </si>
  <si>
    <t>1595465087</t>
  </si>
  <si>
    <t>"nový propustek z patkových trub DN 800" 12,50</t>
  </si>
  <si>
    <t>439577578</t>
  </si>
  <si>
    <t>"patkové trouby dl. 1,0m, 11 ks" 11,00</t>
  </si>
  <si>
    <t>-1528242841</t>
  </si>
  <si>
    <t>94347622</t>
  </si>
  <si>
    <t>11,00*3,15</t>
  </si>
  <si>
    <t>1719302299</t>
  </si>
  <si>
    <t>-474677225</t>
  </si>
  <si>
    <t>"bourání části kamenných opěr"</t>
  </si>
  <si>
    <t>"měřeno digitálně" 2*0,71*11,55+2*1,15*0,875+2*0,69*0,875</t>
  </si>
  <si>
    <t>253747082</t>
  </si>
  <si>
    <t>8,19*0,28*1,15+0,43*1,15+0,33*1,15</t>
  </si>
  <si>
    <t>-1529591832</t>
  </si>
  <si>
    <t>"bourání ŽB říms" 2*2,40*0,30*0,50</t>
  </si>
  <si>
    <t>-714924976</t>
  </si>
  <si>
    <t>"přesun trub po staveništi" 12,00</t>
  </si>
  <si>
    <t>-421973334</t>
  </si>
  <si>
    <t>-134008093</t>
  </si>
  <si>
    <t>"suť z bourání" 59,327*19,00</t>
  </si>
  <si>
    <t>-395044118</t>
  </si>
  <si>
    <t>"dle pol. 963051"  1,728</t>
  </si>
  <si>
    <t>-601900898</t>
  </si>
  <si>
    <t>"dle pol. 962021" 48,856</t>
  </si>
  <si>
    <t>"dle pol. 963021" 8,742</t>
  </si>
  <si>
    <t>-1501908209</t>
  </si>
  <si>
    <t>1751187917</t>
  </si>
  <si>
    <t>"1x ALP - izolace trub" 11,30*3,20</t>
  </si>
  <si>
    <t>"1xALP - izolace čelní zdi, měřeno digitálně"  3,33*4,00-1,05</t>
  </si>
  <si>
    <t>861781995</t>
  </si>
  <si>
    <t>48,43*0,0003 'Přepočtené koeficientem množství</t>
  </si>
  <si>
    <t>975128356</t>
  </si>
  <si>
    <t>"2x ALN - izolace trub" 2*11,30*3,20</t>
  </si>
  <si>
    <t>"2xALN - izolace čelní zdi, měřeno digitálně"  2*(3,33*4,00-1,05)</t>
  </si>
  <si>
    <t>522203683</t>
  </si>
  <si>
    <t>96,86*0,00035 'Přepočtené koeficientem množství</t>
  </si>
  <si>
    <t>1782772978</t>
  </si>
  <si>
    <t>-1439694264</t>
  </si>
  <si>
    <t>-1131790569</t>
  </si>
  <si>
    <t>-794574718</t>
  </si>
  <si>
    <t>-689092808</t>
  </si>
  <si>
    <t>-1381869414</t>
  </si>
  <si>
    <t>-1841530376</t>
  </si>
  <si>
    <t>1617915660</t>
  </si>
  <si>
    <t>294973382</t>
  </si>
  <si>
    <t>105415129</t>
  </si>
  <si>
    <t>-145423875</t>
  </si>
  <si>
    <t>SO 04-19-14 - Hanušovice - Jindřichov na Moravě, žel. most v ev. km 5,657</t>
  </si>
  <si>
    <t xml:space="preserve">    713 - Izolace tepelné</t>
  </si>
  <si>
    <t>-1434089258</t>
  </si>
  <si>
    <t>-1373753548</t>
  </si>
  <si>
    <t>122151104</t>
  </si>
  <si>
    <t>Odkopávky a prokopávky nezapažené strojně v hornině třídy těžitelnosti I skupiny 1 a 2 přes 100 do 500 m3</t>
  </si>
  <si>
    <t>-1234211452</t>
  </si>
  <si>
    <t>"odkopání nadnásypu na klenbě - měřeno digitálně" 10,00*14,00</t>
  </si>
  <si>
    <t xml:space="preserve">"odkopávky na svazích pro novou dlažbu" </t>
  </si>
  <si>
    <t>"měřeno digitálně" 20,00</t>
  </si>
  <si>
    <t>1959620804</t>
  </si>
  <si>
    <t>"odtěžení naplavenin ze dna, předpoklad" 17,00*3,00*0,40</t>
  </si>
  <si>
    <t>-1175885911</t>
  </si>
  <si>
    <t>"dle pol. 17120" 183,40</t>
  </si>
  <si>
    <t>-1079863551</t>
  </si>
  <si>
    <t xml:space="preserve">"odvoz na skládku ve vzdálenosti 20 km" </t>
  </si>
  <si>
    <t>10,00*175,750</t>
  </si>
  <si>
    <t>1394039177</t>
  </si>
  <si>
    <t>"dle pol. 12570" 20,40</t>
  </si>
  <si>
    <t>"dle pol. 12220" 160,00</t>
  </si>
  <si>
    <t>"dle pol.  11130" 30,00*0,10</t>
  </si>
  <si>
    <t>-1813226897</t>
  </si>
  <si>
    <t>"dle pol. 17120"  183,40*1,90</t>
  </si>
  <si>
    <t>-1824222913</t>
  </si>
  <si>
    <t>1197404151</t>
  </si>
  <si>
    <t>1028396260</t>
  </si>
  <si>
    <t>1116556509</t>
  </si>
  <si>
    <t>212341111</t>
  </si>
  <si>
    <t>Obetonování drenážních trub mezerovitým betonem</t>
  </si>
  <si>
    <t>648406057</t>
  </si>
  <si>
    <t>"dle přílohy 2.7.1"</t>
  </si>
  <si>
    <t>"obetonování trub dren. betonem" 3,75</t>
  </si>
  <si>
    <t>212792212</t>
  </si>
  <si>
    <t>Odvodnění mostní opěry z plastových trub drenážní potrubí flexibilní DN 160</t>
  </si>
  <si>
    <t>-1541331282</t>
  </si>
  <si>
    <t xml:space="preserve">Poznámka k souboru cen:_x000D_
1. V ceně žlabu -1111 jsou započteny i náklady na podélné rozříznutí plastové trouby DN 75 do spádu a na sraz pro odtok vlhkosti do žlábku úložného prahu s přesahem 50 mm od bočního líce dříku opěry._x000D_
2. V cenách potrubí -2 . 1 . jsou započteny i náklady na položení plastového drenážního potrubí do spádu a na sraz na podkladní základový betonový trám za mostní opěrou k prostupu dříkem opěry, bez zemích prací, se zajištěním drenáže proti vychýlení._x000D_
3. V cenách nejsou započteny náklady na zemní práce, na betonáž podkladního trámu nebo úložného prahu opěry, na obklad potrubí drenážním betonem, na obklad štěrkem a na filtrační obal._x000D_
</t>
  </si>
  <si>
    <t>"drenáž s vyvedením na svahové těleso"</t>
  </si>
  <si>
    <t>"dle přílohy 2.7.1" 2*8,50</t>
  </si>
  <si>
    <t>876678855</t>
  </si>
  <si>
    <t xml:space="preserve">"prahy na ukončení dlažby" </t>
  </si>
  <si>
    <t>0,4*0,6*(2,75+3,40+3,20+2,35+3,25+2,30)</t>
  </si>
  <si>
    <t>519089258</t>
  </si>
  <si>
    <t xml:space="preserve">"betonové patky pro lankové zábradlí" </t>
  </si>
  <si>
    <t>12*0,50*0,50*0,80</t>
  </si>
  <si>
    <t>401254204</t>
  </si>
  <si>
    <t>"dle přílohy 2.4.2 - měřeno digitálně"</t>
  </si>
  <si>
    <t>"římsy na křídlech" 2*0,11*(3,35+4,42)</t>
  </si>
  <si>
    <t>"nové římsy na čelních zídkách" 2*0,44*0,25*(1,98+6,50+1,98)</t>
  </si>
  <si>
    <t>"výztuž říms je součástí výztuže desky"</t>
  </si>
  <si>
    <t>-1052785320</t>
  </si>
  <si>
    <t>2*(2*6,50*0,60+2*0,50*0,60)</t>
  </si>
  <si>
    <t>-279441421</t>
  </si>
  <si>
    <t>"kotevní výztuž říms" 100,00/1000</t>
  </si>
  <si>
    <t>327213114</t>
  </si>
  <si>
    <t>Zdění zdiva nadzákladového opěrných zdí a valů z lomového kamene štípaného nebo ručně vybíraného na maltu z nepravidelných kamenů objemu 1 kusu kamene do 0,02 m3, šířka spáry přes 20 do 50 mm</t>
  </si>
  <si>
    <t>1769124463</t>
  </si>
  <si>
    <t xml:space="preserve">Poznámka k souboru cen:_x000D_
1. Ceny lze použít:_x000D_
a) pokud není nutno kámen nakupovat (použije se původní kámen),_x000D_
b) v případě nutnosti zohlednění specifických vlastností kamene - kvality, estetických parametrů, dostupnosti a ceny._x000D_
2. Ceny lze použít i pro ocenění zdění kamenného obkladového zdiva._x000D_
3. Lícování a a vytvoření hrany se oceňuje cenami příplatků souboru cen 327 21- Zdivo nadzákladové z lomového kamene._x000D_
4. V cenách nejsou započteny náklady na:_x000D_
a) dodávku kamene; tyto náklady se oceňují ve specifikaci. Ztratné lze stanovit ve výši 5 %. Orientační měrná hmotnost kamene je 2 700 kg/m3._x000D_
b) spárování zdiva; tyto náklady se oceňují cenami souboru cen 628 63-12 Spárování zdiva opěrných zdí a valů._x000D_
</t>
  </si>
  <si>
    <t>"přezdění starého zdiva"  1,50*0,60</t>
  </si>
  <si>
    <t>241552493</t>
  </si>
  <si>
    <t>"dle příl. 2.5.1"</t>
  </si>
  <si>
    <t>"kotvení říms vlepením trnu do vývrtu chem. kotvou"  82,00</t>
  </si>
  <si>
    <t>-1555408423</t>
  </si>
  <si>
    <t xml:space="preserve">"dle přílohy 2.5.1"  </t>
  </si>
  <si>
    <t>"nadbetonávka čelních zídek C30/37"</t>
  </si>
  <si>
    <t>"měřeno digitálně" 1,40</t>
  </si>
  <si>
    <t>"výztuž nadbetonávky je součástí výztuže desky"</t>
  </si>
  <si>
    <t>R334352112</t>
  </si>
  <si>
    <t>Zřízení a odstranění bednění systémového mostních křídel a zídek pro ŽB vč. pomocných konstrukcí</t>
  </si>
  <si>
    <t>25191316</t>
  </si>
  <si>
    <t>"bednění a pomocné kce. pro betonáž přechodových zídek"</t>
  </si>
  <si>
    <t>2*2*(2,00*1,50+2,00*1,10)+2*(0,45*1,50+0,45*1,10)</t>
  </si>
  <si>
    <t>"bednění a pomocné kce. pro nadbetonávku čelních zdí"</t>
  </si>
  <si>
    <t>2*2*0,36*6,50+2*2*0,36*0,45</t>
  </si>
  <si>
    <t>421321108</t>
  </si>
  <si>
    <t>Mostní železobetonové nosné konstrukce deskové nebo klenbové, trámové, ostatní deskové přechodové, z betonu C 30/37</t>
  </si>
  <si>
    <t>-810451338</t>
  </si>
  <si>
    <t xml:space="preserve">Poznámka k souboru cen:_x000D_
1. V cenách jsou započteny náklady na betonáž nosné konstrukce přechodové desky nebo nosné konstrukce mostu, kontrolu bednění, kontrolu uložení betonářské výztuže s požadovanou krycí vrstvou, vlastní betonáž mostní konstrukce zejména čerpadlem betonu, rozhrnutí a hutnění betonu požadované konsistence bez ohledu na hustotu výztuže, uhlazení betonu horního povrchu konstrukce, ošetření a ochranu čerstvě uloženého betonu._x000D_
2. Deskové konstrukce lze použít jako spřahující desku mostních nosníků._x000D_
3. Betonáž dilatačního závěru je prováděna po osazení ocelového dilatačního závěru do konstrukce._x000D_
4. V cenách nejsou započteny náklady na:_x000D_
a) frekvenci nájezdů mezi jednotlivými ukládkami do betonážních lamel ani rezervu prostředků na ukládku betonu a dopravy betonu, pokud jedna betonážní lamela má větší objem než 100 m3 ukládaného betonu,_x000D_
b) podkladní vrstvu z betonu pod přechodovou desku, tyto se oceňují souborem cen 451 31-51 Podkladní a výplňové vrstvy z betonu prostého,_x000D_
c) vrubový kloub (trn) přechodové desky do závěrné zídky případně vrubový kloub desky rámové konstrukce do spodní stavby nebo kloub pérový mostní desky vícepolového mostu , tyto se oceňují souborem cen 428 38 Vrubový a pérový kloub železobetonový._x000D_
d) rovinnost povrchu mostní konstrukce, tyto se oceňují cenou 457 31-1191 Příplatek k ceně za rovinnost._x000D_
</t>
  </si>
  <si>
    <t>"deska a přechodové zídky"  25,80</t>
  </si>
  <si>
    <t>421351112</t>
  </si>
  <si>
    <t>Bednění deskových konstrukcí mostů z betonu železového nebo předpjatého zřízení boků přechodové desky</t>
  </si>
  <si>
    <t>459432635</t>
  </si>
  <si>
    <t xml:space="preserve">Poznámka k souboru cen:_x000D_
1. Jedná se bednění:_x000D_
a) z palubek u podhledu vyložení spřahující desky nosné konstrukce,_x000D_
b) z prken u boku přechodové desky,_x000D_
c) z prken jako nepohledové bednění překryté následně mostní římsou u boční stěny spřahující desky nebo u boční stěny plné deskové konstrukce obdélníkového příčného řezu,_x000D_
d) z prken s otvory pro průchod betonářské výztuže do další lamely betonážní etapy nosné konstrukce u bednění čel pracovních spár._x000D_
2. V cenách jsou započteny náklady na založení a osazení bednění podhledů spřahující desky na ramenáty konzolového vyložení, u přechodové desky založení hranolů a sestavení bočních stěn desky na podkladní vrstvě z betonu, u bočních stěn deskové plné konstrukce mostu nebo spřahující desky založení hranolů na podlaze skruže nebo konzole vyložení spřahující desky, nástřik bednění odformovacím prostředkem, opotřebení bednění podle počtu užití, odbednění a očištění bednění._x000D_
3. U čel pracovní spáry železobetonové konstrukce je uvažováno pouze jedno užití._x000D_
4. V cenách jsou započteny náklady na distanční tělíska výztuže, ale vlastní ukládka tělísek je započtena v ceně výztuže deskové konstrukce._x000D_
5. Bednění vlastní deskové konstrukce se oceňuje cenami 421 95-5112 a -5113 Bednění na mostní skruži._x000D_
6. Ceny nelze použít pro bednění desky vylehčeného příčného řezu, které se oceňují souborem cen 423 35- . . Bednění trámové a komorové konstrukce._x000D_
7. V cenách nejsou započteny náklady na:_x000D_
a) ramenáty vyložení pro bednění podhledu nebo římsy,_x000D_
b) únosné pracovní podlahy a bednění spodního podhledu desky nosné konstrukce na skruži, tyto se oceňují souborem cen 421 95-3. Dřevěné podlahy mostní dočasné,_x000D_
c) podkladní vrstvu pod přechodovou deskou, tato vrstva se oceňuje souborem cen 451 31-51 Podkladní a výplňové vrstvy z betonu prostého._x000D_
</t>
  </si>
  <si>
    <t>"bednění nové izol. žb desky"</t>
  </si>
  <si>
    <t>2*0,30*6,60</t>
  </si>
  <si>
    <t>421351212</t>
  </si>
  <si>
    <t>Bednění deskových konstrukcí mostů z betonu železového nebo předpjatého odstranění boků přechodové desky</t>
  </si>
  <si>
    <t>-935680760</t>
  </si>
  <si>
    <t>"dle pol. 4213511" 3,96</t>
  </si>
  <si>
    <t>421361216</t>
  </si>
  <si>
    <t>Výztuž deskových konstrukcí z betonářské oceli 10 505 (R) nebo BSt 500 přechodové desky</t>
  </si>
  <si>
    <t>-715044989</t>
  </si>
  <si>
    <t xml:space="preserve">Poznámka k souboru cen:_x000D_
1. Jedná se o výztuž deskových konstrukcí přechodové desky, spřahující desky nebo desky nosné konstrukce a dále o doplňkovou výztuž uzavírací spáry u letmé montáže nebo doplňkovou výztuž po osazení dilatačního závěru._x000D_
2. V cenách jsou započteny náklady na:_x000D_
a) uložení hlavní a rozdělovací výztuže a třmínků betonářské výztuže do konstrukce včetně betonových distančních podložek zajištujících požadované krytí, vázání nebo bodové sváry k vytvoření prostorového armokoše, případné úpravy výztuže pro osazení bednění a úpravy pro zajištění průběhu trubek předpínací výztuže._x000D_
b) manipulaci s výztuží při ukládce jeřábem a ručně._x000D_
3. V cenách jsou započteny i náklady na osazení distančních tělísek. Náklady na tělíska jsou započteny ve skladbě bednění._x000D_
4. V cenách nejsou započteny náklady na uchycení tupých spojů závitové výztuže do bednění a jejich napojování, tyto se oceňují souborem cen 273 36-21 Svarové nosné spoje._x000D_
</t>
  </si>
  <si>
    <t>"součástí výztuže je i výztuž říms a nadbetonávky zídek"</t>
  </si>
  <si>
    <t>1321,91/1000</t>
  </si>
  <si>
    <t>421361412</t>
  </si>
  <si>
    <t>Výztuž deskových konstrukcí ze svařovaných sítí přes 4 kg/m2</t>
  </si>
  <si>
    <t>213203290</t>
  </si>
  <si>
    <t>"kari sítě"  2502,08/1000</t>
  </si>
  <si>
    <t>"distanční výztuž" 220,00/1000</t>
  </si>
  <si>
    <t>1069447081</t>
  </si>
  <si>
    <t>"Dle přílohy 2.4.2"</t>
  </si>
  <si>
    <t>"podkladní beton nové žb desky, C12/15" 2*3,55*5,50</t>
  </si>
  <si>
    <t>-1287833243</t>
  </si>
  <si>
    <t>"podkl. vrstva dlažby - beton C30/37 tl. 200mm" 49,80*0,20</t>
  </si>
  <si>
    <t xml:space="preserve">"betonový klín nad klenbou, měřeno digitálně" 2*0,37*5,50 </t>
  </si>
  <si>
    <t>"podklad dlažby za křídly, měřeno digitálně, koef. sklonu 1,20" 1,20*(8,86+9,23+9,78+9,43)</t>
  </si>
  <si>
    <t>457451134</t>
  </si>
  <si>
    <t>Ochranná betonová vrstva na izolaci přesýpaných objektů tloušťky 60 mm s vyhlazením povrchu s výztuží ze sítí C 30/37</t>
  </si>
  <si>
    <t>-617817894</t>
  </si>
  <si>
    <t xml:space="preserve">Poznámka k souboru cen:_x000D_
1. Při vyztužení sítí je betonáž prováděna sendvičovou metodou s ukládkou svařované sítě do betonové mezivrstvy a urovnání horního povrchu ukládaného konstrukčního betonu na izolaci v požadovaném příčném nebo podélném sklonu._x000D_
2. Cena nelze použít jako potěr pod izolaci v menší tloušťce než 60 mm._x000D_
3. V cenách jsou započteny náklady na kontrolu bednění, vlastní betonáž zejména čerpadlem betonu, rozhrnutí a hutnění betonu vibrační lištou, uhlazení ochranného nebo spádového betonu v tloušťce do 60 mm, ošetření a ochranu čerstvě uloženého certifikovaného betonu požadované konzistence._x000D_
4. V cenách nejsou započteny náklady na bednění ochranného a spádového betonu na izolaci přesýpaného objektu._x000D_
5. Pro výpočet přesunu hmot se celková hmotnost položky sníží o hmotnost betonu, pokud je beton dodáván přímo na místo zabudování nebo do prostoru technologické manipulace._x000D_
</t>
  </si>
  <si>
    <t xml:space="preserve">"dle skladby izolace 1" </t>
  </si>
  <si>
    <t>70,60</t>
  </si>
  <si>
    <t>1044175780</t>
  </si>
  <si>
    <t>"měřeno digitálně" 10,50*6,80*0,50</t>
  </si>
  <si>
    <t>458501112</t>
  </si>
  <si>
    <t>Výplňové klíny za opěrou z kameniva hutněného po vrstvách drceného</t>
  </si>
  <si>
    <t>1673340692</t>
  </si>
  <si>
    <t xml:space="preserve">Poznámka k souboru cen:_x000D_
1. V cenách jsou započteny náklady na dodání vhodného kameniva, rozprostření konstrukce zemního tělesa po vrstvách do 300 mm se zhutněním na potřebnou míru zhutnění za mostní opěrou, případné vlhčení k dosažení potřebné konzistence štěrkopísku nebo štěrkodrtě, zhutnění od 90 do 100 % Proctor Standard nebo indexu density Id 0,8 až 0,9._x000D_
2. V cenách nejsou započteny náklady na nájezdy zemních strojů na rozhrnovaní a hutnění, protože práce probíhá současně se zhotovením zemní konstrukce násypu příjezdové komunikace._x000D_
</t>
  </si>
  <si>
    <t>"zásyp štěrkodrtí 0/32 nad klenbou"</t>
  </si>
  <si>
    <t>"měřeno digitálně"   60,00</t>
  </si>
  <si>
    <t>2100981959</t>
  </si>
  <si>
    <t>"dle výkresu nového stavu 2.4.2, měřeno digitálně"</t>
  </si>
  <si>
    <t>"nová kamenná dlažba na dně tl. 200mm" 16,6*3,00</t>
  </si>
  <si>
    <t>"nová kam. dlažba za křídly, měřeno digitálně, koef. sklonu 1,20" 1,20*(8,86+9,23+9,78+9,43)</t>
  </si>
  <si>
    <t>534914201</t>
  </si>
  <si>
    <t>"dočasné odtěžení kolej. lože" 2,40*12,00</t>
  </si>
  <si>
    <t>179639252</t>
  </si>
  <si>
    <t xml:space="preserve">"zpětné zřízení kolejového lože" </t>
  </si>
  <si>
    <t>"dle pol. 51250" 28,80</t>
  </si>
  <si>
    <t>-403915016</t>
  </si>
  <si>
    <t>"dle pol. 51350" 28,80</t>
  </si>
  <si>
    <t>628635411</t>
  </si>
  <si>
    <t>Oprava spár zdiva z lomového kamene upraveného maltou cementovou s vysekáním a vyčištěním spar s naložení suti na dopravní prostředek nebo s odklizením na hromady do vzdálenosti 50 m hloubky spár přes 30 do 70 mm</t>
  </si>
  <si>
    <t>-1793228207</t>
  </si>
  <si>
    <t xml:space="preserve">Poznámka k souboru cen:_x000D_
1. V cenách jsou započteny i náklady na vysekání staré malty ze spár zdiva a vyčištění spár._x000D_
2. Náklady na spárování nového zdiva při jeho provádění se zvlášť neoceňují, protože jsou započteny v nákladech na zdění._x000D_
3. Spárování do hloubky spáry 30 mm se oceňuje cenami souboru cen 628 63-12.. Spárování zdiva opěrných zdí a valů části A05 katalogu 823-1 Plochy a úprava území.._x000D_
</t>
  </si>
  <si>
    <t>"hloubkové přespárování zdiva klenby a opěr v celé ploše"</t>
  </si>
  <si>
    <t>"klenby a opěry - uvnitř mostu" 9,00*7,50</t>
  </si>
  <si>
    <t>"čela" 2*11,90</t>
  </si>
  <si>
    <t>"přespárování zdiva křídel" 2*(9,80+6,90)</t>
  </si>
  <si>
    <t>919726124</t>
  </si>
  <si>
    <t>Geotextilie netkaná pro ochranu, separaci nebo filtraci měrná hmotnost přes 500 do 800 g/m2</t>
  </si>
  <si>
    <t>866995487</t>
  </si>
  <si>
    <t>"geotextilie min. 600g/m2 kolem drenáže"</t>
  </si>
  <si>
    <t>2*0,60*8,50</t>
  </si>
  <si>
    <t>931992121</t>
  </si>
  <si>
    <t>Výplň dilatačních spár z polystyrenu extrudovaného, tloušťky 20 mm</t>
  </si>
  <si>
    <t>-1797938087</t>
  </si>
  <si>
    <t xml:space="preserve">Poznámka k souboru cen:_x000D_
1. V cenách jsou započteny náklady na řezání desek z polystyrenu na požadovaný rozměr a uložení do bednění dilatační spáry s nutným zajištěním před betonáží._x000D_
2. V cenách nejsou započteny náklady bednění čela dilatační spáry a vložení lišt zkosení dilatační spáry, tmelení dilatační spáry s předtěsněním, tyto se oceňují souborem cen 931 99-41 Těsnění spáry betonové konstrukce pásy, profily a tmely._x000D_
</t>
  </si>
  <si>
    <t>"dilatační spára mezi novou a ponechanou částí"  2,00</t>
  </si>
  <si>
    <t>34158185</t>
  </si>
  <si>
    <t>"dilatační spára mezi novou a ponechanou částí"  10,00</t>
  </si>
  <si>
    <t>578612302</t>
  </si>
  <si>
    <t>"letopočty na římsách" 2,00</t>
  </si>
  <si>
    <t>941321111</t>
  </si>
  <si>
    <t>Montáž lešení řadového modulového těžkého pracovního s podlahami s provozním zatížením tř. 4 do 300 kg/m2 šířky tř. SW09 přes 0,9 do 1,2 m, výšky do 10 m</t>
  </si>
  <si>
    <t>1220037313</t>
  </si>
  <si>
    <t xml:space="preserve">Poznámka k souboru cen:_x000D_
1. V ceně jsou započteny i náklady na kotvení lešení._x000D_
2. Montáž lešení řadového modulového těžkého výšky přes 40 m se oceňuje individuálně._x000D_
3. Šířkou se rozumí půdorysná vzdálenost, měřená od vnitřního líce sloupků zábradlí k protilehlému volnému okraji podlahy nebo mezi vnitřními líci._x000D_
4. Ceny položek -1111, -1112 a -1113 lze použít i pro lešení HAKI šíře 0,75 m._x000D_
5. Ceny položek -1121, -1122 a -1123 lze použít i pro lešení HAKI šíře 1,05 a 1,25 m._x000D_
</t>
  </si>
  <si>
    <t>"lešení pro sanování klenby" 7,50*3,50</t>
  </si>
  <si>
    <t>941321211</t>
  </si>
  <si>
    <t>Montáž lešení řadového modulového těžkého pracovního s podlahami s provozním zatížením tř. 4 do 300 kg/m2 Příplatek za první a každý další den použití lešení k ceně -1111 nebo -1112</t>
  </si>
  <si>
    <t>763747538</t>
  </si>
  <si>
    <t>"lešení pro sanování klenby - předpokládaná doba - 30 dní" 7,50*3,50*30</t>
  </si>
  <si>
    <t>941321811</t>
  </si>
  <si>
    <t>Demontáž lešení řadového modulového těžkého pracovního s podlahami s provozním zatížením tř. 4 do 300 kg/m2 šířky tř. SW09 přes 0,9 do 1,2 m, výšky do 10 m</t>
  </si>
  <si>
    <t>438336193</t>
  </si>
  <si>
    <t xml:space="preserve">Poznámka k souboru cen:_x000D_
1. Demontáž lešení řadového modulového těžkého výšky přes 40 m se oceňuje individuálně._x000D_
2. Ceny položek -1811, -1812 a -1813 lze použít i pro lešení HAKI šíře 0,75 m._x000D_
3. Ceny položek -1821, -1822 a -1823 lze použít i pro lešení HAKI šíře 1,05 a 1,25 m._x000D_
</t>
  </si>
  <si>
    <t>"dle pol. montáže"   26,25</t>
  </si>
  <si>
    <t>1063556272</t>
  </si>
  <si>
    <t>"bourání starých říms, měřeno digitálně" 2*6,60*0,50*0,40</t>
  </si>
  <si>
    <t>"bourání beton. patek zábradlí" 0,50*0,50*0,50*5,00</t>
  </si>
  <si>
    <t>"bourání říms na křídlech" 2*(3,35+4,40)*0,44*0,20</t>
  </si>
  <si>
    <t>1482636158</t>
  </si>
  <si>
    <t>"demontáž starého zábradlí" 7,80+8,50</t>
  </si>
  <si>
    <t>-2043844058</t>
  </si>
  <si>
    <t>"očištění sanovaných ploch, dle výkresu sanace" 124,70</t>
  </si>
  <si>
    <t>-1999019069</t>
  </si>
  <si>
    <t>"ocelové madlové zábradlí na římsách"</t>
  </si>
  <si>
    <t>"dle přílohy 2.7.2" 922,20-317,330</t>
  </si>
  <si>
    <t>R9112A12</t>
  </si>
  <si>
    <t>D+M mostního zábradlí lankové vč. povrchové úpravy.</t>
  </si>
  <si>
    <t>167085771</t>
  </si>
  <si>
    <t>"lankové zábradlí za římsami svahových křídel"</t>
  </si>
  <si>
    <t xml:space="preserve">"dle přílohy 2.7.2 a TZ"   </t>
  </si>
  <si>
    <t>140,6+51,81+105,52+3,6+8,8+7,0</t>
  </si>
  <si>
    <t>R936501</t>
  </si>
  <si>
    <t>Drobné doplňové konstrukce kovové - nerez</t>
  </si>
  <si>
    <t>-1518368887</t>
  </si>
  <si>
    <t>Poznámka k položce:_x000D_
položka zahrnuje:_x000D_
- dílenská dokumentace, včetně technologického předpisu spojování_x000D_
- dodání  materiálu  v požadované kvalitě a výroba konstrukce i dílenská (včetně  pomůcek,  přípravků a prostředků pro výrobu) bez ohledu na náročnost a její hmotnost, dílenská montáž_x000D_
- dodání spojovacího materiálu_x000D_
- zřízení  montážních  a  dilatačních  spojů,  spar, včetně potřebných úprav, vložek, opracování, očištění a ošetření_x000D_
- podpěr. konstr. a lešení všech druhů pro montáž konstrukcí i doplňkových, včetně požadovaných otvorů, ochranných a bezpečnostních opatření a základů pro tyto konstrukce a lešení_x000D_
- jakákoliv doprava a manipulace dílců  a  montážních  sestav,  včetně  dopravy konstrukce z výrobny na stavbu_x000D_
- montáž konstrukce na staveništi, včetně montážních prostředků a pomůcek a zednických výpomocí_x000D_
- výplň, těsnění a tmelení spar a spojů_x000D_
- čištění konstrukce a odstranění všech vrubů (vrypy, otlačeniny a pod.)_x000D_
- všechny druhy ocelového kotvení_x000D_
- dílenskou přejímku a montážní prohlídku, včetně požadovaných dokladů_x000D_
- zřízení kotevních otvorů nebo jam, nejsou-li částí jiné konstrukce, jejich úpravy, očištění a ošetření_x000D_
- osazení kotvení nebo přímo částí konstrukce do podpůrné konstrukce nebo do zeminy_x000D_
- výplň kotevních otvorů  (příp.  podlití  patních  desek)  maltou,  betonem  nebo  jinou speciální hmotou, vyplnění jam zeminou_x000D_
- předepsanou protikorozní ochranu a nátěry konstrukcí_x000D_
- osazení měřících zařízení a úpravy pro ně_x000D_
- ochranná opatření před účinky bludných proudů</t>
  </si>
  <si>
    <t>"prostupy odvodnění z nerez trubek a límců"</t>
  </si>
  <si>
    <t>63,50</t>
  </si>
  <si>
    <t>-842781108</t>
  </si>
  <si>
    <t>81606776</t>
  </si>
  <si>
    <t>(19,206+4,365)*19,00</t>
  </si>
  <si>
    <t>-439429094</t>
  </si>
  <si>
    <t>"dle pol. 96304; 985121" 10,184+8,729</t>
  </si>
  <si>
    <t>"dle pol. 62835" 4,365</t>
  </si>
  <si>
    <t>1203836756</t>
  </si>
  <si>
    <t>316964581</t>
  </si>
  <si>
    <t>"penetračně adhézní nátěr"  70,60</t>
  </si>
  <si>
    <t>704817866</t>
  </si>
  <si>
    <t>"penetračně adhézní nátěr"</t>
  </si>
  <si>
    <t>"dle skladby izolace 2"    21,00</t>
  </si>
  <si>
    <t>-960371880</t>
  </si>
  <si>
    <t>91,6*0,0003 'Přepočtené koeficientem množství</t>
  </si>
  <si>
    <t>R711191132</t>
  </si>
  <si>
    <t>Montáž izolace proti stékající vodě překrytí separační fólií z PE</t>
  </si>
  <si>
    <t>-669784586</t>
  </si>
  <si>
    <t>"separační PE folie"  70,60</t>
  </si>
  <si>
    <t>R28323068</t>
  </si>
  <si>
    <t>separační PE fólie</t>
  </si>
  <si>
    <t>-206475531</t>
  </si>
  <si>
    <t>70,6*1,1 'Přepočtené koeficientem množství</t>
  </si>
  <si>
    <t>711441559</t>
  </si>
  <si>
    <t>Provedení izolace proti povrchové a podpovrchové tlakové vodě pásy přitavením NAIP na ploše vodorovné V</t>
  </si>
  <si>
    <t>2052273192</t>
  </si>
  <si>
    <t xml:space="preserve">Poznámka k souboru cen:_x000D_
1. Izolace plochy jednotlivě do 10 m2 se oceňují skladebně cenou příslušné izolace a cenou 711 49-9097 Příplatek za plochu do 10 m2._x000D_
</t>
  </si>
  <si>
    <t>"izolace proti stékající vodě NAIP"  70,60</t>
  </si>
  <si>
    <t>711442559</t>
  </si>
  <si>
    <t>Provedení izolace proti povrchové a podpovrchové tlakové vodě pásy přitavením NAIP na ploše svislé S</t>
  </si>
  <si>
    <t>-1135021526</t>
  </si>
  <si>
    <t>"izolace proti sték. vodě NAIP"</t>
  </si>
  <si>
    <t>62832001</t>
  </si>
  <si>
    <t>pás asfaltový natavitelný oxidovaný tl 3,5mm typu V60 S35 s vložkou ze skleněné rohože, s jemnozrnným minerálním posypem</t>
  </si>
  <si>
    <t>-936585136</t>
  </si>
  <si>
    <t>91,6*1,15 'Přepočtené koeficientem množství</t>
  </si>
  <si>
    <t>711491172</t>
  </si>
  <si>
    <t>Provedení izolace proti povrchové a podpovrchové tlakové vodě ostatní na ploše vodorovné V z textilií, vrstva ochranná</t>
  </si>
  <si>
    <t>1910861571</t>
  </si>
  <si>
    <t>"geotextilie 600g/m2"  70,60</t>
  </si>
  <si>
    <t>1492379625</t>
  </si>
  <si>
    <t>406739559</t>
  </si>
  <si>
    <t>91,6*1,05 'Přepočtené koeficientem množství</t>
  </si>
  <si>
    <t>1330004256</t>
  </si>
  <si>
    <t>"dle skladby izolací 3"</t>
  </si>
  <si>
    <t>"měřeno digitálně" 2*(8,20+5,60)</t>
  </si>
  <si>
    <t>-1108618013</t>
  </si>
  <si>
    <t>27,6*1,2 'Přepočtené koeficientem množství</t>
  </si>
  <si>
    <t>-1829306006</t>
  </si>
  <si>
    <t>"izolace XPS tl. 50mm - dle skladby izolace 2"</t>
  </si>
  <si>
    <t>21,00</t>
  </si>
  <si>
    <t>1256723499</t>
  </si>
  <si>
    <t>"podélný pásek š. 50x6 mm, z nerez oceli" 2*10,50</t>
  </si>
  <si>
    <t>553585517</t>
  </si>
  <si>
    <t>713</t>
  </si>
  <si>
    <t>Izolace tepelné</t>
  </si>
  <si>
    <t>1226232787</t>
  </si>
  <si>
    <t>1004481710</t>
  </si>
  <si>
    <t>1022287678</t>
  </si>
  <si>
    <t>-135370072</t>
  </si>
  <si>
    <t>"přespojkování zabezpečovacích a sděl. kabelů do chrániček" 12,00</t>
  </si>
  <si>
    <t>"dočasné přespojkování během výstavby" 12,00+2*4,00</t>
  </si>
  <si>
    <t>326340957</t>
  </si>
  <si>
    <t>1337173930</t>
  </si>
  <si>
    <t>-148837611</t>
  </si>
  <si>
    <t>1906111478</t>
  </si>
  <si>
    <t>-184181523</t>
  </si>
  <si>
    <t>-1028066141</t>
  </si>
  <si>
    <t>-1358953165</t>
  </si>
  <si>
    <t>SO 05-19-01 - Lipová Lázně - Jeseník, žel. propustek v ev. km 31,397</t>
  </si>
  <si>
    <t>-1249767778</t>
  </si>
  <si>
    <t>"provizorní převedení vodního toku DN 250" 20,00</t>
  </si>
  <si>
    <t>60563036</t>
  </si>
  <si>
    <t>"dle pol. 171103" 1,50</t>
  </si>
  <si>
    <t>1399075117</t>
  </si>
  <si>
    <t>"měřeno digitálně"  22,80*7,40</t>
  </si>
  <si>
    <t>"odpočet vybouraného propustku" -4,90*7,10</t>
  </si>
  <si>
    <t>-1040723649</t>
  </si>
  <si>
    <t>"rýhy pro prahy ukončení dlažby, dle pol. 27431"</t>
  </si>
  <si>
    <t>1,224</t>
  </si>
  <si>
    <t>-1746281493</t>
  </si>
  <si>
    <t>-1338147271</t>
  </si>
  <si>
    <t>"dle pol. 13120; 13220" 133,930+1,224</t>
  </si>
  <si>
    <t>-798689280</t>
  </si>
  <si>
    <t xml:space="preserve">"zemní hrázka na provizorním převedení vodoteče" </t>
  </si>
  <si>
    <t>565365646</t>
  </si>
  <si>
    <t>"dle pol. 162701105"   135,154</t>
  </si>
  <si>
    <t>813085733</t>
  </si>
  <si>
    <t>"dle pol. 171201211"  135,154*1,90</t>
  </si>
  <si>
    <t>1101131027</t>
  </si>
  <si>
    <t>"zásyp štěrkodrtí" 6,50*11,40*0,25</t>
  </si>
  <si>
    <t>-1229204117</t>
  </si>
  <si>
    <t>6,50*11,40*0,25*2,10</t>
  </si>
  <si>
    <t>-388001716</t>
  </si>
  <si>
    <t>"zákl. deska vyztužená kari sítí 8/100/100; měřeno digitálně" 4,50*2,00*0,20</t>
  </si>
  <si>
    <t>1365532609</t>
  </si>
  <si>
    <t>2*4,50*0,20+2*2,00*0,20</t>
  </si>
  <si>
    <t>1673863101</t>
  </si>
  <si>
    <t>"dle pol. 273354111" 2,60</t>
  </si>
  <si>
    <t>1490206921</t>
  </si>
  <si>
    <t>"kari sítě 8/100/100" 2*7,90*2,00*4,50/1000</t>
  </si>
  <si>
    <t>-510879641</t>
  </si>
  <si>
    <t>0,6*0,3*(1,80+1,80+1,60+1,60)</t>
  </si>
  <si>
    <t>R23217</t>
  </si>
  <si>
    <t>Štětové stěny beraněné z kovových dílců dočasné (hmotnost)</t>
  </si>
  <si>
    <t>-710398572</t>
  </si>
  <si>
    <t>Poznámka k položce:_x000D_
- zřízení stěny_x000D_
- opotřebení štětovnic, případně jejich ošetřování, řezání, nastavování a další úpravy_x000D_
- kleštiny, převázky. a další pomocné a doplňkové konstrukce_x000D_
- nastražení a zaberanění štětovnic do jakékoliv třídy horniny_x000D_
- veškerou dopravu, nájem, provoz a přemístění beranících zařízení a dalších mechanismů_x000D_
- lešení a podpěrné konstrukce pro práci a manipulaci beranících zařízení a dalších mechanismů_x000D_
- beranící plošiny vč. zemních prací, zpevnění, odvodnění a pod._x000D_
- při provádění z lodi náklady na prám nebo lodi_x000D_
- těsnění stěny, je-li nutné_x000D_
- kotvení stěny, je-li nutné nebo vzepření, případně rozepření_x000D_
- vodící piloty nebo stabilizační hrázky_x000D_
- zhotovení koutových štětovnic_x000D_
- dílenská dokumentace, včetně technologického předpisu spojování,_x000D_
- dodání spojovacího materiálu,_x000D_
- zřízení  montážních  a  dilatačních  spojů,  spar, včetně potřebných úprav, vložek, opracování, očištění a ošetření,_x000D_
- jakákoliv doprava a manipulace dílců  a  montážních  sestav,  včetně  dopravy konstrukce z výrobny na stavbu,_x000D_
- montážní dokumentace včetně technologického předpisu montáže,_x000D_
- výplň, těsnění a tmelení spar a spojů,_x000D_
- veškeré druhy opracování povrchů, včetně úprav pod nátěry a pod izolaci,_x000D_
- veškeré druhy dílenských základů a základních nátěrů a povlaků,_x000D_
- všechny druhy ocelového kotvení,_x000D_
- dílenskou přejímku a montážní prohlídku, včetně požadovaných dokladů</t>
  </si>
  <si>
    <t>"pažení ze štětovnic IIIn vč. zápor, převázky, táhel a kotev"</t>
  </si>
  <si>
    <t>13789,40/1000</t>
  </si>
  <si>
    <t>"provizorní zaslepení podchodu" 3038,00/1000</t>
  </si>
  <si>
    <t>R232171</t>
  </si>
  <si>
    <t>Vytažení štětových stěn z kovových dílců (hmotnost).</t>
  </si>
  <si>
    <t>-1785031149</t>
  </si>
  <si>
    <t>Poznámka k položce:_x000D_
Položka zahrnuje odstranění stěn včetně odvozu a uložení na skládku</t>
  </si>
  <si>
    <t>"demontáž pažení ze štětovnic IIIn vč. zápor, převázky, táhel a kotev"</t>
  </si>
  <si>
    <t>16,827</t>
  </si>
  <si>
    <t>1326227830</t>
  </si>
  <si>
    <t>1,20</t>
  </si>
  <si>
    <t>201659313</t>
  </si>
  <si>
    <t>2*5,00*0,30+2*4,30*0,30+4*0,44*0,30</t>
  </si>
  <si>
    <t>1816655725</t>
  </si>
  <si>
    <t>"dle pol. 317353121" 6,108</t>
  </si>
  <si>
    <t>-1865545696</t>
  </si>
  <si>
    <t>"dle přílohy 2.5"  (30,00+29,5)/1000</t>
  </si>
  <si>
    <t>1448299066</t>
  </si>
  <si>
    <t>"základ" 9,50</t>
  </si>
  <si>
    <t xml:space="preserve">"dříky vč. kolmých zídek" 24,00 </t>
  </si>
  <si>
    <t>-1537770253</t>
  </si>
  <si>
    <t>"bednění a pomocné kce. pro betonáž čelních zdí, měřeno digitálně"</t>
  </si>
  <si>
    <t>2,820*5,00-1,00*1,20+2*1,30*2,925+2*1,65*(2,35+0,85)</t>
  </si>
  <si>
    <t>2,925*4,30-1,00*1,20+2*1,30*2,925+2*2,00*(2,50+0,85)</t>
  </si>
  <si>
    <t>"kolmé zídky"  2*(2*1,87*1,90+1,90*0,60)+2*(2*2,50*1,60+2,50*0,60)</t>
  </si>
  <si>
    <t>-472851888</t>
  </si>
  <si>
    <t>"kari sítě 8/100/100"  711,00/1000</t>
  </si>
  <si>
    <t>1411794318</t>
  </si>
  <si>
    <t>"ŽB prefa rám světlosti 1,00 x 1,20m"</t>
  </si>
  <si>
    <t>propust rámová 1,00x1,20x2,00m</t>
  </si>
  <si>
    <t>1209544374</t>
  </si>
  <si>
    <t>"ŽB prefa rám světlosti 1,0 x 1,20 m"</t>
  </si>
  <si>
    <t>R59383453</t>
  </si>
  <si>
    <t>propust rámová (v x r x d) 1,00x1,20x1,50m</t>
  </si>
  <si>
    <t>-2000882698</t>
  </si>
  <si>
    <t>"délky 1,50 m" 1,00</t>
  </si>
  <si>
    <t>-1570138705</t>
  </si>
  <si>
    <t xml:space="preserve">"podkladní beton C16/20 základové desky, měřeno digitálně" 1,00*4,50 </t>
  </si>
  <si>
    <t>451315117</t>
  </si>
  <si>
    <t>Podkladní a výplňové vrstvy z betonu prostého tloušťky do 100 mm, z betonu C 25/30</t>
  </si>
  <si>
    <t>-1924177046</t>
  </si>
  <si>
    <t>"dle výkresu nového stavu, měřeno digitálně"</t>
  </si>
  <si>
    <t>"podklad dlažby uvnitř rámu" 6,71*0,90</t>
  </si>
  <si>
    <t>-225483806</t>
  </si>
  <si>
    <t>"podklad kamenné dlažby tl. 200mm -dno na vtoku a výtoku" 2,52+1,51</t>
  </si>
  <si>
    <t>"podklad kamenné dlažby tl. 200mm - svahy, koef. sklonu 1,20" (2,40+2,63+2,77+2,77)*1,20</t>
  </si>
  <si>
    <t>-2071828617</t>
  </si>
  <si>
    <t>"zásyp mezerovitým betonem" 103,20</t>
  </si>
  <si>
    <t>1748612096</t>
  </si>
  <si>
    <t>"kamenná dlažba tl. 200mm -dno na vtoku a výtoku" 2,52+1,51</t>
  </si>
  <si>
    <t>"kamenná dlažba tl. 200mm - svahy, koef. sklonu 1,20" (2,40+2,63+2,77+2,77)*1,20</t>
  </si>
  <si>
    <t>"uvnitř rámu" 6,71*0,90</t>
  </si>
  <si>
    <t>1909276657</t>
  </si>
  <si>
    <t xml:space="preserve">"dočasné odtěžení kolej. lože" </t>
  </si>
  <si>
    <t>13,00*3,80</t>
  </si>
  <si>
    <t>-1662111614</t>
  </si>
  <si>
    <t>"dle pol. 51250" 49,40</t>
  </si>
  <si>
    <t>-1726283593</t>
  </si>
  <si>
    <t>"dle pol. 51350" 49,40</t>
  </si>
  <si>
    <t>517360323</t>
  </si>
  <si>
    <t>(1,60+1,40+1,60)*4</t>
  </si>
  <si>
    <t>1378607653</t>
  </si>
  <si>
    <t>-1726886595</t>
  </si>
  <si>
    <t>2*1,27*7,096</t>
  </si>
  <si>
    <t>217188284</t>
  </si>
  <si>
    <t>1,00*15,00*0,25</t>
  </si>
  <si>
    <t>-931873397</t>
  </si>
  <si>
    <t>"bourání původní desky propustku, měřeno digitálně"</t>
  </si>
  <si>
    <t>1,50*7,096*0,15</t>
  </si>
  <si>
    <t>"bourání říms" 0,38*(3,17+3,902)</t>
  </si>
  <si>
    <t>145041850</t>
  </si>
  <si>
    <t xml:space="preserve">"vybourání zabet. kolejnic, 49,43 kg/m; 33 ks; 1,50 m" </t>
  </si>
  <si>
    <t>49,43*1,50*33/1000</t>
  </si>
  <si>
    <t>-795338038</t>
  </si>
  <si>
    <t>1302370468</t>
  </si>
  <si>
    <t>"ocelové zábradlí na římsách, dle přílohy 2.7"</t>
  </si>
  <si>
    <t>141,60+155,50</t>
  </si>
  <si>
    <t>1317395725</t>
  </si>
  <si>
    <t>-971019220</t>
  </si>
  <si>
    <t>"odvoz suti na skládku do vzdálenosti 9 km"</t>
  </si>
  <si>
    <t>8,00*66,746</t>
  </si>
  <si>
    <t>1044784533</t>
  </si>
  <si>
    <t>"dle pol. 96304" 9,425</t>
  </si>
  <si>
    <t>-1769756044</t>
  </si>
  <si>
    <t>"dle pol. 962021" 44,88</t>
  </si>
  <si>
    <t>"dle pol. 962022"  9,375</t>
  </si>
  <si>
    <t>-94829794</t>
  </si>
  <si>
    <t>-1104905036</t>
  </si>
  <si>
    <t>"1x ALP - izolace rámu" (1,60+1,40+1,60)*4,90</t>
  </si>
  <si>
    <t>"1xALP - izolace zídek, měřeno digitálně" (2,308+1,30)*4,30+5,00*(1,30+2,50)-2*1,20*1,00</t>
  </si>
  <si>
    <t>1339525822</t>
  </si>
  <si>
    <t>54,654*0,0003 'Přepočtené koeficientem množství</t>
  </si>
  <si>
    <t>-1295928248</t>
  </si>
  <si>
    <t>"2x ALN - izolace rámu" 2*(1,60+1,40+1,60)*4,90</t>
  </si>
  <si>
    <t>"2xALN - izolace zídek, měřeno digitálně" 2*((2,308+1,30)*4,30+5,00*(1,30+2,50)-2*1,20*1,00)</t>
  </si>
  <si>
    <t>226210463</t>
  </si>
  <si>
    <t>109,309*0,00035 'Přepočtené koeficientem množství</t>
  </si>
  <si>
    <t>1238093357</t>
  </si>
  <si>
    <t>269572873</t>
  </si>
  <si>
    <t>-135483226</t>
  </si>
  <si>
    <t>-2055873725</t>
  </si>
  <si>
    <t>"dočasné přespojkování během výstavby" 13,00+2*4,00</t>
  </si>
  <si>
    <t>526946318</t>
  </si>
  <si>
    <t>-2702544</t>
  </si>
  <si>
    <t>1287247268</t>
  </si>
  <si>
    <t>-1970789245</t>
  </si>
  <si>
    <t>1541812970</t>
  </si>
  <si>
    <t>1431641758</t>
  </si>
  <si>
    <t>-1357298685</t>
  </si>
  <si>
    <t>SO 05-19-02 - Lipová Lázně - Jeseník, žel. propustek v ev. km 33,498</t>
  </si>
  <si>
    <t>113106071</t>
  </si>
  <si>
    <t>Rozebrání dlažeb a dílců při překopech inženýrských sítí s přemístěním hmot na skládku na vzdálenost do 3 m nebo s naložením na dopravní prostředek ručně vozovek a ploch, s jakoukoliv výplní spár ze zámkové dlažby s ložem z kameniva</t>
  </si>
  <si>
    <t>2050101819</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</si>
  <si>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</si>
  <si>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"rozebrání zámkové dlažby na straně šachty Š1" 2,00</t>
  </si>
  <si>
    <t>113107023</t>
  </si>
  <si>
    <t>Odstranění podkladů nebo krytů při překopech inženýrských sítí s přemístěním hmot na skládku ve vzdálenosti do 3 m nebo s naložením na dopravní prostředek ručně z kameniva hrubého drceného, o tl. vrstvy přes 200 do 300 mm</t>
  </si>
  <si>
    <t>-168807491</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</si>
  <si>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samostatně._x000D_
2. Ceny jsou určeny pouze pro případy havárií a přeložek._x000D_
3. Ceny nelze použít v rámci výstavby nových inženýrských sítí._x000D_
4. Ceny_x000D_
a) –7011 až –7013, -7411 až -7413 a -7511 až -7513 lze použít i pro odstranění podkladů nebo krytů ze štěrkopísku, škváry, strusky nebo z mechanicky zpevněných zemin,_x000D_
b) –7021 až 7025, -7421 až -7425 a -7521 až -7525 lze použít i pro odstranění podkladů nebo krytů ze zemin stabilizovaných vápnem,_x000D_
c) –7030 až -7034, -7430 až -7434 a -7530 až -7534 lze použít i pro odstranění dlažeb uložených do betonového lože a dlažeb z mozaiky uložených do cementové malty nebo podkladu ze zemin stabilizovaných cementem._x000D_
5. Ceny lze použít i pro odstranění podkladů nebo krytů opatřených živičnými postřiky nebo nátěry._x000D_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zanedbává._x000D_
7. Přemístění vybouraného materiálu na vzdálenost přes 3 m se oceňuje cenami souborů cen 997 22-1 Vodorovná doprava suti._x000D_
8. Cenypro odstranění živičných podkladů nebo krytů -704 ., -744 . a -754 . nelze použít pro odstranění podkladu nebo krytu frézováním._x000D_
</t>
  </si>
  <si>
    <t>"rozebrání vrstev části komunikace" 3,00+2,00</t>
  </si>
  <si>
    <t>113107031</t>
  </si>
  <si>
    <t>Odstranění podkladů nebo krytů při překopech inženýrských sítí s přemístěním hmot na skládku ve vzdálenosti do 3 m nebo s naložením na dopravní prostředek ručně z betonu prostého, o tl. vrstvy přes 100 do 150 mm</t>
  </si>
  <si>
    <t>781345204</t>
  </si>
  <si>
    <t>"rozebrání prostého betonu chodníku" 15,00</t>
  </si>
  <si>
    <t>113107042</t>
  </si>
  <si>
    <t>Odstranění podkladů nebo krytů při překopech inženýrských sítí s přemístěním hmot na skládku ve vzdálenosti do 3 m nebo s naložením na dopravní prostředek ručně živičných, o tl. vrstvy přes 50 do 100 mm</t>
  </si>
  <si>
    <t>-1728629876</t>
  </si>
  <si>
    <t>"rozebrání vrstev části kominukace" 3,00+2,00</t>
  </si>
  <si>
    <t>113202111</t>
  </si>
  <si>
    <t>Vytrhání obrub s vybouráním lože, s přemístěním hmot na skládku na vzdálenost do 3 m nebo s naložením na dopravní prostředek z krajníků nebo obrubníků stojatých</t>
  </si>
  <si>
    <t>1853545585</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</si>
  <si>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</si>
  <si>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"odstanění obrub u výstažníků pro opětovné použití"</t>
  </si>
  <si>
    <t>10,00</t>
  </si>
  <si>
    <t>906386046</t>
  </si>
  <si>
    <t>"provizorní převedení vodního toku DN 250" 15,00</t>
  </si>
  <si>
    <t>122211101</t>
  </si>
  <si>
    <t>Odkopávky a prokopávky ručně zapažené i nezapažené v hornině třídy těžitelnosti I skupiny 3</t>
  </si>
  <si>
    <t>-1277372248</t>
  </si>
  <si>
    <t xml:space="preserve">Poznámka k souboru cen:_x000D_
1. Ceny lze použít pro jakékoliv množství odkopané zeminy._x000D_
2. V cenách jsou započteny i náklady na přehození výkopku na vzdálenost do 3 m nebo naložení na dopravní prostředek._x000D_
</t>
  </si>
  <si>
    <t>"dle pol. 17410" 43,47</t>
  </si>
  <si>
    <t>"zemní hrázka" 1,50</t>
  </si>
  <si>
    <t>125703302</t>
  </si>
  <si>
    <t>Čištění melioračních kanálů s úpravou svahu do výšky naplavené vrstvy tloušťky naplavené vrstvy do 250 mm, se dnem zpevněným lomovým kamenem</t>
  </si>
  <si>
    <t>210759313</t>
  </si>
  <si>
    <t>"odstranění naplavenin, měřeno digitálně" 0,70*0,20*9,50</t>
  </si>
  <si>
    <t>131351103</t>
  </si>
  <si>
    <t>Hloubení nezapažených jam a zářezů strojně s urovnáním dna do předepsaného profilu a spádu v hornině třídy těžitelnosti II skupiny 4 přes 50 do 100 m3</t>
  </si>
  <si>
    <t>1804322127</t>
  </si>
  <si>
    <t>55,00</t>
  </si>
  <si>
    <t>162351123</t>
  </si>
  <si>
    <t>Vodorovné přemístění výkopku nebo sypaniny po suchu na obvyklém dopravním prostředku, bez naložení výkopku, avšak se složením bez rozhrnutí z horniny třídy těžitelnosti II na vzdálenost skupiny 4 a 5 na vzdálenost přes 50 do 500 m</t>
  </si>
  <si>
    <t>1939175238</t>
  </si>
  <si>
    <t>43,47</t>
  </si>
  <si>
    <t xml:space="preserve">"zemina pro zemní hrázky" </t>
  </si>
  <si>
    <t>162751137</t>
  </si>
  <si>
    <t>Vodorovné přemístění výkopku nebo sypaniny po suchu na obvyklém dopravním prostředku, bez naložení výkopku, avšak se složením bez rozhrnutí z horniny třídy těžitelnosti II na vzdálenost skupiny 4 a 5 na vzdálenost přes 9 000 do 10 000 m</t>
  </si>
  <si>
    <t>140752293</t>
  </si>
  <si>
    <t>"odvoz vykopané zeminy na skládku do 10 km"</t>
  </si>
  <si>
    <t>"dle pol. 13135" 55,00</t>
  </si>
  <si>
    <t>"odpočet zpětného zásypu, dle pol. 12220" -43,47</t>
  </si>
  <si>
    <t>-186975203</t>
  </si>
  <si>
    <t>1362547707</t>
  </si>
  <si>
    <t>"dle pol. 162701105"   11,53</t>
  </si>
  <si>
    <t>1898367365</t>
  </si>
  <si>
    <t>"dle pol. 171201211"   11,53*1,90</t>
  </si>
  <si>
    <t>-2020165212</t>
  </si>
  <si>
    <t xml:space="preserve">"zpětný zásyp zeminou, kolem trub - měřeno digitálně" 7,00*2,15 </t>
  </si>
  <si>
    <t>"zpětný zásyp zeminou, kolem šachet - měřeno digitálně" 2,90*3,00+2*2,90*1,40+2*2,00*1,40+2*1,50*2,00</t>
  </si>
  <si>
    <t>292042014</t>
  </si>
  <si>
    <t>"dobetonávka dosavad. kanalizace za Š2"</t>
  </si>
  <si>
    <t>"předpoklad" 1,50*1,50</t>
  </si>
  <si>
    <t>-1892696770</t>
  </si>
  <si>
    <t>""zákl. deska pod trouby vyztužrená kari sítí"</t>
  </si>
  <si>
    <t>"měřeno digitálně" 6,60*0,20*1,54</t>
  </si>
  <si>
    <t>1003098483</t>
  </si>
  <si>
    <t>"bednění zákl. desky pod trouby"  2*6,60*0,30+2*1,54*0,30</t>
  </si>
  <si>
    <t>"bednění dobetonávky za Š2" 2*1,50*0,30</t>
  </si>
  <si>
    <t>-1733772094</t>
  </si>
  <si>
    <t>"dle pol. 273354111" 5,784</t>
  </si>
  <si>
    <t>-252887456</t>
  </si>
  <si>
    <t>"kari sítě 8/100/100" 7,90*6,60*1,54/1000</t>
  </si>
  <si>
    <t>R2269400</t>
  </si>
  <si>
    <t>Záporové pažení z kovu dočasné (plocha) vč. obratovosti, kleštin, převázek, táhel, kotvení apod. - osazení, beranění, opracování, dodávky materiálui, odstranění; komplet</t>
  </si>
  <si>
    <t>1869891031</t>
  </si>
  <si>
    <t>"příložné pažení podél komunikace"  13,00*2,00</t>
  </si>
  <si>
    <t>334313116</t>
  </si>
  <si>
    <t>Mostní opěry z prostého betonu C 20/25</t>
  </si>
  <si>
    <t>-1955832221</t>
  </si>
  <si>
    <t xml:space="preserve">Poznámka k souboru cen:_x000D_
1. V cenách jsou započteny náklady na betonáž dříku mostních opěr na plošném základu nebo na vrtací šabloně při založení na pilotách, kontrolu bednění, vlastní betonáž zejména čerpadlem betonu, rozhrnutí a hutnění betonu požadované konzistence, uhlazení horního povrchu dříku případně úložného prahu včetně vyspádování do odtokového žlábku u závěrné zídky prahu a ošetření a ochranu čerstvě uloženého betonu._x000D_
2. V cenách nejsou započteny náklady na uložení plastového žlábku do úložného prahu opěry, tyto se oceňují souborem cen 212 79- . . Odvodnění mostní opěry z plastových trub a navazujícího kamenného chrliče, tyto se oceňují souborem cen 936 91-11 Montáž chrliče žlabového ze žulového kamene._x000D_
3. Ceny lze použít i pro ocenění ochranných přizdívek._x000D_
</t>
  </si>
  <si>
    <t xml:space="preserve">"stěny obnovované kanalizace za Š2" </t>
  </si>
  <si>
    <t>"předpoklad" 2*1,00*1,50*0,2</t>
  </si>
  <si>
    <t>334351114</t>
  </si>
  <si>
    <t>Bednění mostních opěr a úložných prahů ze systémového bednění zřízení z palubek, pro prostý beton</t>
  </si>
  <si>
    <t>562927183</t>
  </si>
  <si>
    <t xml:space="preserve">Poznámka k souboru cen:_x000D_
1. V cenách jsou započteny i náklady na bednění dříku opěr a úložných prahů opěr do výšky 10 m ze systémového bednění s výplní pohledového bednění (palubky) pro lícovou stranu opěry a s výplní nepohledového bednění (překližky) pro rubovou stranu přesýpané výplně za opěrou._x000D_
2. V cenách zřízení je započteno sestavení a osazení inventárního bednění jeřábem, nástřik odformovacím prostředkem, nájemné rámů inventárního bednění a spínacích prvků vztažené k ploše bednění, spotřeba výplní opěry a distančních prvků._x000D_
3. V cenách odstranění je započteno odbednění dříku nebo úložného prahu, očištění bednění, vyplnění kuželových otvorů v betonu po spínacích tyčích bednění._x000D_
4. Drobný spotřební materiál (např. hřebíky, vruty, materiál pro vyplnění kuželových otvorů v základu po spínacích tyčích bednění) je započten v režijních nákladech._x000D_
5. Bednění pro železobetonovou konstrukci obsahuje materiál distančních tělísek krytí výztuže, ukládka tělísek je započtena v ukládce betonářské výztuže do bednění._x000D_
6. V cenách nejsou započteny náklady na:_x000D_
a) výklenky, drážky, kapsy přes 0,1 m3, zakřivení líce bednění nebo sklon, tyto práce se oceňují cenami příplatku k rovinnému bednění,_x000D_
b) vložení těsnících pásů do bednění pracovních čel nebo čel dilatačních spár, tyto se oceňují souborem cen 931 99-41 Těsnění spáry betonové konstrukce pásy, profily a tmely,_x000D_
c) bednění podpěrné těsnicích pásů, tyto se oceňují souborem cen 327 35-3 . Lištová vzpěra u bednění těsnicích pásů ve svislé spáře nebo souborem cen 411 35-3 . Lištová vzpěra u bednění těssnicích pásů ve vodorovné spáře,_x000D_
d) vložení extrudovaného polystyrenu do dilatačních spár, tyto se oceňují souborem cen 931 99-21 Výplň dilatačních spár z polystyrenu,_x000D_
e) očištění povrchu betonu po odbednění tlakovou vodou, tyto se oceňují cenou 938 53-3111 Očištění povrchu betonu tlakovou vodou části C01._x000D_
</t>
  </si>
  <si>
    <t>"bednění stěn obnovované kanalizace za Š2"</t>
  </si>
  <si>
    <t>1,50*1,50*4+2*0,25*1,50</t>
  </si>
  <si>
    <t>334351214</t>
  </si>
  <si>
    <t>Bednění mostních opěr a úložných prahů ze systémového bednění odstranění z palubek</t>
  </si>
  <si>
    <t>-1359645633</t>
  </si>
  <si>
    <t>"dle pol. 3343511"  9,75</t>
  </si>
  <si>
    <t>R421321107</t>
  </si>
  <si>
    <t>Mostní železobetonové nosné konstrukce deskové nebo klenbové, trámové, ostatní deskové přechodové, z betonu C 25/30</t>
  </si>
  <si>
    <t>982680238</t>
  </si>
  <si>
    <t>"obnova dosav. navazující kanalizace za Š2"</t>
  </si>
  <si>
    <t>"předpoklad" 1,50*1,50*0,20</t>
  </si>
  <si>
    <t>R4213511</t>
  </si>
  <si>
    <t>Bednění mostních deskových konstrukcí včetně odstranění a pomocných konstrukcí pro betonáž mostních deskových konstrukcí.</t>
  </si>
  <si>
    <t>-799239653</t>
  </si>
  <si>
    <t>"bednění stropu obnov. kanazilace za Š2"</t>
  </si>
  <si>
    <t>"předpoklad" 1,50*0,70+2*0,20*1,50+2*0,20*1,50</t>
  </si>
  <si>
    <t>-1207901471</t>
  </si>
  <si>
    <t>"předpoklad  - kari sítě 8/100/100" 2*7,90*1,50*1,50/1000</t>
  </si>
  <si>
    <t>-2006300303</t>
  </si>
  <si>
    <t>"podkladní beton šachet a trub, měřeno digitálně" 1,54*6,60+4,20+2,24*1,75</t>
  </si>
  <si>
    <t>-1638776875</t>
  </si>
  <si>
    <t>"podklad. beton dlažby v šachtě, dle pol. 465511" 1,60</t>
  </si>
  <si>
    <t>457311116</t>
  </si>
  <si>
    <t>Vyrovnávací nebo spádový beton včetně úpravy povrchu C 20/25</t>
  </si>
  <si>
    <t>1272697381</t>
  </si>
  <si>
    <t>"vyrovnávací dobetonávka na dně šachet a trub"</t>
  </si>
  <si>
    <t>"Š2 - dobetonávka C20/25"  0,85*1,34</t>
  </si>
  <si>
    <t>"trouby" 0,5*0,1*7,10</t>
  </si>
  <si>
    <t>465511511</t>
  </si>
  <si>
    <t>Dlažba z lomového kamene upraveného vodorovná nebo plocha ve sklonu do 1:2 s dodáním hmot do cementové malty, s vyplněním spár a s vyspárováním cementovou maltou v ploše do 20 m2, tl. 200 mm</t>
  </si>
  <si>
    <t>-1988612015</t>
  </si>
  <si>
    <t xml:space="preserve">"dlažba na dně Š1 - měřeno digitálně" 1,60 </t>
  </si>
  <si>
    <t>564851111</t>
  </si>
  <si>
    <t>Podklad ze štěrkodrti ŠD s rozprostřením a zhutněním, po zhutnění tl. 150 mm</t>
  </si>
  <si>
    <t>-727921780</t>
  </si>
  <si>
    <t>"obnova chodníku - podsyp ze ŠD 0/32" 17,00</t>
  </si>
  <si>
    <t>566901133</t>
  </si>
  <si>
    <t>Vyspravení podkladu po překopech inženýrských sítí plochy do 15 m2 s rozprostřením a zhutněním štěrkodrtí tl. 200 mm</t>
  </si>
  <si>
    <t>1472536874</t>
  </si>
  <si>
    <t xml:space="preserve">Poznámka k souboru cen:_x000D_
1. Ceny jsou určeny pro vyspravení podkladů po překopech pro inženýrské sítětrvalé i dočasné (předepíše-li je projekt)._x000D_
2. Ceny jsou určeny pouze pro případy havárií, přeložek nebo běžných oprav inženýrských sítí._x000D_
3. Ceny nelze použít v rámci výstavby nových inženýrských sítí._x000D_
4. V cenách nejsou započteny náklady na příp. nutný spojovací postřik, který se oceňuje cenami souboru cen 573 2.-11 Postřik živičný spojovací části A01 tohoto katalogu._x000D_
</t>
  </si>
  <si>
    <t>"obnova asfalt. komunikace"  2,00+3,00</t>
  </si>
  <si>
    <t>566901162</t>
  </si>
  <si>
    <t>Vyspravení podkladu po překopech inženýrských sítí plochy do 15 m2 s rozprostřením a zhutněním obalovaným kamenivem ACP (OK) tl. 150 mm</t>
  </si>
  <si>
    <t>-970668347</t>
  </si>
  <si>
    <t>572141112</t>
  </si>
  <si>
    <t>Vyrovnání povrchu dosavadních krytů s rozprostřením hmot a zhutněním asfaltovým betonem ACO (AB) tl. přes 40 do 60 mm</t>
  </si>
  <si>
    <t>-986836213</t>
  </si>
  <si>
    <t xml:space="preserve">Poznámka k souboru cen:_x000D_
1. Ceny jsou určeny pro vyrovnání povrchů (včetně výtluků) nebo i pro vyrovnání profilů v proměnlivých tloušťkách, prováděných jako souvislá úprava vozovky v rámci rekonstrukcí nebo obnov dosavadních krytů. Pro volbu ceny je rozhodující průměrná tloušťka krytu._x000D_
2. Ceny nelze použít:_x000D_
a) pro samostatné prováděné vyspravení ojedinělých výtluků, které se oceňuje cenami souboru cen 572 2 .- 1 Vyspravení výtluků dosavadního krytu,_x000D_
b) pro ložné a obrusné vrstvy na novostavbách nebo prováděné jako každá další vrstva na vrstvě oceňované cenami tohoto souboru cen; tyto stavební práce se oceňují cenami souboru cen stavebního dílu 56 popř. 57 části A 01 tohoto katalogu._x000D_
3. V cenách jsou započteny i náklady na:_x000D_
a) příp. nutné očištění povrchu krytu nebo výtluků dosavadního krytu,_x000D_
b) spojovací postřik dosavadního krytu._x000D_
4. V cenách 572 13-12 a 572 15- jsou započteny i náklady na zdrsňovací posyp._x000D_
</t>
  </si>
  <si>
    <t>"asf. vrstvy pro obnovu části komunikace" 2*(3,00+2,00)</t>
  </si>
  <si>
    <t>596211120</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</si>
  <si>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</si>
  <si>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-1239291031</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</si>
  <si>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</si>
  <si>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"obnova chodníku" 17,00</t>
  </si>
  <si>
    <t>59245012</t>
  </si>
  <si>
    <t>dlažba zámková tvaru I 200x165x60mm barevná</t>
  </si>
  <si>
    <t>-40521900</t>
  </si>
  <si>
    <t>-192716872</t>
  </si>
  <si>
    <t>"dle přílohy 2.5 - šachty"</t>
  </si>
  <si>
    <t>"beton C30/37" 9,30</t>
  </si>
  <si>
    <t>1487872061</t>
  </si>
  <si>
    <t>"šachta 2" 2*2*1,84*2,190+2*2*1,350*2,190</t>
  </si>
  <si>
    <t>"šachta 1" 2*2*2,581*2,19+2*2*1,40*2,19</t>
  </si>
  <si>
    <t>894608211</t>
  </si>
  <si>
    <t>Výztuž šachet ze svařovaných sítí typu Kari</t>
  </si>
  <si>
    <t>-1138308174</t>
  </si>
  <si>
    <t>"výztuž šachet z kari sítí 8/100/100"  945,00/1000</t>
  </si>
  <si>
    <t>R899121102</t>
  </si>
  <si>
    <t>Osazení poklopů šachtových z kompozitu</t>
  </si>
  <si>
    <t>1096374441</t>
  </si>
  <si>
    <t xml:space="preserve">Poznámka k souboru cen:_x000D_
1. V cenách nejsou započteny náklady na dodání poklopů a podkladové desky; tyto se oceňují ve specifikaci. Ztratné se nestanoví._x000D_
</t>
  </si>
  <si>
    <t>63126042</t>
  </si>
  <si>
    <t>poklop kompozitní pochůzný hranatý včetně rámů a příslušenství 600/600mm A15</t>
  </si>
  <si>
    <t>-339319668</t>
  </si>
  <si>
    <t>R831392193</t>
  </si>
  <si>
    <t xml:space="preserve">Zaústění kanalizačních trub do ŽB šachet._x000D_
</t>
  </si>
  <si>
    <t>-117310885</t>
  </si>
  <si>
    <t xml:space="preserve">Poznámka k položce:_x000D_
V ceně položky jsou zahrnuty potřebné úpravy, výplně, vložky, těsnění, manžety potřebné pro předepsané napojení trub na šachty. Dále všechny práce a pomocné konstrukce spojené se zaústěním trub do šachet vč. zkoušek vodotěsnosti napojení.   </t>
  </si>
  <si>
    <t xml:space="preserve">"zaústění trub do Š1" </t>
  </si>
  <si>
    <t>"kanalizace DN200" 1,00</t>
  </si>
  <si>
    <t>"dešťová kanalizace DN 400" 1,00</t>
  </si>
  <si>
    <t>"zatrubněný příkop DN 400" 1,00</t>
  </si>
  <si>
    <t>916131212</t>
  </si>
  <si>
    <t>Osazení silničního obrubníku betonového se zřízením lože, s vyplněním a zatřením spár cementovou maltou stojatého bez boční opěry, do lože z betonu prostého</t>
  </si>
  <si>
    <t>32226697</t>
  </si>
  <si>
    <t xml:space="preserve">Poznámka k souboru cen:_x000D_
1. V cenách silničních obrubníků ležatých i stojatých jsou započteny:_x000D_
a) pro osazení do lože z kameniva těženého i náklady na dodání hmot pro lože tl. 80 až 100 mm,_x000D_
b) pro osazení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t>
  </si>
  <si>
    <t>"obnova chodníku - zpětné použití obrubníků" 10,00</t>
  </si>
  <si>
    <t>"dodatečné osazení nových obrubníků" 3,00</t>
  </si>
  <si>
    <t>59217017</t>
  </si>
  <si>
    <t>obrubník betonový chodníkový 1000x100x250mm</t>
  </si>
  <si>
    <t>-1708106522</t>
  </si>
  <si>
    <t>"dodatečné osazení chodníkových obrubníků" 3,00</t>
  </si>
  <si>
    <t>1837640872</t>
  </si>
  <si>
    <t>"propustek z trub DN 800" 7,50</t>
  </si>
  <si>
    <t>1180451976</t>
  </si>
  <si>
    <t>"patkové trouby dl. 1,0m, 6 ks" 6</t>
  </si>
  <si>
    <t>1532411829</t>
  </si>
  <si>
    <t>-1704487614</t>
  </si>
  <si>
    <t>8,00*3,20</t>
  </si>
  <si>
    <t>-296212641</t>
  </si>
  <si>
    <t>"stupadla šachty, L=295 mm; P=127 mm" 8</t>
  </si>
  <si>
    <t>-1754171014</t>
  </si>
  <si>
    <t>1266545380</t>
  </si>
  <si>
    <t>"bourání kam. dlažby"</t>
  </si>
  <si>
    <t>0,70*8,00*0,25</t>
  </si>
  <si>
    <t>962041211</t>
  </si>
  <si>
    <t>Bourání mostních konstrukcí zdiva a pilířů z prostého betonu</t>
  </si>
  <si>
    <t>-932287539</t>
  </si>
  <si>
    <t>"bourání opěr propustku"</t>
  </si>
  <si>
    <t>"měřeno digitálně" 2*1,20*7,80</t>
  </si>
  <si>
    <t>"bourání šachet" 5,3*0,25*1,60</t>
  </si>
  <si>
    <t>609185945</t>
  </si>
  <si>
    <t>1,20*8,50*0,25</t>
  </si>
  <si>
    <t>"bourání říms" 2*4,20*0,45*0,30</t>
  </si>
  <si>
    <t>-622995002</t>
  </si>
  <si>
    <t xml:space="preserve">"vybourání zabet. kolejnic, 49,43 kg/m; 20 ks; 1,20 m" </t>
  </si>
  <si>
    <t>49,43*20*1,20/1000</t>
  </si>
  <si>
    <t>489862420</t>
  </si>
  <si>
    <t>-1918779493</t>
  </si>
  <si>
    <t>"odvoz suti na skládku ve vzdálenosti 10 km"</t>
  </si>
  <si>
    <t>70,491*9,00</t>
  </si>
  <si>
    <t>821702301</t>
  </si>
  <si>
    <t>"dle pol. 96204, suť po bourání betonových opěr" 45,848</t>
  </si>
  <si>
    <t>"dle pol. 113107031, suť z rozebrané části komunikace"  4,875</t>
  </si>
  <si>
    <t>-1722477170</t>
  </si>
  <si>
    <t>"dle pol. 96305" 8,842</t>
  </si>
  <si>
    <t>997221645</t>
  </si>
  <si>
    <t>Poplatek za uložení stavebního odpadu na skládce (skládkovné) asfaltového bez obsahu dehtu zatříděného do Katalogu odpadů pod kódem 17 03 02</t>
  </si>
  <si>
    <t>-600671485</t>
  </si>
  <si>
    <t>"dle pol. 113107042, asf. vrstvy z rozebrané části komunikace"  1,10</t>
  </si>
  <si>
    <t>-454054218</t>
  </si>
  <si>
    <t>"dle pol. 962022391" 3,50</t>
  </si>
  <si>
    <t>"dle pol. 113107023"  2,20</t>
  </si>
  <si>
    <t>173361838</t>
  </si>
  <si>
    <t>-677998005</t>
  </si>
  <si>
    <t>"1x ALP - izolace trub"6,60*3,50</t>
  </si>
  <si>
    <t>"1xALP - izolace šachet - Š2" 2*2,20*1,35+2,20*1,84-1,15+2*1,84*0,35+2*1,5*1,44+1,50*1,50</t>
  </si>
  <si>
    <t>"1xALP - izolace Š1" 2*2,20*1,40+2,20*1,80-0,08+2,20*1,23-0,05+2,20*0,70+2,20*2,00-1,15-0,08</t>
  </si>
  <si>
    <t>593569840</t>
  </si>
  <si>
    <t>57,202*0,0003 'Přepočtené koeficientem množství</t>
  </si>
  <si>
    <t>676171608</t>
  </si>
  <si>
    <t>"2x ALN - izolace trub"2*6,60*3,50</t>
  </si>
  <si>
    <t>"2xALN - izolace šachet - Š2" 2*(2*2,20*1,35+2,20*1,84-1,15+2*1,84*0,35+2*1,5*1,44+1,50*1,50)</t>
  </si>
  <si>
    <t>"2xALN - izolace Š1" 2*(2*2,20*1,40+2,20*1,80-0,08+2,20*1,23-0,05+2,20*0,70+2,20*2,00-1,15-0,08)</t>
  </si>
  <si>
    <t>1952221959</t>
  </si>
  <si>
    <t>114,404*0,00035 'Přepočtené koeficientem množství</t>
  </si>
  <si>
    <t>1371011534</t>
  </si>
  <si>
    <t>-1653209515</t>
  </si>
  <si>
    <t>1408755091</t>
  </si>
  <si>
    <t>1681116816</t>
  </si>
  <si>
    <t>1844314220</t>
  </si>
  <si>
    <t>688268448</t>
  </si>
  <si>
    <t>-1297273929</t>
  </si>
  <si>
    <t>513435567</t>
  </si>
  <si>
    <t>170536212</t>
  </si>
  <si>
    <t>943174852</t>
  </si>
  <si>
    <t>-1048031443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</si>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</sst>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4">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sz val="8"/>
      <color rgb="FF3366FF"/>
      <name val="Arial CE"/>
    </font>
    <font>
      <b/>
      <sz val="14"/>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2" fillId="0" borderId="0" applyNumberFormat="0" applyFill="0" applyBorder="0" applyAlignment="0" applyProtection="0"/>
  </cellStyleXfs>
  <cellXfs count="30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4"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5"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3" borderId="0" xfId="0" applyFont="1" applyFill="1" applyAlignment="1">
      <alignment vertical="center"/>
    </xf>
    <xf numFmtId="0" fontId="4" fillId="3" borderId="7" xfId="0" applyFont="1" applyFill="1" applyBorder="1" applyAlignment="1">
      <alignment horizontal="left" vertical="center"/>
    </xf>
    <xf numFmtId="0" fontId="0" fillId="3" borderId="8" xfId="0" applyFont="1" applyFill="1" applyBorder="1" applyAlignment="1">
      <alignment vertical="center"/>
    </xf>
    <xf numFmtId="0" fontId="4" fillId="3"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5"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4" borderId="8" xfId="0" applyFont="1" applyFill="1" applyBorder="1" applyAlignment="1">
      <alignment vertical="center"/>
    </xf>
    <xf numFmtId="0" fontId="19" fillId="4" borderId="9" xfId="0" applyFont="1" applyFill="1" applyBorder="1" applyAlignment="1">
      <alignment horizontal="center" vertical="center"/>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1" fillId="0" borderId="0" xfId="0" applyFont="1" applyAlignment="1">
      <alignment horizontal="left" vertical="center"/>
    </xf>
    <xf numFmtId="0" fontId="21" fillId="0" borderId="0" xfId="0" applyFont="1" applyAlignment="1">
      <alignment vertical="center"/>
    </xf>
    <xf numFmtId="4" fontId="21" fillId="0" borderId="0" xfId="0" applyNumberFormat="1" applyFont="1" applyAlignment="1">
      <alignment vertical="center"/>
    </xf>
    <xf numFmtId="0" fontId="4" fillId="0" borderId="0" xfId="0" applyFont="1" applyAlignment="1">
      <alignment horizontal="center" vertical="center"/>
    </xf>
    <xf numFmtId="4" fontId="17" fillId="0" borderId="15" xfId="0" applyNumberFormat="1" applyFont="1" applyBorder="1" applyAlignment="1">
      <alignment vertical="center"/>
    </xf>
    <xf numFmtId="4" fontId="17" fillId="0" borderId="0" xfId="0" applyNumberFormat="1" applyFont="1" applyBorder="1" applyAlignment="1">
      <alignment vertical="center"/>
    </xf>
    <xf numFmtId="166" fontId="17" fillId="0" borderId="0" xfId="0" applyNumberFormat="1" applyFont="1" applyBorder="1" applyAlignment="1">
      <alignment vertical="center"/>
    </xf>
    <xf numFmtId="4" fontId="17" fillId="0" borderId="16" xfId="0" applyNumberFormat="1" applyFont="1" applyBorder="1" applyAlignment="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4" xfId="0" applyFont="1" applyBorder="1" applyAlignment="1">
      <alignment vertical="center"/>
    </xf>
    <xf numFmtId="0" fontId="24" fillId="0" borderId="0" xfId="0" applyFont="1" applyAlignment="1">
      <alignment vertical="center"/>
    </xf>
    <xf numFmtId="0" fontId="25" fillId="0" borderId="0" xfId="0" applyFont="1" applyAlignment="1">
      <alignment vertical="center"/>
    </xf>
    <xf numFmtId="0" fontId="3" fillId="0" borderId="0" xfId="0" applyFont="1" applyAlignment="1">
      <alignment horizontal="center" vertical="center"/>
    </xf>
    <xf numFmtId="4" fontId="26" fillId="0" borderId="15" xfId="0" applyNumberFormat="1" applyFont="1" applyBorder="1" applyAlignment="1">
      <alignment vertical="center"/>
    </xf>
    <xf numFmtId="4" fontId="26" fillId="0" borderId="0" xfId="0" applyNumberFormat="1" applyFont="1" applyBorder="1" applyAlignment="1">
      <alignment vertical="center"/>
    </xf>
    <xf numFmtId="166" fontId="26" fillId="0" borderId="0" xfId="0" applyNumberFormat="1" applyFont="1" applyBorder="1" applyAlignment="1">
      <alignment vertical="center"/>
    </xf>
    <xf numFmtId="4" fontId="26" fillId="0" borderId="16" xfId="0" applyNumberFormat="1" applyFont="1" applyBorder="1" applyAlignment="1">
      <alignment vertical="center"/>
    </xf>
    <xf numFmtId="0" fontId="5" fillId="0" borderId="0" xfId="0" applyFont="1" applyAlignment="1">
      <alignment horizontal="left" vertical="center"/>
    </xf>
    <xf numFmtId="4" fontId="26" fillId="0" borderId="20" xfId="0" applyNumberFormat="1" applyFont="1" applyBorder="1" applyAlignment="1">
      <alignment vertical="center"/>
    </xf>
    <xf numFmtId="4" fontId="26" fillId="0" borderId="21" xfId="0" applyNumberFormat="1" applyFont="1" applyBorder="1" applyAlignment="1">
      <alignment vertical="center"/>
    </xf>
    <xf numFmtId="166" fontId="26" fillId="0" borderId="21" xfId="0" applyNumberFormat="1" applyFont="1" applyBorder="1" applyAlignment="1">
      <alignment vertical="center"/>
    </xf>
    <xf numFmtId="4" fontId="26" fillId="0" borderId="22" xfId="0" applyNumberFormat="1" applyFont="1" applyBorder="1" applyAlignment="1">
      <alignment vertical="center"/>
    </xf>
    <xf numFmtId="0" fontId="0" fillId="0" borderId="0" xfId="0" applyProtection="1"/>
    <xf numFmtId="0" fontId="27"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5" fillId="0" borderId="0" xfId="0" applyFont="1" applyAlignment="1">
      <alignment horizontal="lef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19" fillId="4" borderId="0" xfId="0" applyFont="1" applyFill="1" applyAlignment="1">
      <alignment horizontal="left" vertical="center"/>
    </xf>
    <xf numFmtId="0" fontId="19" fillId="4" borderId="0" xfId="0" applyFont="1" applyFill="1" applyAlignment="1">
      <alignment horizontal="right" vertical="center"/>
    </xf>
    <xf numFmtId="0" fontId="28"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19" fillId="4" borderId="17" xfId="0" applyFont="1" applyFill="1" applyBorder="1" applyAlignment="1">
      <alignment horizontal="center" vertical="center" wrapText="1"/>
    </xf>
    <xf numFmtId="0" fontId="19" fillId="4" borderId="18" xfId="0" applyFont="1" applyFill="1" applyBorder="1" applyAlignment="1">
      <alignment horizontal="center" vertical="center" wrapText="1"/>
    </xf>
    <xf numFmtId="0" fontId="19" fillId="4" borderId="19" xfId="0" applyFont="1" applyFill="1" applyBorder="1" applyAlignment="1">
      <alignment horizontal="center" vertical="center" wrapText="1"/>
    </xf>
    <xf numFmtId="0" fontId="0" fillId="0" borderId="4" xfId="0" applyBorder="1" applyAlignment="1">
      <alignment horizontal="center" vertical="center" wrapText="1"/>
    </xf>
    <xf numFmtId="4" fontId="21" fillId="0" borderId="0" xfId="0" applyNumberFormat="1" applyFont="1" applyAlignment="1"/>
    <xf numFmtId="166" fontId="29" fillId="0" borderId="13" xfId="0" applyNumberFormat="1" applyFont="1" applyBorder="1" applyAlignment="1"/>
    <xf numFmtId="166" fontId="29" fillId="0" borderId="14" xfId="0" applyNumberFormat="1" applyFont="1" applyBorder="1" applyAlignment="1"/>
    <xf numFmtId="4" fontId="30"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19" fillId="0" borderId="23" xfId="0" applyFont="1" applyBorder="1" applyAlignment="1" applyProtection="1">
      <alignment horizontal="center" vertical="center"/>
      <protection locked="0"/>
    </xf>
    <xf numFmtId="49" fontId="19" fillId="0" borderId="23" xfId="0" applyNumberFormat="1" applyFont="1" applyBorder="1" applyAlignment="1" applyProtection="1">
      <alignment horizontal="left" vertical="center" wrapText="1"/>
      <protection locked="0"/>
    </xf>
    <xf numFmtId="0" fontId="19" fillId="0" borderId="23" xfId="0" applyFont="1" applyBorder="1" applyAlignment="1" applyProtection="1">
      <alignment horizontal="left" vertical="center" wrapText="1"/>
      <protection locked="0"/>
    </xf>
    <xf numFmtId="0" fontId="19" fillId="0" borderId="23" xfId="0" applyFont="1" applyBorder="1" applyAlignment="1" applyProtection="1">
      <alignment horizontal="center" vertical="center" wrapText="1"/>
      <protection locked="0"/>
    </xf>
    <xf numFmtId="167" fontId="19" fillId="0" borderId="23" xfId="0" applyNumberFormat="1" applyFont="1" applyBorder="1" applyAlignment="1" applyProtection="1">
      <alignment vertical="center"/>
      <protection locked="0"/>
    </xf>
    <xf numFmtId="4" fontId="19" fillId="0" borderId="23" xfId="0" applyNumberFormat="1" applyFont="1" applyBorder="1" applyAlignment="1" applyProtection="1">
      <alignment vertical="center"/>
      <protection locked="0"/>
    </xf>
    <xf numFmtId="0" fontId="20" fillId="0" borderId="15" xfId="0" applyFont="1" applyBorder="1" applyAlignment="1">
      <alignment horizontal="left" vertical="center"/>
    </xf>
    <xf numFmtId="0" fontId="20" fillId="0" borderId="0" xfId="0" applyFont="1" applyBorder="1" applyAlignment="1">
      <alignment horizontal="center" vertical="center"/>
    </xf>
    <xf numFmtId="166" fontId="20" fillId="0" borderId="0" xfId="0" applyNumberFormat="1" applyFont="1" applyBorder="1" applyAlignment="1">
      <alignment vertical="center"/>
    </xf>
    <xf numFmtId="166" fontId="20" fillId="0" borderId="16" xfId="0" applyNumberFormat="1" applyFont="1" applyBorder="1" applyAlignment="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lignment horizontal="left" vertical="center"/>
    </xf>
    <xf numFmtId="0" fontId="32" fillId="0" borderId="0" xfId="0" applyFont="1" applyAlignment="1">
      <alignment vertical="center" wrapText="1"/>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33" fillId="0" borderId="23" xfId="0" applyFont="1" applyBorder="1" applyAlignment="1" applyProtection="1">
      <alignment horizontal="center" vertical="center"/>
      <protection locked="0"/>
    </xf>
    <xf numFmtId="49" fontId="33" fillId="0" borderId="23" xfId="0" applyNumberFormat="1" applyFont="1" applyBorder="1" applyAlignment="1" applyProtection="1">
      <alignment horizontal="left" vertical="center" wrapText="1"/>
      <protection locked="0"/>
    </xf>
    <xf numFmtId="0" fontId="33" fillId="0" borderId="23" xfId="0" applyFont="1" applyBorder="1" applyAlignment="1" applyProtection="1">
      <alignment horizontal="left" vertical="center" wrapText="1"/>
      <protection locked="0"/>
    </xf>
    <xf numFmtId="0" fontId="33" fillId="0" borderId="23" xfId="0" applyFont="1" applyBorder="1" applyAlignment="1" applyProtection="1">
      <alignment horizontal="center" vertical="center" wrapText="1"/>
      <protection locked="0"/>
    </xf>
    <xf numFmtId="167" fontId="33" fillId="0" borderId="23" xfId="0" applyNumberFormat="1" applyFont="1" applyBorder="1" applyAlignment="1" applyProtection="1">
      <alignment vertical="center"/>
      <protection locked="0"/>
    </xf>
    <xf numFmtId="4" fontId="33" fillId="0" borderId="23" xfId="0" applyNumberFormat="1" applyFont="1" applyBorder="1" applyAlignment="1" applyProtection="1">
      <alignment vertical="center"/>
      <protection locked="0"/>
    </xf>
    <xf numFmtId="0" fontId="34" fillId="0" borderId="4" xfId="0" applyFont="1" applyBorder="1" applyAlignment="1">
      <alignment vertical="center"/>
    </xf>
    <xf numFmtId="0" fontId="33" fillId="0" borderId="15" xfId="0" applyFont="1" applyBorder="1" applyAlignment="1">
      <alignment horizontal="left" vertical="center"/>
    </xf>
    <xf numFmtId="0" fontId="33" fillId="0" borderId="0" xfId="0" applyFont="1" applyBorder="1" applyAlignment="1">
      <alignment horizontal="center" vertical="center"/>
    </xf>
    <xf numFmtId="0" fontId="20" fillId="0" borderId="20" xfId="0" applyFont="1" applyBorder="1" applyAlignment="1">
      <alignment horizontal="left" vertical="center"/>
    </xf>
    <xf numFmtId="0" fontId="20" fillId="0" borderId="21" xfId="0" applyFont="1" applyBorder="1" applyAlignment="1">
      <alignment horizontal="center" vertical="center"/>
    </xf>
    <xf numFmtId="166" fontId="20" fillId="0" borderId="21" xfId="0" applyNumberFormat="1" applyFont="1" applyBorder="1" applyAlignment="1">
      <alignment vertical="center"/>
    </xf>
    <xf numFmtId="166" fontId="20" fillId="0" borderId="22" xfId="0" applyNumberFormat="1" applyFont="1" applyBorder="1" applyAlignment="1">
      <alignment vertical="center"/>
    </xf>
    <xf numFmtId="0" fontId="0" fillId="0" borderId="0" xfId="0" applyAlignment="1">
      <alignment vertical="top"/>
    </xf>
    <xf numFmtId="0" fontId="35" fillId="0" borderId="24" xfId="0" applyFont="1" applyBorder="1" applyAlignment="1">
      <alignment vertical="center" wrapText="1"/>
    </xf>
    <xf numFmtId="0" fontId="35" fillId="0" borderId="25" xfId="0" applyFont="1" applyBorder="1" applyAlignment="1">
      <alignment vertical="center" wrapText="1"/>
    </xf>
    <xf numFmtId="0" fontId="35" fillId="0" borderId="26" xfId="0" applyFont="1" applyBorder="1" applyAlignment="1">
      <alignment vertical="center" wrapText="1"/>
    </xf>
    <xf numFmtId="0" fontId="35" fillId="0" borderId="27" xfId="0" applyFont="1" applyBorder="1" applyAlignment="1">
      <alignment horizontal="center" vertical="center" wrapText="1"/>
    </xf>
    <xf numFmtId="0" fontId="35" fillId="0" borderId="28" xfId="0" applyFont="1" applyBorder="1" applyAlignment="1">
      <alignment horizontal="center" vertical="center" wrapText="1"/>
    </xf>
    <xf numFmtId="0" fontId="35" fillId="0" borderId="27" xfId="0" applyFont="1" applyBorder="1" applyAlignment="1">
      <alignment vertical="center" wrapText="1"/>
    </xf>
    <xf numFmtId="0" fontId="35" fillId="0" borderId="28" xfId="0" applyFont="1" applyBorder="1" applyAlignment="1">
      <alignment vertical="center" wrapText="1"/>
    </xf>
    <xf numFmtId="0" fontId="37" fillId="0" borderId="1" xfId="0" applyFont="1" applyBorder="1" applyAlignment="1">
      <alignment horizontal="left" vertical="center" wrapText="1"/>
    </xf>
    <xf numFmtId="0" fontId="38" fillId="0" borderId="1" xfId="0" applyFont="1" applyBorder="1" applyAlignment="1">
      <alignment horizontal="left" vertical="center" wrapText="1"/>
    </xf>
    <xf numFmtId="0" fontId="38" fillId="0" borderId="27" xfId="0" applyFont="1" applyBorder="1" applyAlignment="1">
      <alignment vertical="center" wrapText="1"/>
    </xf>
    <xf numFmtId="0" fontId="38" fillId="0" borderId="1" xfId="0" applyFont="1" applyBorder="1" applyAlignment="1">
      <alignment vertical="center" wrapText="1"/>
    </xf>
    <xf numFmtId="0" fontId="38" fillId="0" borderId="1" xfId="0" applyFont="1" applyBorder="1" applyAlignment="1">
      <alignment horizontal="left" vertical="center"/>
    </xf>
    <xf numFmtId="0" fontId="38" fillId="0" borderId="1" xfId="0" applyFont="1" applyBorder="1" applyAlignment="1">
      <alignment vertical="center"/>
    </xf>
    <xf numFmtId="49" fontId="38" fillId="0" borderId="1" xfId="0" applyNumberFormat="1" applyFont="1" applyBorder="1" applyAlignment="1">
      <alignment vertical="center" wrapText="1"/>
    </xf>
    <xf numFmtId="0" fontId="35" fillId="0" borderId="30" xfId="0" applyFont="1" applyBorder="1" applyAlignment="1">
      <alignment vertical="center" wrapText="1"/>
    </xf>
    <xf numFmtId="0" fontId="39" fillId="0" borderId="29" xfId="0" applyFont="1" applyBorder="1" applyAlignment="1">
      <alignment vertical="center" wrapText="1"/>
    </xf>
    <xf numFmtId="0" fontId="35" fillId="0" borderId="31" xfId="0" applyFont="1" applyBorder="1" applyAlignment="1">
      <alignment vertical="center" wrapText="1"/>
    </xf>
    <xf numFmtId="0" fontId="35" fillId="0" borderId="1" xfId="0" applyFont="1" applyBorder="1" applyAlignment="1">
      <alignment vertical="top"/>
    </xf>
    <xf numFmtId="0" fontId="35" fillId="0" borderId="0" xfId="0" applyFont="1" applyAlignment="1">
      <alignment vertical="top"/>
    </xf>
    <xf numFmtId="0" fontId="35" fillId="0" borderId="24" xfId="0" applyFont="1" applyBorder="1" applyAlignment="1">
      <alignment horizontal="left" vertical="center"/>
    </xf>
    <xf numFmtId="0" fontId="35" fillId="0" borderId="25" xfId="0" applyFont="1" applyBorder="1" applyAlignment="1">
      <alignment horizontal="left" vertical="center"/>
    </xf>
    <xf numFmtId="0" fontId="35" fillId="0" borderId="26" xfId="0" applyFont="1" applyBorder="1" applyAlignment="1">
      <alignment horizontal="left" vertical="center"/>
    </xf>
    <xf numFmtId="0" fontId="35" fillId="0" borderId="27" xfId="0" applyFont="1" applyBorder="1" applyAlignment="1">
      <alignment horizontal="left" vertical="center"/>
    </xf>
    <xf numFmtId="0" fontId="35" fillId="0" borderId="28" xfId="0" applyFont="1" applyBorder="1" applyAlignment="1">
      <alignment horizontal="left" vertical="center"/>
    </xf>
    <xf numFmtId="0" fontId="37" fillId="0" borderId="1" xfId="0" applyFont="1" applyBorder="1" applyAlignment="1">
      <alignment horizontal="left" vertical="center"/>
    </xf>
    <xf numFmtId="0" fontId="40" fillId="0" borderId="0" xfId="0" applyFont="1" applyAlignment="1">
      <alignment horizontal="left" vertical="center"/>
    </xf>
    <xf numFmtId="0" fontId="37" fillId="0" borderId="29" xfId="0" applyFont="1" applyBorder="1" applyAlignment="1">
      <alignment horizontal="left" vertical="center"/>
    </xf>
    <xf numFmtId="0" fontId="37" fillId="0" borderId="29" xfId="0" applyFont="1" applyBorder="1" applyAlignment="1">
      <alignment horizontal="center" vertical="center"/>
    </xf>
    <xf numFmtId="0" fontId="40" fillId="0" borderId="29" xfId="0" applyFont="1" applyBorder="1" applyAlignment="1">
      <alignment horizontal="left" vertical="center"/>
    </xf>
    <xf numFmtId="0" fontId="41" fillId="0" borderId="1" xfId="0" applyFont="1" applyBorder="1" applyAlignment="1">
      <alignment horizontal="left" vertical="center"/>
    </xf>
    <xf numFmtId="0" fontId="38" fillId="0" borderId="0" xfId="0" applyFont="1" applyAlignment="1">
      <alignment horizontal="left" vertical="center"/>
    </xf>
    <xf numFmtId="0" fontId="38" fillId="0" borderId="1" xfId="0" applyFont="1" applyBorder="1" applyAlignment="1">
      <alignment horizontal="center" vertical="center"/>
    </xf>
    <xf numFmtId="0" fontId="38" fillId="0" borderId="27" xfId="0" applyFont="1" applyBorder="1" applyAlignment="1">
      <alignment horizontal="left" vertical="center"/>
    </xf>
    <xf numFmtId="0" fontId="38" fillId="0" borderId="1" xfId="0" applyFont="1" applyFill="1" applyBorder="1" applyAlignment="1">
      <alignment horizontal="left" vertical="center"/>
    </xf>
    <xf numFmtId="0" fontId="38" fillId="0" borderId="1" xfId="0" applyFont="1" applyFill="1" applyBorder="1" applyAlignment="1">
      <alignment horizontal="center" vertical="center"/>
    </xf>
    <xf numFmtId="0" fontId="35" fillId="0" borderId="30" xfId="0" applyFont="1" applyBorder="1" applyAlignment="1">
      <alignment horizontal="left" vertical="center"/>
    </xf>
    <xf numFmtId="0" fontId="39" fillId="0" borderId="29" xfId="0" applyFont="1" applyBorder="1" applyAlignment="1">
      <alignment horizontal="left" vertical="center"/>
    </xf>
    <xf numFmtId="0" fontId="35" fillId="0" borderId="31" xfId="0" applyFont="1" applyBorder="1" applyAlignment="1">
      <alignment horizontal="left" vertical="center"/>
    </xf>
    <xf numFmtId="0" fontId="35" fillId="0" borderId="1" xfId="0" applyFont="1" applyBorder="1" applyAlignment="1">
      <alignment horizontal="left" vertical="center"/>
    </xf>
    <xf numFmtId="0" fontId="39" fillId="0" borderId="1" xfId="0" applyFont="1" applyBorder="1" applyAlignment="1">
      <alignment horizontal="left" vertical="center"/>
    </xf>
    <xf numFmtId="0" fontId="40" fillId="0" borderId="1" xfId="0" applyFont="1" applyBorder="1" applyAlignment="1">
      <alignment horizontal="left" vertical="center"/>
    </xf>
    <xf numFmtId="0" fontId="38" fillId="0" borderId="29" xfId="0" applyFont="1" applyBorder="1" applyAlignment="1">
      <alignment horizontal="left" vertical="center"/>
    </xf>
    <xf numFmtId="0" fontId="35" fillId="0" borderId="1" xfId="0" applyFont="1" applyBorder="1" applyAlignment="1">
      <alignment horizontal="left" vertical="center" wrapText="1"/>
    </xf>
    <xf numFmtId="0" fontId="38" fillId="0" borderId="1" xfId="0" applyFont="1" applyBorder="1" applyAlignment="1">
      <alignment horizontal="center" vertical="center" wrapText="1"/>
    </xf>
    <xf numFmtId="0" fontId="35" fillId="0" borderId="24" xfId="0" applyFont="1" applyBorder="1" applyAlignment="1">
      <alignment horizontal="left" vertical="center" wrapText="1"/>
    </xf>
    <xf numFmtId="0" fontId="35" fillId="0" borderId="25" xfId="0" applyFont="1" applyBorder="1" applyAlignment="1">
      <alignment horizontal="left" vertical="center" wrapText="1"/>
    </xf>
    <xf numFmtId="0" fontId="35" fillId="0" borderId="26" xfId="0" applyFont="1" applyBorder="1" applyAlignment="1">
      <alignment horizontal="left" vertical="center" wrapText="1"/>
    </xf>
    <xf numFmtId="0" fontId="35" fillId="0" borderId="27" xfId="0" applyFont="1" applyBorder="1" applyAlignment="1">
      <alignment horizontal="left" vertical="center" wrapText="1"/>
    </xf>
    <xf numFmtId="0" fontId="35"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38" fillId="0" borderId="28" xfId="0" applyFont="1" applyBorder="1" applyAlignment="1">
      <alignment horizontal="left" vertical="center"/>
    </xf>
    <xf numFmtId="0" fontId="38" fillId="0" borderId="30" xfId="0" applyFont="1" applyBorder="1" applyAlignment="1">
      <alignment horizontal="left" vertical="center" wrapText="1"/>
    </xf>
    <xf numFmtId="0" fontId="38" fillId="0" borderId="29" xfId="0" applyFont="1" applyBorder="1" applyAlignment="1">
      <alignment horizontal="left" vertical="center" wrapText="1"/>
    </xf>
    <xf numFmtId="0" fontId="38" fillId="0" borderId="31" xfId="0" applyFont="1" applyBorder="1" applyAlignment="1">
      <alignment horizontal="left" vertical="center" wrapText="1"/>
    </xf>
    <xf numFmtId="0" fontId="38" fillId="0" borderId="1" xfId="0" applyFont="1" applyBorder="1" applyAlignment="1">
      <alignment horizontal="left" vertical="top"/>
    </xf>
    <xf numFmtId="0" fontId="38" fillId="0" borderId="1" xfId="0" applyFont="1" applyBorder="1" applyAlignment="1">
      <alignment horizontal="center" vertical="top"/>
    </xf>
    <xf numFmtId="0" fontId="38" fillId="0" borderId="30" xfId="0" applyFont="1" applyBorder="1" applyAlignment="1">
      <alignment horizontal="left" vertical="center"/>
    </xf>
    <xf numFmtId="0" fontId="38" fillId="0" borderId="31" xfId="0" applyFont="1" applyBorder="1" applyAlignment="1">
      <alignment horizontal="left" vertical="center"/>
    </xf>
    <xf numFmtId="0" fontId="40" fillId="0" borderId="0" xfId="0" applyFont="1" applyAlignment="1">
      <alignment vertical="center"/>
    </xf>
    <xf numFmtId="0" fontId="37" fillId="0" borderId="1" xfId="0" applyFont="1" applyBorder="1" applyAlignment="1">
      <alignment vertical="center"/>
    </xf>
    <xf numFmtId="0" fontId="40" fillId="0" borderId="29" xfId="0" applyFont="1" applyBorder="1" applyAlignment="1">
      <alignment vertical="center"/>
    </xf>
    <xf numFmtId="0" fontId="37" fillId="0" borderId="29" xfId="0" applyFont="1" applyBorder="1" applyAlignment="1">
      <alignment vertical="center"/>
    </xf>
    <xf numFmtId="0" fontId="0" fillId="0" borderId="1" xfId="0" applyBorder="1" applyAlignment="1">
      <alignment vertical="top"/>
    </xf>
    <xf numFmtId="49" fontId="38" fillId="0" borderId="1" xfId="0" applyNumberFormat="1" applyFont="1" applyBorder="1" applyAlignment="1">
      <alignment horizontal="left" vertical="center"/>
    </xf>
    <xf numFmtId="0" fontId="0" fillId="0" borderId="29" xfId="0" applyBorder="1" applyAlignment="1">
      <alignment vertical="top"/>
    </xf>
    <xf numFmtId="0" fontId="37" fillId="0" borderId="29" xfId="0" applyFont="1" applyBorder="1" applyAlignment="1">
      <alignment horizontal="left"/>
    </xf>
    <xf numFmtId="0" fontId="40" fillId="0" borderId="29" xfId="0" applyFont="1" applyBorder="1" applyAlignment="1"/>
    <xf numFmtId="0" fontId="35" fillId="0" borderId="27" xfId="0" applyFont="1" applyBorder="1" applyAlignment="1">
      <alignment vertical="top"/>
    </xf>
    <xf numFmtId="0" fontId="35" fillId="0" borderId="28" xfId="0" applyFont="1" applyBorder="1" applyAlignment="1">
      <alignment vertical="top"/>
    </xf>
    <xf numFmtId="0" fontId="35" fillId="0" borderId="1" xfId="0" applyFont="1" applyBorder="1" applyAlignment="1">
      <alignment horizontal="center" vertical="center"/>
    </xf>
    <xf numFmtId="0" fontId="35" fillId="0" borderId="1" xfId="0" applyFont="1" applyBorder="1" applyAlignment="1">
      <alignment horizontal="left" vertical="top"/>
    </xf>
    <xf numFmtId="0" fontId="35" fillId="0" borderId="30" xfId="0" applyFont="1" applyBorder="1" applyAlignment="1">
      <alignment vertical="top"/>
    </xf>
    <xf numFmtId="0" fontId="35" fillId="0" borderId="29" xfId="0" applyFont="1" applyBorder="1" applyAlignment="1">
      <alignment vertical="top"/>
    </xf>
    <xf numFmtId="0" fontId="35" fillId="0" borderId="31" xfId="0" applyFont="1" applyBorder="1" applyAlignment="1">
      <alignment vertical="top"/>
    </xf>
    <xf numFmtId="0" fontId="24" fillId="0" borderId="0" xfId="0" applyFont="1" applyAlignment="1">
      <alignment horizontal="left" vertical="center" wrapText="1"/>
    </xf>
    <xf numFmtId="0" fontId="19" fillId="4" borderId="8" xfId="0" applyFont="1" applyFill="1" applyBorder="1" applyAlignment="1">
      <alignment horizontal="center" vertical="center"/>
    </xf>
    <xf numFmtId="0" fontId="19" fillId="4" borderId="8" xfId="0" applyFont="1" applyFill="1" applyBorder="1" applyAlignment="1">
      <alignment horizontal="left" vertical="center"/>
    </xf>
    <xf numFmtId="0" fontId="19" fillId="4" borderId="7"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vertical="center"/>
    </xf>
    <xf numFmtId="4" fontId="25" fillId="0" borderId="0" xfId="0" applyNumberFormat="1" applyFont="1" applyAlignment="1">
      <alignment vertical="center"/>
    </xf>
    <xf numFmtId="0" fontId="25" fillId="0" borderId="0" xfId="0" applyFont="1" applyAlignment="1">
      <alignment vertical="center"/>
    </xf>
    <xf numFmtId="4" fontId="21" fillId="0" borderId="0" xfId="0" applyNumberFormat="1" applyFont="1" applyAlignment="1">
      <alignment horizontal="righ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0" fontId="2" fillId="0" borderId="0" xfId="0" applyFont="1" applyAlignment="1">
      <alignment horizontal="left" vertical="center" wrapText="1"/>
    </xf>
    <xf numFmtId="4" fontId="15"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164" fontId="1" fillId="0" borderId="0" xfId="0" applyNumberFormat="1" applyFont="1" applyAlignment="1">
      <alignment horizontal="left" vertical="center"/>
    </xf>
    <xf numFmtId="0" fontId="1" fillId="0" borderId="0" xfId="0" applyFont="1" applyAlignment="1">
      <alignment vertical="center"/>
    </xf>
    <xf numFmtId="4" fontId="16" fillId="0" borderId="0" xfId="0" applyNumberFormat="1" applyFont="1" applyAlignment="1">
      <alignment vertical="center"/>
    </xf>
    <xf numFmtId="4" fontId="4" fillId="3" borderId="8" xfId="0" applyNumberFormat="1" applyFont="1" applyFill="1" applyBorder="1" applyAlignment="1">
      <alignment vertical="center"/>
    </xf>
    <xf numFmtId="0" fontId="0" fillId="3" borderId="8" xfId="0" applyFont="1" applyFill="1" applyBorder="1" applyAlignment="1">
      <alignment vertical="center"/>
    </xf>
    <xf numFmtId="0" fontId="0" fillId="3" borderId="9" xfId="0" applyFont="1" applyFill="1" applyBorder="1" applyAlignment="1">
      <alignment vertical="center"/>
    </xf>
    <xf numFmtId="0" fontId="4" fillId="3" borderId="8" xfId="0" applyFont="1" applyFill="1" applyBorder="1" applyAlignment="1">
      <alignment horizontal="left" vertical="center"/>
    </xf>
    <xf numFmtId="0" fontId="13" fillId="2" borderId="0" xfId="0" applyFont="1" applyFill="1" applyAlignment="1">
      <alignment horizontal="center" vertical="center"/>
    </xf>
    <xf numFmtId="0" fontId="19" fillId="4" borderId="8" xfId="0" applyFont="1" applyFill="1" applyBorder="1" applyAlignment="1">
      <alignment horizontal="righ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17" fillId="0" borderId="12" xfId="0" applyFont="1" applyBorder="1" applyAlignment="1">
      <alignment horizontal="center" vertical="center"/>
    </xf>
    <xf numFmtId="0" fontId="17" fillId="0" borderId="13" xfId="0" applyFont="1" applyBorder="1" applyAlignment="1">
      <alignment horizontal="left" vertical="center"/>
    </xf>
    <xf numFmtId="0" fontId="18" fillId="0" borderId="15" xfId="0" applyFont="1" applyBorder="1" applyAlignment="1">
      <alignment horizontal="left" vertical="center"/>
    </xf>
    <xf numFmtId="0" fontId="18" fillId="0" borderId="0" xfId="0" applyFont="1" applyBorder="1" applyAlignment="1">
      <alignment horizontal="left" vertical="center"/>
    </xf>
    <xf numFmtId="4" fontId="21"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Font="1" applyAlignment="1">
      <alignment vertical="center"/>
    </xf>
    <xf numFmtId="0" fontId="36" fillId="0" borderId="1" xfId="0" applyFont="1" applyBorder="1" applyAlignment="1">
      <alignment horizontal="center" vertical="center"/>
    </xf>
    <xf numFmtId="0" fontId="36" fillId="0" borderId="1" xfId="0" applyFont="1" applyBorder="1" applyAlignment="1">
      <alignment horizontal="center" vertical="center" wrapText="1"/>
    </xf>
    <xf numFmtId="0" fontId="37" fillId="0" borderId="29" xfId="0" applyFont="1" applyBorder="1" applyAlignment="1">
      <alignment horizontal="left"/>
    </xf>
    <xf numFmtId="0" fontId="38" fillId="0" borderId="1" xfId="0" applyFont="1" applyBorder="1" applyAlignment="1">
      <alignment horizontal="left" vertical="center"/>
    </xf>
    <xf numFmtId="0" fontId="38" fillId="0" borderId="1" xfId="0" applyFont="1" applyBorder="1" applyAlignment="1">
      <alignment horizontal="left" vertical="top"/>
    </xf>
    <xf numFmtId="0" fontId="38" fillId="0" borderId="1" xfId="0" applyFont="1" applyBorder="1" applyAlignment="1">
      <alignment horizontal="left" vertical="center" wrapText="1"/>
    </xf>
    <xf numFmtId="0" fontId="37" fillId="0" borderId="29" xfId="0" applyFont="1" applyBorder="1" applyAlignment="1">
      <alignment horizontal="left" wrapText="1"/>
    </xf>
    <xf numFmtId="49" fontId="38"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72"/>
  <sheetViews>
    <sheetView showGridLines="0" tabSelected="1"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58" max="58" width="13.33203125" bestFit="1" customWidth="1"/>
    <col min="71" max="91" width="9.33203125" style="1" hidden="1"/>
  </cols>
  <sheetData>
    <row r="1" spans="1:74">
      <c r="A1" s="17" t="s">
        <v>0</v>
      </c>
      <c r="AZ1" s="17" t="s">
        <v>1</v>
      </c>
      <c r="BA1" s="17" t="s">
        <v>2</v>
      </c>
      <c r="BB1" s="17" t="s">
        <v>3</v>
      </c>
      <c r="BT1" s="17" t="s">
        <v>4</v>
      </c>
      <c r="BU1" s="17" t="s">
        <v>4</v>
      </c>
      <c r="BV1" s="17" t="s">
        <v>5</v>
      </c>
    </row>
    <row r="2" spans="1:74" s="1" customFormat="1" ht="36.950000000000003" customHeight="1">
      <c r="AR2" s="286" t="s">
        <v>6</v>
      </c>
      <c r="AS2" s="273"/>
      <c r="AT2" s="273"/>
      <c r="AU2" s="273"/>
      <c r="AV2" s="273"/>
      <c r="AW2" s="273"/>
      <c r="AX2" s="273"/>
      <c r="AY2" s="273"/>
      <c r="AZ2" s="273"/>
      <c r="BA2" s="273"/>
      <c r="BB2" s="273"/>
      <c r="BC2" s="273"/>
      <c r="BD2" s="273"/>
      <c r="BE2" s="273"/>
      <c r="BS2" s="18" t="s">
        <v>7</v>
      </c>
      <c r="BT2" s="18" t="s">
        <v>8</v>
      </c>
    </row>
    <row r="3" spans="1:74" s="1" customFormat="1" ht="6.95"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7</v>
      </c>
      <c r="BT3" s="18" t="s">
        <v>9</v>
      </c>
    </row>
    <row r="4" spans="1:74" s="1" customFormat="1" ht="24.95" customHeight="1">
      <c r="B4" s="21"/>
      <c r="D4" s="22" t="s">
        <v>10</v>
      </c>
      <c r="AR4" s="21"/>
      <c r="AS4" s="23" t="s">
        <v>11</v>
      </c>
      <c r="BS4" s="18" t="s">
        <v>12</v>
      </c>
    </row>
    <row r="5" spans="1:74" s="1" customFormat="1" ht="12" customHeight="1">
      <c r="B5" s="21"/>
      <c r="D5" s="24" t="s">
        <v>13</v>
      </c>
      <c r="K5" s="272" t="s">
        <v>14</v>
      </c>
      <c r="L5" s="273"/>
      <c r="M5" s="273"/>
      <c r="N5" s="273"/>
      <c r="O5" s="273"/>
      <c r="P5" s="273"/>
      <c r="Q5" s="273"/>
      <c r="R5" s="273"/>
      <c r="S5" s="273"/>
      <c r="T5" s="273"/>
      <c r="U5" s="273"/>
      <c r="V5" s="273"/>
      <c r="W5" s="273"/>
      <c r="X5" s="273"/>
      <c r="Y5" s="273"/>
      <c r="Z5" s="273"/>
      <c r="AA5" s="273"/>
      <c r="AB5" s="273"/>
      <c r="AC5" s="273"/>
      <c r="AD5" s="273"/>
      <c r="AE5" s="273"/>
      <c r="AF5" s="273"/>
      <c r="AG5" s="273"/>
      <c r="AH5" s="273"/>
      <c r="AI5" s="273"/>
      <c r="AJ5" s="273"/>
      <c r="AK5" s="273"/>
      <c r="AL5" s="273"/>
      <c r="AM5" s="273"/>
      <c r="AN5" s="273"/>
      <c r="AO5" s="273"/>
      <c r="AR5" s="21"/>
      <c r="BS5" s="18" t="s">
        <v>7</v>
      </c>
    </row>
    <row r="6" spans="1:74" s="1" customFormat="1" ht="36.950000000000003" customHeight="1">
      <c r="B6" s="21"/>
      <c r="D6" s="26" t="s">
        <v>15</v>
      </c>
      <c r="K6" s="274" t="s">
        <v>16</v>
      </c>
      <c r="L6" s="273"/>
      <c r="M6" s="273"/>
      <c r="N6" s="273"/>
      <c r="O6" s="273"/>
      <c r="P6" s="273"/>
      <c r="Q6" s="273"/>
      <c r="R6" s="273"/>
      <c r="S6" s="273"/>
      <c r="T6" s="273"/>
      <c r="U6" s="273"/>
      <c r="V6" s="273"/>
      <c r="W6" s="273"/>
      <c r="X6" s="273"/>
      <c r="Y6" s="273"/>
      <c r="Z6" s="273"/>
      <c r="AA6" s="273"/>
      <c r="AB6" s="273"/>
      <c r="AC6" s="273"/>
      <c r="AD6" s="273"/>
      <c r="AE6" s="273"/>
      <c r="AF6" s="273"/>
      <c r="AG6" s="273"/>
      <c r="AH6" s="273"/>
      <c r="AI6" s="273"/>
      <c r="AJ6" s="273"/>
      <c r="AK6" s="273"/>
      <c r="AL6" s="273"/>
      <c r="AM6" s="273"/>
      <c r="AN6" s="273"/>
      <c r="AO6" s="273"/>
      <c r="AR6" s="21"/>
      <c r="BS6" s="18" t="s">
        <v>7</v>
      </c>
    </row>
    <row r="7" spans="1:74" s="1" customFormat="1" ht="12" customHeight="1">
      <c r="B7" s="21"/>
      <c r="D7" s="27" t="s">
        <v>17</v>
      </c>
      <c r="K7" s="25" t="s">
        <v>3</v>
      </c>
      <c r="AK7" s="27" t="s">
        <v>18</v>
      </c>
      <c r="AN7" s="25" t="s">
        <v>3</v>
      </c>
      <c r="AR7" s="21"/>
      <c r="BS7" s="18" t="s">
        <v>7</v>
      </c>
    </row>
    <row r="8" spans="1:74" s="1" customFormat="1" ht="12" customHeight="1">
      <c r="B8" s="21"/>
      <c r="D8" s="27" t="s">
        <v>19</v>
      </c>
      <c r="K8" s="25" t="s">
        <v>20</v>
      </c>
      <c r="AK8" s="27" t="s">
        <v>21</v>
      </c>
      <c r="AN8" s="25" t="s">
        <v>22</v>
      </c>
      <c r="AR8" s="21"/>
      <c r="BS8" s="18" t="s">
        <v>7</v>
      </c>
    </row>
    <row r="9" spans="1:74" s="1" customFormat="1" ht="14.45" customHeight="1">
      <c r="B9" s="21"/>
      <c r="AR9" s="21"/>
      <c r="BS9" s="18" t="s">
        <v>7</v>
      </c>
    </row>
    <row r="10" spans="1:74" s="1" customFormat="1" ht="12" customHeight="1">
      <c r="B10" s="21"/>
      <c r="D10" s="27" t="s">
        <v>23</v>
      </c>
      <c r="AK10" s="27" t="s">
        <v>24</v>
      </c>
      <c r="AN10" s="25" t="s">
        <v>3</v>
      </c>
      <c r="AR10" s="21"/>
      <c r="BS10" s="18" t="s">
        <v>7</v>
      </c>
    </row>
    <row r="11" spans="1:74" s="1" customFormat="1" ht="18.399999999999999" customHeight="1">
      <c r="B11" s="21"/>
      <c r="E11" s="25" t="s">
        <v>25</v>
      </c>
      <c r="AK11" s="27" t="s">
        <v>26</v>
      </c>
      <c r="AN11" s="25" t="s">
        <v>3</v>
      </c>
      <c r="AR11" s="21"/>
      <c r="BS11" s="18" t="s">
        <v>7</v>
      </c>
    </row>
    <row r="12" spans="1:74" s="1" customFormat="1" ht="6.95" customHeight="1">
      <c r="B12" s="21"/>
      <c r="AR12" s="21"/>
      <c r="BS12" s="18" t="s">
        <v>7</v>
      </c>
    </row>
    <row r="13" spans="1:74" s="1" customFormat="1" ht="12" customHeight="1">
      <c r="B13" s="21"/>
      <c r="D13" s="27" t="s">
        <v>27</v>
      </c>
      <c r="AK13" s="27" t="s">
        <v>24</v>
      </c>
      <c r="AN13" s="25" t="s">
        <v>3</v>
      </c>
      <c r="AR13" s="21"/>
      <c r="BS13" s="18" t="s">
        <v>7</v>
      </c>
    </row>
    <row r="14" spans="1:74" ht="12.75">
      <c r="B14" s="21"/>
      <c r="E14" s="25" t="s">
        <v>28</v>
      </c>
      <c r="AK14" s="27" t="s">
        <v>26</v>
      </c>
      <c r="AN14" s="25" t="s">
        <v>3</v>
      </c>
      <c r="AR14" s="21"/>
      <c r="BS14" s="18" t="s">
        <v>7</v>
      </c>
    </row>
    <row r="15" spans="1:74" s="1" customFormat="1" ht="6.95" customHeight="1">
      <c r="B15" s="21"/>
      <c r="AR15" s="21"/>
      <c r="BS15" s="18" t="s">
        <v>4</v>
      </c>
    </row>
    <row r="16" spans="1:74" s="1" customFormat="1" ht="12" customHeight="1">
      <c r="B16" s="21"/>
      <c r="D16" s="27" t="s">
        <v>29</v>
      </c>
      <c r="AK16" s="27" t="s">
        <v>24</v>
      </c>
      <c r="AN16" s="25" t="s">
        <v>3</v>
      </c>
      <c r="AR16" s="21"/>
      <c r="BS16" s="18" t="s">
        <v>4</v>
      </c>
    </row>
    <row r="17" spans="1:71" s="1" customFormat="1" ht="18.399999999999999" customHeight="1">
      <c r="B17" s="21"/>
      <c r="E17" s="25" t="s">
        <v>30</v>
      </c>
      <c r="AK17" s="27" t="s">
        <v>26</v>
      </c>
      <c r="AN17" s="25" t="s">
        <v>3</v>
      </c>
      <c r="AR17" s="21"/>
      <c r="BS17" s="18" t="s">
        <v>31</v>
      </c>
    </row>
    <row r="18" spans="1:71" s="1" customFormat="1" ht="6.95" customHeight="1">
      <c r="B18" s="21"/>
      <c r="AR18" s="21"/>
      <c r="BS18" s="18" t="s">
        <v>7</v>
      </c>
    </row>
    <row r="19" spans="1:71" s="1" customFormat="1" ht="12" customHeight="1">
      <c r="B19" s="21"/>
      <c r="D19" s="27" t="s">
        <v>32</v>
      </c>
      <c r="AK19" s="27" t="s">
        <v>24</v>
      </c>
      <c r="AN19" s="25" t="s">
        <v>3</v>
      </c>
      <c r="AR19" s="21"/>
      <c r="BS19" s="18" t="s">
        <v>7</v>
      </c>
    </row>
    <row r="20" spans="1:71" s="1" customFormat="1" ht="18.399999999999999" customHeight="1">
      <c r="B20" s="21"/>
      <c r="E20" s="25" t="s">
        <v>33</v>
      </c>
      <c r="AK20" s="27" t="s">
        <v>26</v>
      </c>
      <c r="AN20" s="25" t="s">
        <v>3</v>
      </c>
      <c r="AR20" s="21"/>
      <c r="BS20" s="18" t="s">
        <v>4</v>
      </c>
    </row>
    <row r="21" spans="1:71" s="1" customFormat="1" ht="6.95" customHeight="1">
      <c r="B21" s="21"/>
      <c r="AR21" s="21"/>
    </row>
    <row r="22" spans="1:71" s="1" customFormat="1" ht="12" customHeight="1">
      <c r="B22" s="21"/>
      <c r="D22" s="27" t="s">
        <v>34</v>
      </c>
      <c r="AR22" s="21"/>
    </row>
    <row r="23" spans="1:71" s="1" customFormat="1" ht="47.25" customHeight="1">
      <c r="B23" s="21"/>
      <c r="E23" s="275" t="s">
        <v>35</v>
      </c>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75"/>
      <c r="AN23" s="275"/>
      <c r="AR23" s="21"/>
    </row>
    <row r="24" spans="1:71" s="1" customFormat="1" ht="6.95" customHeight="1">
      <c r="B24" s="21"/>
      <c r="AR24" s="21"/>
    </row>
    <row r="25" spans="1:71" s="1" customFormat="1" ht="6.95" customHeight="1">
      <c r="B25" s="21"/>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R25" s="21"/>
    </row>
    <row r="26" spans="1:71" s="2" customFormat="1" ht="25.9" customHeight="1">
      <c r="A26" s="30"/>
      <c r="B26" s="31"/>
      <c r="C26" s="30"/>
      <c r="D26" s="32" t="s">
        <v>36</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276">
        <f>ROUND(AG54,2)</f>
        <v>0</v>
      </c>
      <c r="AL26" s="277"/>
      <c r="AM26" s="277"/>
      <c r="AN26" s="277"/>
      <c r="AO26" s="277"/>
      <c r="AP26" s="30"/>
      <c r="AQ26" s="30"/>
      <c r="AR26" s="31"/>
      <c r="BE26" s="30"/>
    </row>
    <row r="27" spans="1:71" s="2" customFormat="1" ht="6.95" customHeight="1">
      <c r="A27" s="30"/>
      <c r="B27" s="31"/>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0"/>
      <c r="AC27" s="30"/>
      <c r="AD27" s="30"/>
      <c r="AE27" s="30"/>
      <c r="AF27" s="30"/>
      <c r="AG27" s="30"/>
      <c r="AH27" s="30"/>
      <c r="AI27" s="30"/>
      <c r="AJ27" s="30"/>
      <c r="AK27" s="30"/>
      <c r="AL27" s="30"/>
      <c r="AM27" s="30"/>
      <c r="AN27" s="30"/>
      <c r="AO27" s="30"/>
      <c r="AP27" s="30"/>
      <c r="AQ27" s="30"/>
      <c r="AR27" s="31"/>
      <c r="BE27" s="30"/>
    </row>
    <row r="28" spans="1:71" s="2" customFormat="1" ht="12.75">
      <c r="A28" s="30"/>
      <c r="B28" s="31"/>
      <c r="C28" s="30"/>
      <c r="D28" s="30"/>
      <c r="E28" s="30"/>
      <c r="F28" s="30"/>
      <c r="G28" s="30"/>
      <c r="H28" s="30"/>
      <c r="I28" s="30"/>
      <c r="J28" s="30"/>
      <c r="K28" s="30"/>
      <c r="L28" s="278" t="s">
        <v>37</v>
      </c>
      <c r="M28" s="278"/>
      <c r="N28" s="278"/>
      <c r="O28" s="278"/>
      <c r="P28" s="278"/>
      <c r="Q28" s="30"/>
      <c r="R28" s="30"/>
      <c r="S28" s="30"/>
      <c r="T28" s="30"/>
      <c r="U28" s="30"/>
      <c r="V28" s="30"/>
      <c r="W28" s="278" t="s">
        <v>38</v>
      </c>
      <c r="X28" s="278"/>
      <c r="Y28" s="278"/>
      <c r="Z28" s="278"/>
      <c r="AA28" s="278"/>
      <c r="AB28" s="278"/>
      <c r="AC28" s="278"/>
      <c r="AD28" s="278"/>
      <c r="AE28" s="278"/>
      <c r="AF28" s="30"/>
      <c r="AG28" s="30"/>
      <c r="AH28" s="30"/>
      <c r="AI28" s="30"/>
      <c r="AJ28" s="30"/>
      <c r="AK28" s="278" t="s">
        <v>39</v>
      </c>
      <c r="AL28" s="278"/>
      <c r="AM28" s="278"/>
      <c r="AN28" s="278"/>
      <c r="AO28" s="278"/>
      <c r="AP28" s="30"/>
      <c r="AQ28" s="30"/>
      <c r="AR28" s="31"/>
      <c r="BE28" s="30"/>
    </row>
    <row r="29" spans="1:71" s="3" customFormat="1" ht="14.45" customHeight="1">
      <c r="B29" s="35"/>
      <c r="D29" s="27" t="s">
        <v>40</v>
      </c>
      <c r="F29" s="27" t="s">
        <v>41</v>
      </c>
      <c r="L29" s="279">
        <v>0.21</v>
      </c>
      <c r="M29" s="280"/>
      <c r="N29" s="280"/>
      <c r="O29" s="280"/>
      <c r="P29" s="280"/>
      <c r="W29" s="281">
        <f>ROUND(AZ54, 2)</f>
        <v>0</v>
      </c>
      <c r="X29" s="280"/>
      <c r="Y29" s="280"/>
      <c r="Z29" s="280"/>
      <c r="AA29" s="280"/>
      <c r="AB29" s="280"/>
      <c r="AC29" s="280"/>
      <c r="AD29" s="280"/>
      <c r="AE29" s="280"/>
      <c r="AK29" s="281">
        <f>ROUND(AV54, 2)</f>
        <v>0</v>
      </c>
      <c r="AL29" s="280"/>
      <c r="AM29" s="280"/>
      <c r="AN29" s="280"/>
      <c r="AO29" s="280"/>
      <c r="AR29" s="35"/>
    </row>
    <row r="30" spans="1:71" s="3" customFormat="1" ht="14.45" customHeight="1">
      <c r="B30" s="35"/>
      <c r="F30" s="27" t="s">
        <v>42</v>
      </c>
      <c r="L30" s="279">
        <v>0.15</v>
      </c>
      <c r="M30" s="280"/>
      <c r="N30" s="280"/>
      <c r="O30" s="280"/>
      <c r="P30" s="280"/>
      <c r="W30" s="281">
        <f>ROUND(BA54, 2)</f>
        <v>0</v>
      </c>
      <c r="X30" s="280"/>
      <c r="Y30" s="280"/>
      <c r="Z30" s="280"/>
      <c r="AA30" s="280"/>
      <c r="AB30" s="280"/>
      <c r="AC30" s="280"/>
      <c r="AD30" s="280"/>
      <c r="AE30" s="280"/>
      <c r="AK30" s="281">
        <f>ROUND(AW54, 2)</f>
        <v>0</v>
      </c>
      <c r="AL30" s="280"/>
      <c r="AM30" s="280"/>
      <c r="AN30" s="280"/>
      <c r="AO30" s="280"/>
      <c r="AR30" s="35"/>
    </row>
    <row r="31" spans="1:71" s="3" customFormat="1" ht="14.45" hidden="1" customHeight="1">
      <c r="B31" s="35"/>
      <c r="F31" s="27" t="s">
        <v>43</v>
      </c>
      <c r="L31" s="279">
        <v>0.21</v>
      </c>
      <c r="M31" s="280"/>
      <c r="N31" s="280"/>
      <c r="O31" s="280"/>
      <c r="P31" s="280"/>
      <c r="W31" s="281">
        <f>ROUND(BB54, 2)</f>
        <v>0</v>
      </c>
      <c r="X31" s="280"/>
      <c r="Y31" s="280"/>
      <c r="Z31" s="280"/>
      <c r="AA31" s="280"/>
      <c r="AB31" s="280"/>
      <c r="AC31" s="280"/>
      <c r="AD31" s="280"/>
      <c r="AE31" s="280"/>
      <c r="AK31" s="281">
        <v>0</v>
      </c>
      <c r="AL31" s="280"/>
      <c r="AM31" s="280"/>
      <c r="AN31" s="280"/>
      <c r="AO31" s="280"/>
      <c r="AR31" s="35"/>
    </row>
    <row r="32" spans="1:71" s="3" customFormat="1" ht="14.45" hidden="1" customHeight="1">
      <c r="B32" s="35"/>
      <c r="F32" s="27" t="s">
        <v>44</v>
      </c>
      <c r="L32" s="279">
        <v>0.15</v>
      </c>
      <c r="M32" s="280"/>
      <c r="N32" s="280"/>
      <c r="O32" s="280"/>
      <c r="P32" s="280"/>
      <c r="W32" s="281">
        <f>ROUND(BC54, 2)</f>
        <v>0</v>
      </c>
      <c r="X32" s="280"/>
      <c r="Y32" s="280"/>
      <c r="Z32" s="280"/>
      <c r="AA32" s="280"/>
      <c r="AB32" s="280"/>
      <c r="AC32" s="280"/>
      <c r="AD32" s="280"/>
      <c r="AE32" s="280"/>
      <c r="AK32" s="281">
        <v>0</v>
      </c>
      <c r="AL32" s="280"/>
      <c r="AM32" s="280"/>
      <c r="AN32" s="280"/>
      <c r="AO32" s="280"/>
      <c r="AR32" s="35"/>
    </row>
    <row r="33" spans="1:57" s="3" customFormat="1" ht="14.45" hidden="1" customHeight="1">
      <c r="B33" s="35"/>
      <c r="F33" s="27" t="s">
        <v>45</v>
      </c>
      <c r="L33" s="279">
        <v>0</v>
      </c>
      <c r="M33" s="280"/>
      <c r="N33" s="280"/>
      <c r="O33" s="280"/>
      <c r="P33" s="280"/>
      <c r="W33" s="281">
        <f>ROUND(BD54, 2)</f>
        <v>0</v>
      </c>
      <c r="X33" s="280"/>
      <c r="Y33" s="280"/>
      <c r="Z33" s="280"/>
      <c r="AA33" s="280"/>
      <c r="AB33" s="280"/>
      <c r="AC33" s="280"/>
      <c r="AD33" s="280"/>
      <c r="AE33" s="280"/>
      <c r="AK33" s="281">
        <v>0</v>
      </c>
      <c r="AL33" s="280"/>
      <c r="AM33" s="280"/>
      <c r="AN33" s="280"/>
      <c r="AO33" s="280"/>
      <c r="AR33" s="35"/>
    </row>
    <row r="34" spans="1:57" s="2" customFormat="1" ht="6.95" customHeight="1">
      <c r="A34" s="30"/>
      <c r="B34" s="31"/>
      <c r="C34" s="30"/>
      <c r="D34" s="30"/>
      <c r="E34" s="30"/>
      <c r="F34" s="30"/>
      <c r="G34" s="30"/>
      <c r="H34" s="30"/>
      <c r="I34" s="30"/>
      <c r="J34" s="30"/>
      <c r="K34" s="30"/>
      <c r="L34" s="30"/>
      <c r="M34" s="30"/>
      <c r="N34" s="30"/>
      <c r="O34" s="30"/>
      <c r="P34" s="30"/>
      <c r="Q34" s="30"/>
      <c r="R34" s="30"/>
      <c r="S34" s="30"/>
      <c r="T34" s="30"/>
      <c r="U34" s="30"/>
      <c r="V34" s="30"/>
      <c r="W34" s="30"/>
      <c r="X34" s="30"/>
      <c r="Y34" s="30"/>
      <c r="Z34" s="30"/>
      <c r="AA34" s="30"/>
      <c r="AB34" s="30"/>
      <c r="AC34" s="30"/>
      <c r="AD34" s="30"/>
      <c r="AE34" s="30"/>
      <c r="AF34" s="30"/>
      <c r="AG34" s="30"/>
      <c r="AH34" s="30"/>
      <c r="AI34" s="30"/>
      <c r="AJ34" s="30"/>
      <c r="AK34" s="30"/>
      <c r="AL34" s="30"/>
      <c r="AM34" s="30"/>
      <c r="AN34" s="30"/>
      <c r="AO34" s="30"/>
      <c r="AP34" s="30"/>
      <c r="AQ34" s="30"/>
      <c r="AR34" s="31"/>
      <c r="BE34" s="30"/>
    </row>
    <row r="35" spans="1:57" s="2" customFormat="1" ht="25.9" customHeight="1">
      <c r="A35" s="30"/>
      <c r="B35" s="31"/>
      <c r="C35" s="36"/>
      <c r="D35" s="37" t="s">
        <v>46</v>
      </c>
      <c r="E35" s="38"/>
      <c r="F35" s="38"/>
      <c r="G35" s="38"/>
      <c r="H35" s="38"/>
      <c r="I35" s="38"/>
      <c r="J35" s="38"/>
      <c r="K35" s="38"/>
      <c r="L35" s="38"/>
      <c r="M35" s="38"/>
      <c r="N35" s="38"/>
      <c r="O35" s="38"/>
      <c r="P35" s="38"/>
      <c r="Q35" s="38"/>
      <c r="R35" s="38"/>
      <c r="S35" s="38"/>
      <c r="T35" s="39" t="s">
        <v>47</v>
      </c>
      <c r="U35" s="38"/>
      <c r="V35" s="38"/>
      <c r="W35" s="38"/>
      <c r="X35" s="285" t="s">
        <v>48</v>
      </c>
      <c r="Y35" s="283"/>
      <c r="Z35" s="283"/>
      <c r="AA35" s="283"/>
      <c r="AB35" s="283"/>
      <c r="AC35" s="38"/>
      <c r="AD35" s="38"/>
      <c r="AE35" s="38"/>
      <c r="AF35" s="38"/>
      <c r="AG35" s="38"/>
      <c r="AH35" s="38"/>
      <c r="AI35" s="38"/>
      <c r="AJ35" s="38"/>
      <c r="AK35" s="282">
        <f>SUM(AK26:AK33)</f>
        <v>0</v>
      </c>
      <c r="AL35" s="283"/>
      <c r="AM35" s="283"/>
      <c r="AN35" s="283"/>
      <c r="AO35" s="284"/>
      <c r="AP35" s="36"/>
      <c r="AQ35" s="36"/>
      <c r="AR35" s="31"/>
      <c r="BE35" s="30"/>
    </row>
    <row r="36" spans="1:57" s="2" customFormat="1" ht="6.95" customHeight="1">
      <c r="A36" s="30"/>
      <c r="B36" s="31"/>
      <c r="C36" s="30"/>
      <c r="D36" s="30"/>
      <c r="E36" s="30"/>
      <c r="F36" s="30"/>
      <c r="G36" s="30"/>
      <c r="H36" s="30"/>
      <c r="I36" s="30"/>
      <c r="J36" s="30"/>
      <c r="K36" s="30"/>
      <c r="L36" s="30"/>
      <c r="M36" s="30"/>
      <c r="N36" s="30"/>
      <c r="O36" s="30"/>
      <c r="P36" s="30"/>
      <c r="Q36" s="30"/>
      <c r="R36" s="30"/>
      <c r="S36" s="30"/>
      <c r="T36" s="30"/>
      <c r="U36" s="30"/>
      <c r="V36" s="30"/>
      <c r="W36" s="30"/>
      <c r="X36" s="30"/>
      <c r="Y36" s="30"/>
      <c r="Z36" s="30"/>
      <c r="AA36" s="30"/>
      <c r="AB36" s="30"/>
      <c r="AC36" s="30"/>
      <c r="AD36" s="30"/>
      <c r="AE36" s="30"/>
      <c r="AF36" s="30"/>
      <c r="AG36" s="30"/>
      <c r="AH36" s="30"/>
      <c r="AI36" s="30"/>
      <c r="AJ36" s="30"/>
      <c r="AK36" s="30"/>
      <c r="AL36" s="30"/>
      <c r="AM36" s="30"/>
      <c r="AN36" s="30"/>
      <c r="AO36" s="30"/>
      <c r="AP36" s="30"/>
      <c r="AQ36" s="30"/>
      <c r="AR36" s="31"/>
      <c r="BE36" s="30"/>
    </row>
    <row r="37" spans="1:57" s="2" customFormat="1" ht="6.95" customHeight="1">
      <c r="A37" s="30"/>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31"/>
      <c r="BE37" s="30"/>
    </row>
    <row r="41" spans="1:57" s="2" customFormat="1" ht="6.95" customHeight="1">
      <c r="A41" s="30"/>
      <c r="B41" s="42"/>
      <c r="C41" s="43"/>
      <c r="D41" s="43"/>
      <c r="E41" s="43"/>
      <c r="F41" s="43"/>
      <c r="G41" s="43"/>
      <c r="H41" s="43"/>
      <c r="I41" s="43"/>
      <c r="J41" s="43"/>
      <c r="K41" s="43"/>
      <c r="L41" s="43"/>
      <c r="M41" s="43"/>
      <c r="N41" s="43"/>
      <c r="O41" s="43"/>
      <c r="P41" s="43"/>
      <c r="Q41" s="43"/>
      <c r="R41" s="43"/>
      <c r="S41" s="43"/>
      <c r="T41" s="43"/>
      <c r="U41" s="43"/>
      <c r="V41" s="43"/>
      <c r="W41" s="43"/>
      <c r="X41" s="43"/>
      <c r="Y41" s="43"/>
      <c r="Z41" s="43"/>
      <c r="AA41" s="43"/>
      <c r="AB41" s="43"/>
      <c r="AC41" s="43"/>
      <c r="AD41" s="43"/>
      <c r="AE41" s="43"/>
      <c r="AF41" s="43"/>
      <c r="AG41" s="43"/>
      <c r="AH41" s="43"/>
      <c r="AI41" s="43"/>
      <c r="AJ41" s="43"/>
      <c r="AK41" s="43"/>
      <c r="AL41" s="43"/>
      <c r="AM41" s="43"/>
      <c r="AN41" s="43"/>
      <c r="AO41" s="43"/>
      <c r="AP41" s="43"/>
      <c r="AQ41" s="43"/>
      <c r="AR41" s="31"/>
      <c r="BE41" s="30"/>
    </row>
    <row r="42" spans="1:57" s="2" customFormat="1" ht="24.95" customHeight="1">
      <c r="A42" s="30"/>
      <c r="B42" s="31"/>
      <c r="C42" s="22" t="s">
        <v>49</v>
      </c>
      <c r="D42" s="30"/>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30"/>
      <c r="AJ42" s="30"/>
      <c r="AK42" s="30"/>
      <c r="AL42" s="30"/>
      <c r="AM42" s="30"/>
      <c r="AN42" s="30"/>
      <c r="AO42" s="30"/>
      <c r="AP42" s="30"/>
      <c r="AQ42" s="30"/>
      <c r="AR42" s="31"/>
      <c r="BE42" s="30"/>
    </row>
    <row r="43" spans="1:57" s="2" customFormat="1" ht="6.95" customHeight="1">
      <c r="A43" s="30"/>
      <c r="B43" s="31"/>
      <c r="C43" s="30"/>
      <c r="D43" s="30"/>
      <c r="E43" s="30"/>
      <c r="F43" s="30"/>
      <c r="G43" s="30"/>
      <c r="H43" s="30"/>
      <c r="I43" s="30"/>
      <c r="J43" s="30"/>
      <c r="K43" s="30"/>
      <c r="L43" s="30"/>
      <c r="M43" s="30"/>
      <c r="N43" s="30"/>
      <c r="O43" s="30"/>
      <c r="P43" s="30"/>
      <c r="Q43" s="30"/>
      <c r="R43" s="30"/>
      <c r="S43" s="30"/>
      <c r="T43" s="30"/>
      <c r="U43" s="30"/>
      <c r="V43" s="30"/>
      <c r="W43" s="30"/>
      <c r="X43" s="30"/>
      <c r="Y43" s="30"/>
      <c r="Z43" s="30"/>
      <c r="AA43" s="30"/>
      <c r="AB43" s="30"/>
      <c r="AC43" s="30"/>
      <c r="AD43" s="30"/>
      <c r="AE43" s="30"/>
      <c r="AF43" s="30"/>
      <c r="AG43" s="30"/>
      <c r="AH43" s="30"/>
      <c r="AI43" s="30"/>
      <c r="AJ43" s="30"/>
      <c r="AK43" s="30"/>
      <c r="AL43" s="30"/>
      <c r="AM43" s="30"/>
      <c r="AN43" s="30"/>
      <c r="AO43" s="30"/>
      <c r="AP43" s="30"/>
      <c r="AQ43" s="30"/>
      <c r="AR43" s="31"/>
      <c r="BE43" s="30"/>
    </row>
    <row r="44" spans="1:57" s="4" customFormat="1" ht="12" customHeight="1">
      <c r="B44" s="44"/>
      <c r="C44" s="27" t="s">
        <v>13</v>
      </c>
      <c r="L44" s="4" t="str">
        <f>K5</f>
        <v>19-086-235-SR</v>
      </c>
      <c r="AR44" s="44"/>
    </row>
    <row r="45" spans="1:57" s="5" customFormat="1" ht="36.950000000000003" customHeight="1">
      <c r="B45" s="45"/>
      <c r="C45" s="46" t="s">
        <v>15</v>
      </c>
      <c r="L45" s="267" t="str">
        <f>K6</f>
        <v>Oprava traťového úseku Hanušovice - Jeseník</v>
      </c>
      <c r="M45" s="268"/>
      <c r="N45" s="268"/>
      <c r="O45" s="268"/>
      <c r="P45" s="268"/>
      <c r="Q45" s="268"/>
      <c r="R45" s="268"/>
      <c r="S45" s="268"/>
      <c r="T45" s="268"/>
      <c r="U45" s="268"/>
      <c r="V45" s="268"/>
      <c r="W45" s="268"/>
      <c r="X45" s="268"/>
      <c r="Y45" s="268"/>
      <c r="Z45" s="268"/>
      <c r="AA45" s="268"/>
      <c r="AB45" s="268"/>
      <c r="AC45" s="268"/>
      <c r="AD45" s="268"/>
      <c r="AE45" s="268"/>
      <c r="AF45" s="268"/>
      <c r="AG45" s="268"/>
      <c r="AH45" s="268"/>
      <c r="AI45" s="268"/>
      <c r="AJ45" s="268"/>
      <c r="AK45" s="268"/>
      <c r="AL45" s="268"/>
      <c r="AM45" s="268"/>
      <c r="AN45" s="268"/>
      <c r="AO45" s="268"/>
      <c r="AR45" s="45"/>
    </row>
    <row r="46" spans="1:57" s="2" customFormat="1" ht="6.95" customHeight="1">
      <c r="A46" s="30"/>
      <c r="B46" s="31"/>
      <c r="C46" s="30"/>
      <c r="D46" s="30"/>
      <c r="E46" s="30"/>
      <c r="F46" s="30"/>
      <c r="G46" s="30"/>
      <c r="H46" s="30"/>
      <c r="I46" s="30"/>
      <c r="J46" s="30"/>
      <c r="K46" s="30"/>
      <c r="L46" s="30"/>
      <c r="M46" s="30"/>
      <c r="N46" s="30"/>
      <c r="O46" s="30"/>
      <c r="P46" s="30"/>
      <c r="Q46" s="30"/>
      <c r="R46" s="30"/>
      <c r="S46" s="30"/>
      <c r="T46" s="30"/>
      <c r="U46" s="30"/>
      <c r="V46" s="30"/>
      <c r="W46" s="30"/>
      <c r="X46" s="30"/>
      <c r="Y46" s="30"/>
      <c r="Z46" s="30"/>
      <c r="AA46" s="30"/>
      <c r="AB46" s="30"/>
      <c r="AC46" s="30"/>
      <c r="AD46" s="30"/>
      <c r="AE46" s="30"/>
      <c r="AF46" s="30"/>
      <c r="AG46" s="30"/>
      <c r="AH46" s="30"/>
      <c r="AI46" s="30"/>
      <c r="AJ46" s="30"/>
      <c r="AK46" s="30"/>
      <c r="AL46" s="30"/>
      <c r="AM46" s="30"/>
      <c r="AN46" s="30"/>
      <c r="AO46" s="30"/>
      <c r="AP46" s="30"/>
      <c r="AQ46" s="30"/>
      <c r="AR46" s="31"/>
      <c r="BE46" s="30"/>
    </row>
    <row r="47" spans="1:57" s="2" customFormat="1" ht="12" customHeight="1">
      <c r="A47" s="30"/>
      <c r="B47" s="31"/>
      <c r="C47" s="27" t="s">
        <v>19</v>
      </c>
      <c r="D47" s="30"/>
      <c r="E47" s="30"/>
      <c r="F47" s="30"/>
      <c r="G47" s="30"/>
      <c r="H47" s="30"/>
      <c r="I47" s="30"/>
      <c r="J47" s="30"/>
      <c r="K47" s="30"/>
      <c r="L47" s="47" t="str">
        <f>IF(K8="","",K8)</f>
        <v>Olomouc</v>
      </c>
      <c r="M47" s="30"/>
      <c r="N47" s="30"/>
      <c r="O47" s="30"/>
      <c r="P47" s="30"/>
      <c r="Q47" s="30"/>
      <c r="R47" s="30"/>
      <c r="S47" s="30"/>
      <c r="T47" s="30"/>
      <c r="U47" s="30"/>
      <c r="V47" s="30"/>
      <c r="W47" s="30"/>
      <c r="X47" s="30"/>
      <c r="Y47" s="30"/>
      <c r="Z47" s="30"/>
      <c r="AA47" s="30"/>
      <c r="AB47" s="30"/>
      <c r="AC47" s="30"/>
      <c r="AD47" s="30"/>
      <c r="AE47" s="30"/>
      <c r="AF47" s="30"/>
      <c r="AG47" s="30"/>
      <c r="AH47" s="30"/>
      <c r="AI47" s="27" t="s">
        <v>21</v>
      </c>
      <c r="AJ47" s="30"/>
      <c r="AK47" s="30"/>
      <c r="AL47" s="30"/>
      <c r="AM47" s="288" t="str">
        <f>IF(AN8= "","",AN8)</f>
        <v>26. 3. 2020</v>
      </c>
      <c r="AN47" s="288"/>
      <c r="AO47" s="30"/>
      <c r="AP47" s="30"/>
      <c r="AQ47" s="30"/>
      <c r="AR47" s="31"/>
      <c r="BE47" s="30"/>
    </row>
    <row r="48" spans="1:57" s="2" customFormat="1" ht="6.95" customHeight="1">
      <c r="A48" s="30"/>
      <c r="B48" s="31"/>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c r="AM48" s="30"/>
      <c r="AN48" s="30"/>
      <c r="AO48" s="30"/>
      <c r="AP48" s="30"/>
      <c r="AQ48" s="30"/>
      <c r="AR48" s="31"/>
      <c r="BE48" s="30"/>
    </row>
    <row r="49" spans="1:91" s="2" customFormat="1" ht="15.2" customHeight="1">
      <c r="A49" s="30"/>
      <c r="B49" s="31"/>
      <c r="C49" s="27" t="s">
        <v>23</v>
      </c>
      <c r="D49" s="30"/>
      <c r="E49" s="30"/>
      <c r="F49" s="30"/>
      <c r="G49" s="30"/>
      <c r="H49" s="30"/>
      <c r="I49" s="30"/>
      <c r="J49" s="30"/>
      <c r="K49" s="30"/>
      <c r="L49" s="4" t="str">
        <f>IF(E11= "","",E11)</f>
        <v>Správa železnic, státní organizace</v>
      </c>
      <c r="M49" s="30"/>
      <c r="N49" s="30"/>
      <c r="O49" s="30"/>
      <c r="P49" s="30"/>
      <c r="Q49" s="30"/>
      <c r="R49" s="30"/>
      <c r="S49" s="30"/>
      <c r="T49" s="30"/>
      <c r="U49" s="30"/>
      <c r="V49" s="30"/>
      <c r="W49" s="30"/>
      <c r="X49" s="30"/>
      <c r="Y49" s="30"/>
      <c r="Z49" s="30"/>
      <c r="AA49" s="30"/>
      <c r="AB49" s="30"/>
      <c r="AC49" s="30"/>
      <c r="AD49" s="30"/>
      <c r="AE49" s="30"/>
      <c r="AF49" s="30"/>
      <c r="AG49" s="30"/>
      <c r="AH49" s="30"/>
      <c r="AI49" s="27" t="s">
        <v>29</v>
      </c>
      <c r="AJ49" s="30"/>
      <c r="AK49" s="30"/>
      <c r="AL49" s="30"/>
      <c r="AM49" s="289" t="str">
        <f>IF(E17="","",E17)</f>
        <v xml:space="preserve"> </v>
      </c>
      <c r="AN49" s="290"/>
      <c r="AO49" s="290"/>
      <c r="AP49" s="290"/>
      <c r="AQ49" s="30"/>
      <c r="AR49" s="31"/>
      <c r="AS49" s="291" t="s">
        <v>50</v>
      </c>
      <c r="AT49" s="292"/>
      <c r="AU49" s="49"/>
      <c r="AV49" s="49"/>
      <c r="AW49" s="49"/>
      <c r="AX49" s="49"/>
      <c r="AY49" s="49"/>
      <c r="AZ49" s="49"/>
      <c r="BA49" s="49"/>
      <c r="BB49" s="49"/>
      <c r="BC49" s="49"/>
      <c r="BD49" s="50"/>
      <c r="BE49" s="30"/>
    </row>
    <row r="50" spans="1:91" s="2" customFormat="1" ht="15.2" customHeight="1">
      <c r="A50" s="30"/>
      <c r="B50" s="31"/>
      <c r="C50" s="27" t="s">
        <v>27</v>
      </c>
      <c r="D50" s="30"/>
      <c r="E50" s="30"/>
      <c r="F50" s="30"/>
      <c r="G50" s="30"/>
      <c r="H50" s="30"/>
      <c r="I50" s="30"/>
      <c r="J50" s="30"/>
      <c r="K50" s="30"/>
      <c r="L50" s="4" t="str">
        <f>IF(E14="","",E14)</f>
        <v>Moravia Consult Olomouc a.s.</v>
      </c>
      <c r="M50" s="30"/>
      <c r="N50" s="30"/>
      <c r="O50" s="30"/>
      <c r="P50" s="30"/>
      <c r="Q50" s="30"/>
      <c r="R50" s="30"/>
      <c r="S50" s="30"/>
      <c r="T50" s="30"/>
      <c r="U50" s="30"/>
      <c r="V50" s="30"/>
      <c r="W50" s="30"/>
      <c r="X50" s="30"/>
      <c r="Y50" s="30"/>
      <c r="Z50" s="30"/>
      <c r="AA50" s="30"/>
      <c r="AB50" s="30"/>
      <c r="AC50" s="30"/>
      <c r="AD50" s="30"/>
      <c r="AE50" s="30"/>
      <c r="AF50" s="30"/>
      <c r="AG50" s="30"/>
      <c r="AH50" s="30"/>
      <c r="AI50" s="27" t="s">
        <v>32</v>
      </c>
      <c r="AJ50" s="30"/>
      <c r="AK50" s="30"/>
      <c r="AL50" s="30"/>
      <c r="AM50" s="289" t="str">
        <f>IF(E20="","",E20)</f>
        <v>Ing. et Ing. Ondřej Suk</v>
      </c>
      <c r="AN50" s="290"/>
      <c r="AO50" s="290"/>
      <c r="AP50" s="290"/>
      <c r="AQ50" s="30"/>
      <c r="AR50" s="31"/>
      <c r="AS50" s="293"/>
      <c r="AT50" s="294"/>
      <c r="AU50" s="51"/>
      <c r="AV50" s="51"/>
      <c r="AW50" s="51"/>
      <c r="AX50" s="51"/>
      <c r="AY50" s="51"/>
      <c r="AZ50" s="51"/>
      <c r="BA50" s="51"/>
      <c r="BB50" s="51"/>
      <c r="BC50" s="51"/>
      <c r="BD50" s="52"/>
      <c r="BE50" s="30"/>
    </row>
    <row r="51" spans="1:91" s="2" customFormat="1" ht="10.9" customHeight="1">
      <c r="A51" s="30"/>
      <c r="B51" s="31"/>
      <c r="C51" s="30"/>
      <c r="D51" s="30"/>
      <c r="E51" s="30"/>
      <c r="F51" s="30"/>
      <c r="G51" s="30"/>
      <c r="H51" s="30"/>
      <c r="I51" s="30"/>
      <c r="J51" s="30"/>
      <c r="K51" s="30"/>
      <c r="L51" s="30"/>
      <c r="M51" s="30"/>
      <c r="N51" s="30"/>
      <c r="O51" s="30"/>
      <c r="P51" s="30"/>
      <c r="Q51" s="30"/>
      <c r="R51" s="30"/>
      <c r="S51" s="30"/>
      <c r="T51" s="30"/>
      <c r="U51" s="30"/>
      <c r="V51" s="30"/>
      <c r="W51" s="30"/>
      <c r="X51" s="30"/>
      <c r="Y51" s="30"/>
      <c r="Z51" s="30"/>
      <c r="AA51" s="30"/>
      <c r="AB51" s="30"/>
      <c r="AC51" s="30"/>
      <c r="AD51" s="30"/>
      <c r="AE51" s="30"/>
      <c r="AF51" s="30"/>
      <c r="AG51" s="30"/>
      <c r="AH51" s="30"/>
      <c r="AI51" s="30"/>
      <c r="AJ51" s="30"/>
      <c r="AK51" s="30"/>
      <c r="AL51" s="30"/>
      <c r="AM51" s="30"/>
      <c r="AN51" s="30"/>
      <c r="AO51" s="30"/>
      <c r="AP51" s="30"/>
      <c r="AQ51" s="30"/>
      <c r="AR51" s="31"/>
      <c r="AS51" s="293"/>
      <c r="AT51" s="294"/>
      <c r="AU51" s="51"/>
      <c r="AV51" s="51"/>
      <c r="AW51" s="51"/>
      <c r="AX51" s="51"/>
      <c r="AY51" s="51"/>
      <c r="AZ51" s="51"/>
      <c r="BA51" s="51"/>
      <c r="BB51" s="51"/>
      <c r="BC51" s="51"/>
      <c r="BD51" s="52"/>
      <c r="BE51" s="30"/>
    </row>
    <row r="52" spans="1:91" s="2" customFormat="1" ht="29.25" customHeight="1">
      <c r="A52" s="30"/>
      <c r="B52" s="31"/>
      <c r="C52" s="266" t="s">
        <v>51</v>
      </c>
      <c r="D52" s="265"/>
      <c r="E52" s="265"/>
      <c r="F52" s="265"/>
      <c r="G52" s="265"/>
      <c r="H52" s="53"/>
      <c r="I52" s="264" t="s">
        <v>52</v>
      </c>
      <c r="J52" s="265"/>
      <c r="K52" s="265"/>
      <c r="L52" s="265"/>
      <c r="M52" s="265"/>
      <c r="N52" s="265"/>
      <c r="O52" s="265"/>
      <c r="P52" s="265"/>
      <c r="Q52" s="265"/>
      <c r="R52" s="265"/>
      <c r="S52" s="265"/>
      <c r="T52" s="265"/>
      <c r="U52" s="265"/>
      <c r="V52" s="265"/>
      <c r="W52" s="265"/>
      <c r="X52" s="265"/>
      <c r="Y52" s="265"/>
      <c r="Z52" s="265"/>
      <c r="AA52" s="265"/>
      <c r="AB52" s="265"/>
      <c r="AC52" s="265"/>
      <c r="AD52" s="265"/>
      <c r="AE52" s="265"/>
      <c r="AF52" s="265"/>
      <c r="AG52" s="287" t="s">
        <v>53</v>
      </c>
      <c r="AH52" s="265"/>
      <c r="AI52" s="265"/>
      <c r="AJ52" s="265"/>
      <c r="AK52" s="265"/>
      <c r="AL52" s="265"/>
      <c r="AM52" s="265"/>
      <c r="AN52" s="264" t="s">
        <v>54</v>
      </c>
      <c r="AO52" s="265"/>
      <c r="AP52" s="265"/>
      <c r="AQ52" s="54" t="s">
        <v>55</v>
      </c>
      <c r="AR52" s="31"/>
      <c r="AS52" s="55" t="s">
        <v>56</v>
      </c>
      <c r="AT52" s="56" t="s">
        <v>57</v>
      </c>
      <c r="AU52" s="56" t="s">
        <v>58</v>
      </c>
      <c r="AV52" s="56" t="s">
        <v>59</v>
      </c>
      <c r="AW52" s="56" t="s">
        <v>60</v>
      </c>
      <c r="AX52" s="56" t="s">
        <v>61</v>
      </c>
      <c r="AY52" s="56" t="s">
        <v>62</v>
      </c>
      <c r="AZ52" s="56" t="s">
        <v>63</v>
      </c>
      <c r="BA52" s="56" t="s">
        <v>64</v>
      </c>
      <c r="BB52" s="56" t="s">
        <v>65</v>
      </c>
      <c r="BC52" s="56" t="s">
        <v>66</v>
      </c>
      <c r="BD52" s="57" t="s">
        <v>67</v>
      </c>
      <c r="BE52" s="30"/>
    </row>
    <row r="53" spans="1:91" s="2" customFormat="1" ht="10.9" customHeight="1">
      <c r="A53" s="30"/>
      <c r="B53" s="31"/>
      <c r="C53" s="30"/>
      <c r="D53" s="30"/>
      <c r="E53" s="30"/>
      <c r="F53" s="30"/>
      <c r="G53" s="30"/>
      <c r="H53" s="30"/>
      <c r="I53" s="30"/>
      <c r="J53" s="30"/>
      <c r="K53" s="30"/>
      <c r="L53" s="30"/>
      <c r="M53" s="30"/>
      <c r="N53" s="30"/>
      <c r="O53" s="30"/>
      <c r="P53" s="30"/>
      <c r="Q53" s="30"/>
      <c r="R53" s="30"/>
      <c r="S53" s="30"/>
      <c r="T53" s="30"/>
      <c r="U53" s="30"/>
      <c r="V53" s="30"/>
      <c r="W53" s="30"/>
      <c r="X53" s="30"/>
      <c r="Y53" s="30"/>
      <c r="Z53" s="30"/>
      <c r="AA53" s="30"/>
      <c r="AB53" s="30"/>
      <c r="AC53" s="30"/>
      <c r="AD53" s="30"/>
      <c r="AE53" s="30"/>
      <c r="AF53" s="30"/>
      <c r="AG53" s="30"/>
      <c r="AH53" s="30"/>
      <c r="AI53" s="30"/>
      <c r="AJ53" s="30"/>
      <c r="AK53" s="30"/>
      <c r="AL53" s="30"/>
      <c r="AM53" s="30"/>
      <c r="AN53" s="30"/>
      <c r="AO53" s="30"/>
      <c r="AP53" s="30"/>
      <c r="AQ53" s="30"/>
      <c r="AR53" s="31"/>
      <c r="AS53" s="58"/>
      <c r="AT53" s="59"/>
      <c r="AU53" s="59"/>
      <c r="AV53" s="59"/>
      <c r="AW53" s="59"/>
      <c r="AX53" s="59"/>
      <c r="AY53" s="59"/>
      <c r="AZ53" s="59"/>
      <c r="BA53" s="59"/>
      <c r="BB53" s="59"/>
      <c r="BC53" s="59"/>
      <c r="BD53" s="60"/>
      <c r="BE53" s="30"/>
    </row>
    <row r="54" spans="1:91" s="6" customFormat="1" ht="32.450000000000003" customHeight="1">
      <c r="B54" s="61"/>
      <c r="C54" s="62" t="s">
        <v>68</v>
      </c>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271">
        <f>ROUND(SUM(AG55:AG70),2)</f>
        <v>0</v>
      </c>
      <c r="AH54" s="271"/>
      <c r="AI54" s="271"/>
      <c r="AJ54" s="271"/>
      <c r="AK54" s="271"/>
      <c r="AL54" s="271"/>
      <c r="AM54" s="271"/>
      <c r="AN54" s="295">
        <f t="shared" ref="AN54:AN70" si="0">SUM(AG54,AT54)</f>
        <v>0</v>
      </c>
      <c r="AO54" s="295"/>
      <c r="AP54" s="295"/>
      <c r="AQ54" s="65" t="s">
        <v>3</v>
      </c>
      <c r="AR54" s="61"/>
      <c r="AS54" s="66">
        <f>ROUND(SUM(AS55:AS70),2)</f>
        <v>0</v>
      </c>
      <c r="AT54" s="67">
        <f t="shared" ref="AT54:AT70" si="1">ROUND(SUM(AV54:AW54),2)</f>
        <v>0</v>
      </c>
      <c r="AU54" s="68" t="e">
        <f>ROUND(SUM(AU55:AU70),5)</f>
        <v>#REF!</v>
      </c>
      <c r="AV54" s="67">
        <f>ROUND(AZ54*L29,2)</f>
        <v>0</v>
      </c>
      <c r="AW54" s="67">
        <f>ROUND(BA54*L30,2)</f>
        <v>0</v>
      </c>
      <c r="AX54" s="67">
        <f>ROUND(BB54*L29,2)</f>
        <v>0</v>
      </c>
      <c r="AY54" s="67">
        <f>ROUND(BC54*L30,2)</f>
        <v>0</v>
      </c>
      <c r="AZ54" s="67">
        <f>ROUND(SUM(AZ55:AZ70),2)</f>
        <v>0</v>
      </c>
      <c r="BA54" s="67">
        <f>ROUND(SUM(BA55:BA70),2)</f>
        <v>0</v>
      </c>
      <c r="BB54" s="67">
        <f>ROUND(SUM(BB55:BB70),2)</f>
        <v>0</v>
      </c>
      <c r="BC54" s="67">
        <f>ROUND(SUM(BC55:BC70),2)</f>
        <v>0</v>
      </c>
      <c r="BD54" s="69">
        <f>ROUND(SUM(BD55:BD70),2)</f>
        <v>0</v>
      </c>
      <c r="BS54" s="70" t="s">
        <v>69</v>
      </c>
      <c r="BT54" s="70" t="s">
        <v>70</v>
      </c>
      <c r="BU54" s="71" t="s">
        <v>71</v>
      </c>
      <c r="BV54" s="70" t="s">
        <v>72</v>
      </c>
      <c r="BW54" s="70" t="s">
        <v>5</v>
      </c>
      <c r="BX54" s="70" t="s">
        <v>73</v>
      </c>
      <c r="CL54" s="70" t="s">
        <v>3</v>
      </c>
    </row>
    <row r="55" spans="1:91" s="7" customFormat="1" ht="24.75" customHeight="1">
      <c r="A55" s="72" t="s">
        <v>74</v>
      </c>
      <c r="B55" s="73"/>
      <c r="C55" s="74"/>
      <c r="D55" s="263"/>
      <c r="E55" s="263"/>
      <c r="F55" s="263"/>
      <c r="G55" s="263"/>
      <c r="H55" s="263"/>
      <c r="I55" s="75"/>
      <c r="J55" s="263"/>
      <c r="K55" s="263"/>
      <c r="L55" s="263"/>
      <c r="M55" s="263"/>
      <c r="N55" s="263"/>
      <c r="O55" s="263"/>
      <c r="P55" s="263"/>
      <c r="Q55" s="263"/>
      <c r="R55" s="263"/>
      <c r="S55" s="263"/>
      <c r="T55" s="263"/>
      <c r="U55" s="263"/>
      <c r="V55" s="263"/>
      <c r="W55" s="263"/>
      <c r="X55" s="263"/>
      <c r="Y55" s="263"/>
      <c r="Z55" s="263"/>
      <c r="AA55" s="263"/>
      <c r="AB55" s="263"/>
      <c r="AC55" s="263"/>
      <c r="AD55" s="263"/>
      <c r="AE55" s="263"/>
      <c r="AF55" s="263"/>
      <c r="AG55" s="269">
        <f>'SO 04-19-01 - Hanušovice ...'!J30</f>
        <v>0</v>
      </c>
      <c r="AH55" s="270"/>
      <c r="AI55" s="270"/>
      <c r="AJ55" s="270"/>
      <c r="AK55" s="270"/>
      <c r="AL55" s="270"/>
      <c r="AM55" s="270"/>
      <c r="AN55" s="269">
        <f t="shared" si="0"/>
        <v>0</v>
      </c>
      <c r="AO55" s="270"/>
      <c r="AP55" s="270"/>
      <c r="AQ55" s="76" t="s">
        <v>75</v>
      </c>
      <c r="AR55" s="73"/>
      <c r="AS55" s="77">
        <v>0</v>
      </c>
      <c r="AT55" s="78">
        <f t="shared" si="1"/>
        <v>0</v>
      </c>
      <c r="AU55" s="79" t="e">
        <f>'SO 04-19-01 - Hanušovice ...'!P76</f>
        <v>#REF!</v>
      </c>
      <c r="AV55" s="78">
        <f>'SO 04-19-01 - Hanušovice ...'!J33</f>
        <v>0</v>
      </c>
      <c r="AW55" s="78">
        <f>'SO 04-19-01 - Hanušovice ...'!J34</f>
        <v>0</v>
      </c>
      <c r="AX55" s="78">
        <f>'SO 04-19-01 - Hanušovice ...'!J35</f>
        <v>0</v>
      </c>
      <c r="AY55" s="78">
        <f>'SO 04-19-01 - Hanušovice ...'!J36</f>
        <v>0</v>
      </c>
      <c r="AZ55" s="78">
        <f>'SO 04-19-01 - Hanušovice ...'!F33</f>
        <v>0</v>
      </c>
      <c r="BA55" s="78">
        <f>'SO 04-19-01 - Hanušovice ...'!F34</f>
        <v>0</v>
      </c>
      <c r="BB55" s="78">
        <f>'SO 04-19-01 - Hanušovice ...'!F35</f>
        <v>0</v>
      </c>
      <c r="BC55" s="78">
        <f>'SO 04-19-01 - Hanušovice ...'!F36</f>
        <v>0</v>
      </c>
      <c r="BD55" s="80">
        <f>'SO 04-19-01 - Hanušovice ...'!F37</f>
        <v>0</v>
      </c>
      <c r="BF55" s="7">
        <f>AG56*0.09</f>
        <v>0</v>
      </c>
      <c r="BT55" s="81" t="s">
        <v>76</v>
      </c>
      <c r="BV55" s="81" t="s">
        <v>72</v>
      </c>
      <c r="BW55" s="81" t="s">
        <v>77</v>
      </c>
      <c r="BX55" s="81" t="s">
        <v>5</v>
      </c>
      <c r="CL55" s="81" t="s">
        <v>78</v>
      </c>
      <c r="CM55" s="81" t="s">
        <v>79</v>
      </c>
    </row>
    <row r="56" spans="1:91" s="7" customFormat="1" ht="24.75" customHeight="1">
      <c r="A56" s="72" t="s">
        <v>74</v>
      </c>
      <c r="B56" s="73"/>
      <c r="C56" s="74"/>
      <c r="D56" s="263" t="s">
        <v>80</v>
      </c>
      <c r="E56" s="263"/>
      <c r="F56" s="263"/>
      <c r="G56" s="263"/>
      <c r="H56" s="263"/>
      <c r="I56" s="75"/>
      <c r="J56" s="263" t="s">
        <v>81</v>
      </c>
      <c r="K56" s="263"/>
      <c r="L56" s="263"/>
      <c r="M56" s="263"/>
      <c r="N56" s="263"/>
      <c r="O56" s="263"/>
      <c r="P56" s="263"/>
      <c r="Q56" s="263"/>
      <c r="R56" s="263"/>
      <c r="S56" s="263"/>
      <c r="T56" s="263"/>
      <c r="U56" s="263"/>
      <c r="V56" s="263"/>
      <c r="W56" s="263"/>
      <c r="X56" s="263"/>
      <c r="Y56" s="263"/>
      <c r="Z56" s="263"/>
      <c r="AA56" s="263"/>
      <c r="AB56" s="263"/>
      <c r="AC56" s="263"/>
      <c r="AD56" s="263"/>
      <c r="AE56" s="263"/>
      <c r="AF56" s="263"/>
      <c r="AG56" s="269">
        <f>'SO 04-19-02 - Hanušovice ...'!J30</f>
        <v>0</v>
      </c>
      <c r="AH56" s="270"/>
      <c r="AI56" s="270"/>
      <c r="AJ56" s="270"/>
      <c r="AK56" s="270"/>
      <c r="AL56" s="270"/>
      <c r="AM56" s="270"/>
      <c r="AN56" s="269">
        <f t="shared" si="0"/>
        <v>0</v>
      </c>
      <c r="AO56" s="270"/>
      <c r="AP56" s="270"/>
      <c r="AQ56" s="76" t="s">
        <v>75</v>
      </c>
      <c r="AR56" s="73"/>
      <c r="AS56" s="77">
        <v>0</v>
      </c>
      <c r="AT56" s="78">
        <f t="shared" si="1"/>
        <v>0</v>
      </c>
      <c r="AU56" s="79">
        <f>'SO 04-19-02 - Hanušovice ...'!P95</f>
        <v>98.886631999999992</v>
      </c>
      <c r="AV56" s="78">
        <f>'SO 04-19-02 - Hanušovice ...'!J33</f>
        <v>0</v>
      </c>
      <c r="AW56" s="78">
        <f>'SO 04-19-02 - Hanušovice ...'!J34</f>
        <v>0</v>
      </c>
      <c r="AX56" s="78">
        <f>'SO 04-19-02 - Hanušovice ...'!J35</f>
        <v>0</v>
      </c>
      <c r="AY56" s="78">
        <f>'SO 04-19-02 - Hanušovice ...'!J36</f>
        <v>0</v>
      </c>
      <c r="AZ56" s="78">
        <f>'SO 04-19-02 - Hanušovice ...'!F33</f>
        <v>0</v>
      </c>
      <c r="BA56" s="78">
        <f>'SO 04-19-02 - Hanušovice ...'!F34</f>
        <v>0</v>
      </c>
      <c r="BB56" s="78">
        <f>'SO 04-19-02 - Hanušovice ...'!F35</f>
        <v>0</v>
      </c>
      <c r="BC56" s="78">
        <f>'SO 04-19-02 - Hanušovice ...'!F36</f>
        <v>0</v>
      </c>
      <c r="BD56" s="80">
        <f>'SO 04-19-02 - Hanušovice ...'!F37</f>
        <v>0</v>
      </c>
      <c r="BF56" s="7">
        <f>AG56*0.09</f>
        <v>0</v>
      </c>
      <c r="BT56" s="81" t="s">
        <v>76</v>
      </c>
      <c r="BV56" s="81" t="s">
        <v>72</v>
      </c>
      <c r="BW56" s="81" t="s">
        <v>82</v>
      </c>
      <c r="BX56" s="81" t="s">
        <v>5</v>
      </c>
      <c r="CL56" s="81" t="s">
        <v>3</v>
      </c>
      <c r="CM56" s="81" t="s">
        <v>79</v>
      </c>
    </row>
    <row r="57" spans="1:91" s="7" customFormat="1" ht="24.75" customHeight="1">
      <c r="A57" s="72" t="s">
        <v>74</v>
      </c>
      <c r="B57" s="73"/>
      <c r="C57" s="74"/>
      <c r="D57" s="263" t="s">
        <v>83</v>
      </c>
      <c r="E57" s="263"/>
      <c r="F57" s="263"/>
      <c r="G57" s="263"/>
      <c r="H57" s="263"/>
      <c r="I57" s="75"/>
      <c r="J57" s="263" t="s">
        <v>84</v>
      </c>
      <c r="K57" s="263"/>
      <c r="L57" s="263"/>
      <c r="M57" s="263"/>
      <c r="N57" s="263"/>
      <c r="O57" s="263"/>
      <c r="P57" s="263"/>
      <c r="Q57" s="263"/>
      <c r="R57" s="263"/>
      <c r="S57" s="263"/>
      <c r="T57" s="263"/>
      <c r="U57" s="263"/>
      <c r="V57" s="263"/>
      <c r="W57" s="263"/>
      <c r="X57" s="263"/>
      <c r="Y57" s="263"/>
      <c r="Z57" s="263"/>
      <c r="AA57" s="263"/>
      <c r="AB57" s="263"/>
      <c r="AC57" s="263"/>
      <c r="AD57" s="263"/>
      <c r="AE57" s="263"/>
      <c r="AF57" s="263"/>
      <c r="AG57" s="269">
        <f>'SO 04-19-03 - Hanušovice ...'!J30</f>
        <v>0</v>
      </c>
      <c r="AH57" s="270"/>
      <c r="AI57" s="270"/>
      <c r="AJ57" s="270"/>
      <c r="AK57" s="270"/>
      <c r="AL57" s="270"/>
      <c r="AM57" s="270"/>
      <c r="AN57" s="269">
        <f t="shared" si="0"/>
        <v>0</v>
      </c>
      <c r="AO57" s="270"/>
      <c r="AP57" s="270"/>
      <c r="AQ57" s="76" t="s">
        <v>75</v>
      </c>
      <c r="AR57" s="73"/>
      <c r="AS57" s="77">
        <v>0</v>
      </c>
      <c r="AT57" s="78">
        <f t="shared" si="1"/>
        <v>0</v>
      </c>
      <c r="AU57" s="79">
        <f>'SO 04-19-03 - Hanušovice ...'!P99</f>
        <v>222.99845800000003</v>
      </c>
      <c r="AV57" s="78">
        <f>'SO 04-19-03 - Hanušovice ...'!J33</f>
        <v>0</v>
      </c>
      <c r="AW57" s="78">
        <f>'SO 04-19-03 - Hanušovice ...'!J34</f>
        <v>0</v>
      </c>
      <c r="AX57" s="78">
        <f>'SO 04-19-03 - Hanušovice ...'!J35</f>
        <v>0</v>
      </c>
      <c r="AY57" s="78">
        <f>'SO 04-19-03 - Hanušovice ...'!J36</f>
        <v>0</v>
      </c>
      <c r="AZ57" s="78">
        <f>'SO 04-19-03 - Hanušovice ...'!F33</f>
        <v>0</v>
      </c>
      <c r="BA57" s="78">
        <f>'SO 04-19-03 - Hanušovice ...'!F34</f>
        <v>0</v>
      </c>
      <c r="BB57" s="78">
        <f>'SO 04-19-03 - Hanušovice ...'!F35</f>
        <v>0</v>
      </c>
      <c r="BC57" s="78">
        <f>'SO 04-19-03 - Hanušovice ...'!F36</f>
        <v>0</v>
      </c>
      <c r="BD57" s="80">
        <f>'SO 04-19-03 - Hanušovice ...'!F37</f>
        <v>0</v>
      </c>
      <c r="BF57" s="7">
        <f t="shared" ref="BF57:BF70" si="2">AG57*0.09</f>
        <v>0</v>
      </c>
      <c r="BT57" s="81" t="s">
        <v>76</v>
      </c>
      <c r="BV57" s="81" t="s">
        <v>72</v>
      </c>
      <c r="BW57" s="81" t="s">
        <v>85</v>
      </c>
      <c r="BX57" s="81" t="s">
        <v>5</v>
      </c>
      <c r="CL57" s="81" t="s">
        <v>3</v>
      </c>
      <c r="CM57" s="81" t="s">
        <v>79</v>
      </c>
    </row>
    <row r="58" spans="1:91" s="7" customFormat="1" ht="24.75" customHeight="1">
      <c r="A58" s="72" t="s">
        <v>74</v>
      </c>
      <c r="B58" s="73"/>
      <c r="C58" s="74"/>
      <c r="D58" s="263" t="s">
        <v>86</v>
      </c>
      <c r="E58" s="263"/>
      <c r="F58" s="263"/>
      <c r="G58" s="263"/>
      <c r="H58" s="263"/>
      <c r="I58" s="75"/>
      <c r="J58" s="263" t="s">
        <v>87</v>
      </c>
      <c r="K58" s="263"/>
      <c r="L58" s="263"/>
      <c r="M58" s="263"/>
      <c r="N58" s="263"/>
      <c r="O58" s="263"/>
      <c r="P58" s="263"/>
      <c r="Q58" s="263"/>
      <c r="R58" s="263"/>
      <c r="S58" s="263"/>
      <c r="T58" s="263"/>
      <c r="U58" s="263"/>
      <c r="V58" s="263"/>
      <c r="W58" s="263"/>
      <c r="X58" s="263"/>
      <c r="Y58" s="263"/>
      <c r="Z58" s="263"/>
      <c r="AA58" s="263"/>
      <c r="AB58" s="263"/>
      <c r="AC58" s="263"/>
      <c r="AD58" s="263"/>
      <c r="AE58" s="263"/>
      <c r="AF58" s="263"/>
      <c r="AG58" s="269">
        <f>'SO 04-19-04 - Hanušovice ...'!J30</f>
        <v>0</v>
      </c>
      <c r="AH58" s="270"/>
      <c r="AI58" s="270"/>
      <c r="AJ58" s="270"/>
      <c r="AK58" s="270"/>
      <c r="AL58" s="270"/>
      <c r="AM58" s="270"/>
      <c r="AN58" s="269">
        <f t="shared" si="0"/>
        <v>0</v>
      </c>
      <c r="AO58" s="270"/>
      <c r="AP58" s="270"/>
      <c r="AQ58" s="76" t="s">
        <v>75</v>
      </c>
      <c r="AR58" s="73"/>
      <c r="AS58" s="77">
        <v>0</v>
      </c>
      <c r="AT58" s="78">
        <f t="shared" si="1"/>
        <v>0</v>
      </c>
      <c r="AU58" s="79">
        <f>'SO 04-19-04 - Hanušovice ...'!P101</f>
        <v>685.73065599999995</v>
      </c>
      <c r="AV58" s="78">
        <f>'SO 04-19-04 - Hanušovice ...'!J33</f>
        <v>0</v>
      </c>
      <c r="AW58" s="78">
        <f>'SO 04-19-04 - Hanušovice ...'!J34</f>
        <v>0</v>
      </c>
      <c r="AX58" s="78">
        <f>'SO 04-19-04 - Hanušovice ...'!J35</f>
        <v>0</v>
      </c>
      <c r="AY58" s="78">
        <f>'SO 04-19-04 - Hanušovice ...'!J36</f>
        <v>0</v>
      </c>
      <c r="AZ58" s="78">
        <f>'SO 04-19-04 - Hanušovice ...'!F33</f>
        <v>0</v>
      </c>
      <c r="BA58" s="78">
        <f>'SO 04-19-04 - Hanušovice ...'!F34</f>
        <v>0</v>
      </c>
      <c r="BB58" s="78">
        <f>'SO 04-19-04 - Hanušovice ...'!F35</f>
        <v>0</v>
      </c>
      <c r="BC58" s="78">
        <f>'SO 04-19-04 - Hanušovice ...'!F36</f>
        <v>0</v>
      </c>
      <c r="BD58" s="80">
        <f>'SO 04-19-04 - Hanušovice ...'!F37</f>
        <v>0</v>
      </c>
      <c r="BF58" s="7">
        <f t="shared" si="2"/>
        <v>0</v>
      </c>
      <c r="BT58" s="81" t="s">
        <v>76</v>
      </c>
      <c r="BV58" s="81" t="s">
        <v>72</v>
      </c>
      <c r="BW58" s="81" t="s">
        <v>88</v>
      </c>
      <c r="BX58" s="81" t="s">
        <v>5</v>
      </c>
      <c r="CL58" s="81" t="s">
        <v>3</v>
      </c>
      <c r="CM58" s="81" t="s">
        <v>79</v>
      </c>
    </row>
    <row r="59" spans="1:91" s="7" customFormat="1" ht="24.75" customHeight="1">
      <c r="A59" s="72" t="s">
        <v>74</v>
      </c>
      <c r="B59" s="73"/>
      <c r="C59" s="74"/>
      <c r="D59" s="263" t="s">
        <v>89</v>
      </c>
      <c r="E59" s="263"/>
      <c r="F59" s="263"/>
      <c r="G59" s="263"/>
      <c r="H59" s="263"/>
      <c r="I59" s="75"/>
      <c r="J59" s="263" t="s">
        <v>90</v>
      </c>
      <c r="K59" s="263"/>
      <c r="L59" s="263"/>
      <c r="M59" s="263"/>
      <c r="N59" s="263"/>
      <c r="O59" s="263"/>
      <c r="P59" s="263"/>
      <c r="Q59" s="263"/>
      <c r="R59" s="263"/>
      <c r="S59" s="263"/>
      <c r="T59" s="263"/>
      <c r="U59" s="263"/>
      <c r="V59" s="263"/>
      <c r="W59" s="263"/>
      <c r="X59" s="263"/>
      <c r="Y59" s="263"/>
      <c r="Z59" s="263"/>
      <c r="AA59" s="263"/>
      <c r="AB59" s="263"/>
      <c r="AC59" s="263"/>
      <c r="AD59" s="263"/>
      <c r="AE59" s="263"/>
      <c r="AF59" s="263"/>
      <c r="AG59" s="269">
        <f>'SO 04-19-05 - Hanušovice ...'!J30</f>
        <v>0</v>
      </c>
      <c r="AH59" s="270"/>
      <c r="AI59" s="270"/>
      <c r="AJ59" s="270"/>
      <c r="AK59" s="270"/>
      <c r="AL59" s="270"/>
      <c r="AM59" s="270"/>
      <c r="AN59" s="269">
        <f t="shared" si="0"/>
        <v>0</v>
      </c>
      <c r="AO59" s="270"/>
      <c r="AP59" s="270"/>
      <c r="AQ59" s="76" t="s">
        <v>75</v>
      </c>
      <c r="AR59" s="73"/>
      <c r="AS59" s="77">
        <v>0</v>
      </c>
      <c r="AT59" s="78">
        <f t="shared" si="1"/>
        <v>0</v>
      </c>
      <c r="AU59" s="79">
        <f>'SO 04-19-05 - Hanušovice ...'!P100</f>
        <v>488.575557</v>
      </c>
      <c r="AV59" s="78">
        <f>'SO 04-19-05 - Hanušovice ...'!J33</f>
        <v>0</v>
      </c>
      <c r="AW59" s="78">
        <f>'SO 04-19-05 - Hanušovice ...'!J34</f>
        <v>0</v>
      </c>
      <c r="AX59" s="78">
        <f>'SO 04-19-05 - Hanušovice ...'!J35</f>
        <v>0</v>
      </c>
      <c r="AY59" s="78">
        <f>'SO 04-19-05 - Hanušovice ...'!J36</f>
        <v>0</v>
      </c>
      <c r="AZ59" s="78">
        <f>'SO 04-19-05 - Hanušovice ...'!F33</f>
        <v>0</v>
      </c>
      <c r="BA59" s="78">
        <f>'SO 04-19-05 - Hanušovice ...'!F34</f>
        <v>0</v>
      </c>
      <c r="BB59" s="78">
        <f>'SO 04-19-05 - Hanušovice ...'!F35</f>
        <v>0</v>
      </c>
      <c r="BC59" s="78">
        <f>'SO 04-19-05 - Hanušovice ...'!F36</f>
        <v>0</v>
      </c>
      <c r="BD59" s="80">
        <f>'SO 04-19-05 - Hanušovice ...'!F37</f>
        <v>0</v>
      </c>
      <c r="BF59" s="7">
        <f t="shared" si="2"/>
        <v>0</v>
      </c>
      <c r="BT59" s="81" t="s">
        <v>76</v>
      </c>
      <c r="BV59" s="81" t="s">
        <v>72</v>
      </c>
      <c r="BW59" s="81" t="s">
        <v>91</v>
      </c>
      <c r="BX59" s="81" t="s">
        <v>5</v>
      </c>
      <c r="CL59" s="81" t="s">
        <v>3</v>
      </c>
      <c r="CM59" s="81" t="s">
        <v>79</v>
      </c>
    </row>
    <row r="60" spans="1:91" s="7" customFormat="1" ht="24.75" customHeight="1">
      <c r="A60" s="72" t="s">
        <v>74</v>
      </c>
      <c r="B60" s="73"/>
      <c r="C60" s="74"/>
      <c r="D60" s="263" t="s">
        <v>92</v>
      </c>
      <c r="E60" s="263"/>
      <c r="F60" s="263"/>
      <c r="G60" s="263"/>
      <c r="H60" s="263"/>
      <c r="I60" s="75"/>
      <c r="J60" s="263" t="s">
        <v>93</v>
      </c>
      <c r="K60" s="263"/>
      <c r="L60" s="263"/>
      <c r="M60" s="263"/>
      <c r="N60" s="263"/>
      <c r="O60" s="263"/>
      <c r="P60" s="263"/>
      <c r="Q60" s="263"/>
      <c r="R60" s="263"/>
      <c r="S60" s="263"/>
      <c r="T60" s="263"/>
      <c r="U60" s="263"/>
      <c r="V60" s="263"/>
      <c r="W60" s="263"/>
      <c r="X60" s="263"/>
      <c r="Y60" s="263"/>
      <c r="Z60" s="263"/>
      <c r="AA60" s="263"/>
      <c r="AB60" s="263"/>
      <c r="AC60" s="263"/>
      <c r="AD60" s="263"/>
      <c r="AE60" s="263"/>
      <c r="AF60" s="263"/>
      <c r="AG60" s="269">
        <f>'SO 04-19-06 - Hanušovice ...'!J30</f>
        <v>0</v>
      </c>
      <c r="AH60" s="270"/>
      <c r="AI60" s="270"/>
      <c r="AJ60" s="270"/>
      <c r="AK60" s="270"/>
      <c r="AL60" s="270"/>
      <c r="AM60" s="270"/>
      <c r="AN60" s="269">
        <f t="shared" si="0"/>
        <v>0</v>
      </c>
      <c r="AO60" s="270"/>
      <c r="AP60" s="270"/>
      <c r="AQ60" s="76" t="s">
        <v>75</v>
      </c>
      <c r="AR60" s="73"/>
      <c r="AS60" s="77">
        <v>0</v>
      </c>
      <c r="AT60" s="78">
        <f t="shared" si="1"/>
        <v>0</v>
      </c>
      <c r="AU60" s="79">
        <f>'SO 04-19-06 - Hanušovice ...'!P102</f>
        <v>496.95735100000002</v>
      </c>
      <c r="AV60" s="78">
        <f>'SO 04-19-06 - Hanušovice ...'!J33</f>
        <v>0</v>
      </c>
      <c r="AW60" s="78">
        <f>'SO 04-19-06 - Hanušovice ...'!J34</f>
        <v>0</v>
      </c>
      <c r="AX60" s="78">
        <f>'SO 04-19-06 - Hanušovice ...'!J35</f>
        <v>0</v>
      </c>
      <c r="AY60" s="78">
        <f>'SO 04-19-06 - Hanušovice ...'!J36</f>
        <v>0</v>
      </c>
      <c r="AZ60" s="78">
        <f>'SO 04-19-06 - Hanušovice ...'!F33</f>
        <v>0</v>
      </c>
      <c r="BA60" s="78">
        <f>'SO 04-19-06 - Hanušovice ...'!F34</f>
        <v>0</v>
      </c>
      <c r="BB60" s="78">
        <f>'SO 04-19-06 - Hanušovice ...'!F35</f>
        <v>0</v>
      </c>
      <c r="BC60" s="78">
        <f>'SO 04-19-06 - Hanušovice ...'!F36</f>
        <v>0</v>
      </c>
      <c r="BD60" s="80">
        <f>'SO 04-19-06 - Hanušovice ...'!F37</f>
        <v>0</v>
      </c>
      <c r="BF60" s="7">
        <f t="shared" si="2"/>
        <v>0</v>
      </c>
      <c r="BT60" s="81" t="s">
        <v>76</v>
      </c>
      <c r="BV60" s="81" t="s">
        <v>72</v>
      </c>
      <c r="BW60" s="81" t="s">
        <v>94</v>
      </c>
      <c r="BX60" s="81" t="s">
        <v>5</v>
      </c>
      <c r="CL60" s="81" t="s">
        <v>3</v>
      </c>
      <c r="CM60" s="81" t="s">
        <v>79</v>
      </c>
    </row>
    <row r="61" spans="1:91" s="7" customFormat="1" ht="24.75" customHeight="1">
      <c r="A61" s="72" t="s">
        <v>74</v>
      </c>
      <c r="B61" s="73"/>
      <c r="C61" s="74"/>
      <c r="D61" s="263" t="s">
        <v>95</v>
      </c>
      <c r="E61" s="263"/>
      <c r="F61" s="263"/>
      <c r="G61" s="263"/>
      <c r="H61" s="263"/>
      <c r="I61" s="75"/>
      <c r="J61" s="263" t="s">
        <v>96</v>
      </c>
      <c r="K61" s="263"/>
      <c r="L61" s="263"/>
      <c r="M61" s="263"/>
      <c r="N61" s="263"/>
      <c r="O61" s="263"/>
      <c r="P61" s="263"/>
      <c r="Q61" s="263"/>
      <c r="R61" s="263"/>
      <c r="S61" s="263"/>
      <c r="T61" s="263"/>
      <c r="U61" s="263"/>
      <c r="V61" s="263"/>
      <c r="W61" s="263"/>
      <c r="X61" s="263"/>
      <c r="Y61" s="263"/>
      <c r="Z61" s="263"/>
      <c r="AA61" s="263"/>
      <c r="AB61" s="263"/>
      <c r="AC61" s="263"/>
      <c r="AD61" s="263"/>
      <c r="AE61" s="263"/>
      <c r="AF61" s="263"/>
      <c r="AG61" s="269">
        <f>'SO 04-19-07 - Hanušovice ...'!J30</f>
        <v>0</v>
      </c>
      <c r="AH61" s="270"/>
      <c r="AI61" s="270"/>
      <c r="AJ61" s="270"/>
      <c r="AK61" s="270"/>
      <c r="AL61" s="270"/>
      <c r="AM61" s="270"/>
      <c r="AN61" s="269">
        <f t="shared" si="0"/>
        <v>0</v>
      </c>
      <c r="AO61" s="270"/>
      <c r="AP61" s="270"/>
      <c r="AQ61" s="76" t="s">
        <v>75</v>
      </c>
      <c r="AR61" s="73"/>
      <c r="AS61" s="77">
        <v>0</v>
      </c>
      <c r="AT61" s="78">
        <f t="shared" si="1"/>
        <v>0</v>
      </c>
      <c r="AU61" s="79">
        <f>'SO 04-19-07 - Hanušovice ...'!P98</f>
        <v>64.962298000000004</v>
      </c>
      <c r="AV61" s="78">
        <f>'SO 04-19-07 - Hanušovice ...'!J33</f>
        <v>0</v>
      </c>
      <c r="AW61" s="78">
        <f>'SO 04-19-07 - Hanušovice ...'!J34</f>
        <v>0</v>
      </c>
      <c r="AX61" s="78">
        <f>'SO 04-19-07 - Hanušovice ...'!J35</f>
        <v>0</v>
      </c>
      <c r="AY61" s="78">
        <f>'SO 04-19-07 - Hanušovice ...'!J36</f>
        <v>0</v>
      </c>
      <c r="AZ61" s="78">
        <f>'SO 04-19-07 - Hanušovice ...'!F33</f>
        <v>0</v>
      </c>
      <c r="BA61" s="78">
        <f>'SO 04-19-07 - Hanušovice ...'!F34</f>
        <v>0</v>
      </c>
      <c r="BB61" s="78">
        <f>'SO 04-19-07 - Hanušovice ...'!F35</f>
        <v>0</v>
      </c>
      <c r="BC61" s="78">
        <f>'SO 04-19-07 - Hanušovice ...'!F36</f>
        <v>0</v>
      </c>
      <c r="BD61" s="80">
        <f>'SO 04-19-07 - Hanušovice ...'!F37</f>
        <v>0</v>
      </c>
      <c r="BF61" s="7">
        <f t="shared" si="2"/>
        <v>0</v>
      </c>
      <c r="BT61" s="81" t="s">
        <v>76</v>
      </c>
      <c r="BV61" s="81" t="s">
        <v>72</v>
      </c>
      <c r="BW61" s="81" t="s">
        <v>97</v>
      </c>
      <c r="BX61" s="81" t="s">
        <v>5</v>
      </c>
      <c r="CL61" s="81" t="s">
        <v>3</v>
      </c>
      <c r="CM61" s="81" t="s">
        <v>79</v>
      </c>
    </row>
    <row r="62" spans="1:91" s="7" customFormat="1" ht="24.75" customHeight="1">
      <c r="A62" s="72" t="s">
        <v>74</v>
      </c>
      <c r="B62" s="73"/>
      <c r="C62" s="74"/>
      <c r="D62" s="263" t="s">
        <v>98</v>
      </c>
      <c r="E62" s="263"/>
      <c r="F62" s="263"/>
      <c r="G62" s="263"/>
      <c r="H62" s="263"/>
      <c r="I62" s="75"/>
      <c r="J62" s="263" t="s">
        <v>99</v>
      </c>
      <c r="K62" s="263"/>
      <c r="L62" s="263"/>
      <c r="M62" s="263"/>
      <c r="N62" s="263"/>
      <c r="O62" s="263"/>
      <c r="P62" s="263"/>
      <c r="Q62" s="263"/>
      <c r="R62" s="263"/>
      <c r="S62" s="263"/>
      <c r="T62" s="263"/>
      <c r="U62" s="263"/>
      <c r="V62" s="263"/>
      <c r="W62" s="263"/>
      <c r="X62" s="263"/>
      <c r="Y62" s="263"/>
      <c r="Z62" s="263"/>
      <c r="AA62" s="263"/>
      <c r="AB62" s="263"/>
      <c r="AC62" s="263"/>
      <c r="AD62" s="263"/>
      <c r="AE62" s="263"/>
      <c r="AF62" s="263"/>
      <c r="AG62" s="269">
        <f>'SO 04-19-08 - Hanušovice ...'!J30</f>
        <v>0</v>
      </c>
      <c r="AH62" s="270"/>
      <c r="AI62" s="270"/>
      <c r="AJ62" s="270"/>
      <c r="AK62" s="270"/>
      <c r="AL62" s="270"/>
      <c r="AM62" s="270"/>
      <c r="AN62" s="269">
        <f t="shared" si="0"/>
        <v>0</v>
      </c>
      <c r="AO62" s="270"/>
      <c r="AP62" s="270"/>
      <c r="AQ62" s="76" t="s">
        <v>75</v>
      </c>
      <c r="AR62" s="73"/>
      <c r="AS62" s="77">
        <v>0</v>
      </c>
      <c r="AT62" s="78">
        <f t="shared" si="1"/>
        <v>0</v>
      </c>
      <c r="AU62" s="79">
        <f>'SO 04-19-08 - Hanušovice ...'!P99</f>
        <v>336.35823600000003</v>
      </c>
      <c r="AV62" s="78">
        <f>'SO 04-19-08 - Hanušovice ...'!J33</f>
        <v>0</v>
      </c>
      <c r="AW62" s="78">
        <f>'SO 04-19-08 - Hanušovice ...'!J34</f>
        <v>0</v>
      </c>
      <c r="AX62" s="78">
        <f>'SO 04-19-08 - Hanušovice ...'!J35</f>
        <v>0</v>
      </c>
      <c r="AY62" s="78">
        <f>'SO 04-19-08 - Hanušovice ...'!J36</f>
        <v>0</v>
      </c>
      <c r="AZ62" s="78">
        <f>'SO 04-19-08 - Hanušovice ...'!F33</f>
        <v>0</v>
      </c>
      <c r="BA62" s="78">
        <f>'SO 04-19-08 - Hanušovice ...'!F34</f>
        <v>0</v>
      </c>
      <c r="BB62" s="78">
        <f>'SO 04-19-08 - Hanušovice ...'!F35</f>
        <v>0</v>
      </c>
      <c r="BC62" s="78">
        <f>'SO 04-19-08 - Hanušovice ...'!F36</f>
        <v>0</v>
      </c>
      <c r="BD62" s="80">
        <f>'SO 04-19-08 - Hanušovice ...'!F37</f>
        <v>0</v>
      </c>
      <c r="BF62" s="7">
        <f t="shared" si="2"/>
        <v>0</v>
      </c>
      <c r="BT62" s="81" t="s">
        <v>76</v>
      </c>
      <c r="BV62" s="81" t="s">
        <v>72</v>
      </c>
      <c r="BW62" s="81" t="s">
        <v>100</v>
      </c>
      <c r="BX62" s="81" t="s">
        <v>5</v>
      </c>
      <c r="CL62" s="81" t="s">
        <v>3</v>
      </c>
      <c r="CM62" s="81" t="s">
        <v>79</v>
      </c>
    </row>
    <row r="63" spans="1:91" s="7" customFormat="1" ht="24.75" customHeight="1">
      <c r="A63" s="72" t="s">
        <v>74</v>
      </c>
      <c r="B63" s="73"/>
      <c r="C63" s="74"/>
      <c r="D63" s="263" t="s">
        <v>101</v>
      </c>
      <c r="E63" s="263"/>
      <c r="F63" s="263"/>
      <c r="G63" s="263"/>
      <c r="H63" s="263"/>
      <c r="I63" s="75"/>
      <c r="J63" s="263" t="s">
        <v>102</v>
      </c>
      <c r="K63" s="263"/>
      <c r="L63" s="263"/>
      <c r="M63" s="263"/>
      <c r="N63" s="263"/>
      <c r="O63" s="263"/>
      <c r="P63" s="263"/>
      <c r="Q63" s="263"/>
      <c r="R63" s="263"/>
      <c r="S63" s="263"/>
      <c r="T63" s="263"/>
      <c r="U63" s="263"/>
      <c r="V63" s="263"/>
      <c r="W63" s="263"/>
      <c r="X63" s="263"/>
      <c r="Y63" s="263"/>
      <c r="Z63" s="263"/>
      <c r="AA63" s="263"/>
      <c r="AB63" s="263"/>
      <c r="AC63" s="263"/>
      <c r="AD63" s="263"/>
      <c r="AE63" s="263"/>
      <c r="AF63" s="263"/>
      <c r="AG63" s="269">
        <f>'SO 04-19-09 - Hanušovice ...'!J30</f>
        <v>0</v>
      </c>
      <c r="AH63" s="270"/>
      <c r="AI63" s="270"/>
      <c r="AJ63" s="270"/>
      <c r="AK63" s="270"/>
      <c r="AL63" s="270"/>
      <c r="AM63" s="270"/>
      <c r="AN63" s="269">
        <f t="shared" si="0"/>
        <v>0</v>
      </c>
      <c r="AO63" s="270"/>
      <c r="AP63" s="270"/>
      <c r="AQ63" s="76" t="s">
        <v>75</v>
      </c>
      <c r="AR63" s="73"/>
      <c r="AS63" s="77">
        <v>0</v>
      </c>
      <c r="AT63" s="78">
        <f t="shared" si="1"/>
        <v>0</v>
      </c>
      <c r="AU63" s="79">
        <f>'SO 04-19-09 - Hanušovice ...'!P98</f>
        <v>116.45433899999999</v>
      </c>
      <c r="AV63" s="78">
        <f>'SO 04-19-09 - Hanušovice ...'!J33</f>
        <v>0</v>
      </c>
      <c r="AW63" s="78">
        <f>'SO 04-19-09 - Hanušovice ...'!J34</f>
        <v>0</v>
      </c>
      <c r="AX63" s="78">
        <f>'SO 04-19-09 - Hanušovice ...'!J35</f>
        <v>0</v>
      </c>
      <c r="AY63" s="78">
        <f>'SO 04-19-09 - Hanušovice ...'!J36</f>
        <v>0</v>
      </c>
      <c r="AZ63" s="78">
        <f>'SO 04-19-09 - Hanušovice ...'!F33</f>
        <v>0</v>
      </c>
      <c r="BA63" s="78">
        <f>'SO 04-19-09 - Hanušovice ...'!F34</f>
        <v>0</v>
      </c>
      <c r="BB63" s="78">
        <f>'SO 04-19-09 - Hanušovice ...'!F35</f>
        <v>0</v>
      </c>
      <c r="BC63" s="78">
        <f>'SO 04-19-09 - Hanušovice ...'!F36</f>
        <v>0</v>
      </c>
      <c r="BD63" s="80">
        <f>'SO 04-19-09 - Hanušovice ...'!F37</f>
        <v>0</v>
      </c>
      <c r="BF63" s="7">
        <f t="shared" si="2"/>
        <v>0</v>
      </c>
      <c r="BT63" s="81" t="s">
        <v>76</v>
      </c>
      <c r="BV63" s="81" t="s">
        <v>72</v>
      </c>
      <c r="BW63" s="81" t="s">
        <v>103</v>
      </c>
      <c r="BX63" s="81" t="s">
        <v>5</v>
      </c>
      <c r="CL63" s="81" t="s">
        <v>3</v>
      </c>
      <c r="CM63" s="81" t="s">
        <v>79</v>
      </c>
    </row>
    <row r="64" spans="1:91" s="7" customFormat="1" ht="24.75" customHeight="1">
      <c r="A64" s="72" t="s">
        <v>74</v>
      </c>
      <c r="B64" s="73"/>
      <c r="C64" s="74"/>
      <c r="D64" s="263" t="s">
        <v>104</v>
      </c>
      <c r="E64" s="263"/>
      <c r="F64" s="263"/>
      <c r="G64" s="263"/>
      <c r="H64" s="263"/>
      <c r="I64" s="75"/>
      <c r="J64" s="263" t="s">
        <v>105</v>
      </c>
      <c r="K64" s="263"/>
      <c r="L64" s="263"/>
      <c r="M64" s="263"/>
      <c r="N64" s="263"/>
      <c r="O64" s="263"/>
      <c r="P64" s="263"/>
      <c r="Q64" s="263"/>
      <c r="R64" s="263"/>
      <c r="S64" s="263"/>
      <c r="T64" s="263"/>
      <c r="U64" s="263"/>
      <c r="V64" s="263"/>
      <c r="W64" s="263"/>
      <c r="X64" s="263"/>
      <c r="Y64" s="263"/>
      <c r="Z64" s="263"/>
      <c r="AA64" s="263"/>
      <c r="AB64" s="263"/>
      <c r="AC64" s="263"/>
      <c r="AD64" s="263"/>
      <c r="AE64" s="263"/>
      <c r="AF64" s="263"/>
      <c r="AG64" s="269">
        <f>'SO 04-19-10 - Hanušovice ...'!J30</f>
        <v>0</v>
      </c>
      <c r="AH64" s="270"/>
      <c r="AI64" s="270"/>
      <c r="AJ64" s="270"/>
      <c r="AK64" s="270"/>
      <c r="AL64" s="270"/>
      <c r="AM64" s="270"/>
      <c r="AN64" s="269">
        <f t="shared" si="0"/>
        <v>0</v>
      </c>
      <c r="AO64" s="270"/>
      <c r="AP64" s="270"/>
      <c r="AQ64" s="76" t="s">
        <v>75</v>
      </c>
      <c r="AR64" s="73"/>
      <c r="AS64" s="77">
        <v>0</v>
      </c>
      <c r="AT64" s="78">
        <f t="shared" si="1"/>
        <v>0</v>
      </c>
      <c r="AU64" s="79">
        <f>'SO 04-19-10 - Hanušovice ...'!P100</f>
        <v>430.14593600000006</v>
      </c>
      <c r="AV64" s="78">
        <f>'SO 04-19-10 - Hanušovice ...'!J33</f>
        <v>0</v>
      </c>
      <c r="AW64" s="78">
        <f>'SO 04-19-10 - Hanušovice ...'!J34</f>
        <v>0</v>
      </c>
      <c r="AX64" s="78">
        <f>'SO 04-19-10 - Hanušovice ...'!J35</f>
        <v>0</v>
      </c>
      <c r="AY64" s="78">
        <f>'SO 04-19-10 - Hanušovice ...'!J36</f>
        <v>0</v>
      </c>
      <c r="AZ64" s="78">
        <f>'SO 04-19-10 - Hanušovice ...'!F33</f>
        <v>0</v>
      </c>
      <c r="BA64" s="78">
        <f>'SO 04-19-10 - Hanušovice ...'!F34</f>
        <v>0</v>
      </c>
      <c r="BB64" s="78">
        <f>'SO 04-19-10 - Hanušovice ...'!F35</f>
        <v>0</v>
      </c>
      <c r="BC64" s="78">
        <f>'SO 04-19-10 - Hanušovice ...'!F36</f>
        <v>0</v>
      </c>
      <c r="BD64" s="80">
        <f>'SO 04-19-10 - Hanušovice ...'!F37</f>
        <v>0</v>
      </c>
      <c r="BF64" s="7">
        <f t="shared" si="2"/>
        <v>0</v>
      </c>
      <c r="BT64" s="81" t="s">
        <v>76</v>
      </c>
      <c r="BV64" s="81" t="s">
        <v>72</v>
      </c>
      <c r="BW64" s="81" t="s">
        <v>106</v>
      </c>
      <c r="BX64" s="81" t="s">
        <v>5</v>
      </c>
      <c r="CL64" s="81" t="s">
        <v>3</v>
      </c>
      <c r="CM64" s="81" t="s">
        <v>79</v>
      </c>
    </row>
    <row r="65" spans="1:91" s="7" customFormat="1" ht="24.75" customHeight="1">
      <c r="A65" s="72" t="s">
        <v>74</v>
      </c>
      <c r="B65" s="73"/>
      <c r="C65" s="74"/>
      <c r="D65" s="263" t="s">
        <v>107</v>
      </c>
      <c r="E65" s="263"/>
      <c r="F65" s="263"/>
      <c r="G65" s="263"/>
      <c r="H65" s="263"/>
      <c r="I65" s="75"/>
      <c r="J65" s="263" t="s">
        <v>108</v>
      </c>
      <c r="K65" s="263"/>
      <c r="L65" s="263"/>
      <c r="M65" s="263"/>
      <c r="N65" s="263"/>
      <c r="O65" s="263"/>
      <c r="P65" s="263"/>
      <c r="Q65" s="263"/>
      <c r="R65" s="263"/>
      <c r="S65" s="263"/>
      <c r="T65" s="263"/>
      <c r="U65" s="263"/>
      <c r="V65" s="263"/>
      <c r="W65" s="263"/>
      <c r="X65" s="263"/>
      <c r="Y65" s="263"/>
      <c r="Z65" s="263"/>
      <c r="AA65" s="263"/>
      <c r="AB65" s="263"/>
      <c r="AC65" s="263"/>
      <c r="AD65" s="263"/>
      <c r="AE65" s="263"/>
      <c r="AF65" s="263"/>
      <c r="AG65" s="269">
        <f>'SO 04-19-11 - Hanušovice ...'!J30</f>
        <v>0</v>
      </c>
      <c r="AH65" s="270"/>
      <c r="AI65" s="270"/>
      <c r="AJ65" s="270"/>
      <c r="AK65" s="270"/>
      <c r="AL65" s="270"/>
      <c r="AM65" s="270"/>
      <c r="AN65" s="269">
        <f t="shared" si="0"/>
        <v>0</v>
      </c>
      <c r="AO65" s="270"/>
      <c r="AP65" s="270"/>
      <c r="AQ65" s="76" t="s">
        <v>75</v>
      </c>
      <c r="AR65" s="73"/>
      <c r="AS65" s="77">
        <v>0</v>
      </c>
      <c r="AT65" s="78">
        <f t="shared" si="1"/>
        <v>0</v>
      </c>
      <c r="AU65" s="79">
        <f>'SO 04-19-11 - Hanušovice ...'!P100</f>
        <v>380.47093999999998</v>
      </c>
      <c r="AV65" s="78">
        <f>'SO 04-19-11 - Hanušovice ...'!J33</f>
        <v>0</v>
      </c>
      <c r="AW65" s="78">
        <f>'SO 04-19-11 - Hanušovice ...'!J34</f>
        <v>0</v>
      </c>
      <c r="AX65" s="78">
        <f>'SO 04-19-11 - Hanušovice ...'!J35</f>
        <v>0</v>
      </c>
      <c r="AY65" s="78">
        <f>'SO 04-19-11 - Hanušovice ...'!J36</f>
        <v>0</v>
      </c>
      <c r="AZ65" s="78">
        <f>'SO 04-19-11 - Hanušovice ...'!F33</f>
        <v>0</v>
      </c>
      <c r="BA65" s="78">
        <f>'SO 04-19-11 - Hanušovice ...'!F34</f>
        <v>0</v>
      </c>
      <c r="BB65" s="78">
        <f>'SO 04-19-11 - Hanušovice ...'!F35</f>
        <v>0</v>
      </c>
      <c r="BC65" s="78">
        <f>'SO 04-19-11 - Hanušovice ...'!F36</f>
        <v>0</v>
      </c>
      <c r="BD65" s="80">
        <f>'SO 04-19-11 - Hanušovice ...'!F37</f>
        <v>0</v>
      </c>
      <c r="BF65" s="7">
        <f t="shared" si="2"/>
        <v>0</v>
      </c>
      <c r="BT65" s="81" t="s">
        <v>76</v>
      </c>
      <c r="BV65" s="81" t="s">
        <v>72</v>
      </c>
      <c r="BW65" s="81" t="s">
        <v>109</v>
      </c>
      <c r="BX65" s="81" t="s">
        <v>5</v>
      </c>
      <c r="CL65" s="81" t="s">
        <v>3</v>
      </c>
      <c r="CM65" s="81" t="s">
        <v>79</v>
      </c>
    </row>
    <row r="66" spans="1:91" s="7" customFormat="1" ht="24.75" customHeight="1">
      <c r="A66" s="72" t="s">
        <v>74</v>
      </c>
      <c r="B66" s="73"/>
      <c r="C66" s="74"/>
      <c r="D66" s="263" t="s">
        <v>110</v>
      </c>
      <c r="E66" s="263"/>
      <c r="F66" s="263"/>
      <c r="G66" s="263"/>
      <c r="H66" s="263"/>
      <c r="I66" s="75"/>
      <c r="J66" s="263" t="s">
        <v>111</v>
      </c>
      <c r="K66" s="263"/>
      <c r="L66" s="263"/>
      <c r="M66" s="263"/>
      <c r="N66" s="263"/>
      <c r="O66" s="263"/>
      <c r="P66" s="263"/>
      <c r="Q66" s="263"/>
      <c r="R66" s="263"/>
      <c r="S66" s="263"/>
      <c r="T66" s="263"/>
      <c r="U66" s="263"/>
      <c r="V66" s="263"/>
      <c r="W66" s="263"/>
      <c r="X66" s="263"/>
      <c r="Y66" s="263"/>
      <c r="Z66" s="263"/>
      <c r="AA66" s="263"/>
      <c r="AB66" s="263"/>
      <c r="AC66" s="263"/>
      <c r="AD66" s="263"/>
      <c r="AE66" s="263"/>
      <c r="AF66" s="263"/>
      <c r="AG66" s="269">
        <f>'SO 04-19-12 - Hanušovice ...'!J30</f>
        <v>0</v>
      </c>
      <c r="AH66" s="270"/>
      <c r="AI66" s="270"/>
      <c r="AJ66" s="270"/>
      <c r="AK66" s="270"/>
      <c r="AL66" s="270"/>
      <c r="AM66" s="270"/>
      <c r="AN66" s="269">
        <f t="shared" si="0"/>
        <v>0</v>
      </c>
      <c r="AO66" s="270"/>
      <c r="AP66" s="270"/>
      <c r="AQ66" s="76" t="s">
        <v>75</v>
      </c>
      <c r="AR66" s="73"/>
      <c r="AS66" s="77">
        <v>0</v>
      </c>
      <c r="AT66" s="78">
        <f t="shared" si="1"/>
        <v>0</v>
      </c>
      <c r="AU66" s="79">
        <f>'SO 04-19-12 - Hanušovice ...'!P100</f>
        <v>532.88264700000002</v>
      </c>
      <c r="AV66" s="78">
        <f>'SO 04-19-12 - Hanušovice ...'!J33</f>
        <v>0</v>
      </c>
      <c r="AW66" s="78">
        <f>'SO 04-19-12 - Hanušovice ...'!J34</f>
        <v>0</v>
      </c>
      <c r="AX66" s="78">
        <f>'SO 04-19-12 - Hanušovice ...'!J35</f>
        <v>0</v>
      </c>
      <c r="AY66" s="78">
        <f>'SO 04-19-12 - Hanušovice ...'!J36</f>
        <v>0</v>
      </c>
      <c r="AZ66" s="78">
        <f>'SO 04-19-12 - Hanušovice ...'!F33</f>
        <v>0</v>
      </c>
      <c r="BA66" s="78">
        <f>'SO 04-19-12 - Hanušovice ...'!F34</f>
        <v>0</v>
      </c>
      <c r="BB66" s="78">
        <f>'SO 04-19-12 - Hanušovice ...'!F35</f>
        <v>0</v>
      </c>
      <c r="BC66" s="78">
        <f>'SO 04-19-12 - Hanušovice ...'!F36</f>
        <v>0</v>
      </c>
      <c r="BD66" s="80">
        <f>'SO 04-19-12 - Hanušovice ...'!F37</f>
        <v>0</v>
      </c>
      <c r="BF66" s="7">
        <f t="shared" si="2"/>
        <v>0</v>
      </c>
      <c r="BT66" s="81" t="s">
        <v>76</v>
      </c>
      <c r="BV66" s="81" t="s">
        <v>72</v>
      </c>
      <c r="BW66" s="81" t="s">
        <v>112</v>
      </c>
      <c r="BX66" s="81" t="s">
        <v>5</v>
      </c>
      <c r="CL66" s="81" t="s">
        <v>3</v>
      </c>
      <c r="CM66" s="81" t="s">
        <v>79</v>
      </c>
    </row>
    <row r="67" spans="1:91" s="7" customFormat="1" ht="24.75" customHeight="1">
      <c r="A67" s="72" t="s">
        <v>74</v>
      </c>
      <c r="B67" s="73"/>
      <c r="C67" s="74"/>
      <c r="D67" s="263" t="s">
        <v>113</v>
      </c>
      <c r="E67" s="263"/>
      <c r="F67" s="263"/>
      <c r="G67" s="263"/>
      <c r="H67" s="263"/>
      <c r="I67" s="75"/>
      <c r="J67" s="263" t="s">
        <v>114</v>
      </c>
      <c r="K67" s="263"/>
      <c r="L67" s="263"/>
      <c r="M67" s="263"/>
      <c r="N67" s="263"/>
      <c r="O67" s="263"/>
      <c r="P67" s="263"/>
      <c r="Q67" s="263"/>
      <c r="R67" s="263"/>
      <c r="S67" s="263"/>
      <c r="T67" s="263"/>
      <c r="U67" s="263"/>
      <c r="V67" s="263"/>
      <c r="W67" s="263"/>
      <c r="X67" s="263"/>
      <c r="Y67" s="263"/>
      <c r="Z67" s="263"/>
      <c r="AA67" s="263"/>
      <c r="AB67" s="263"/>
      <c r="AC67" s="263"/>
      <c r="AD67" s="263"/>
      <c r="AE67" s="263"/>
      <c r="AF67" s="263"/>
      <c r="AG67" s="269">
        <f>'SO 04-19-13 - Hanušovice ...'!J30</f>
        <v>0</v>
      </c>
      <c r="AH67" s="270"/>
      <c r="AI67" s="270"/>
      <c r="AJ67" s="270"/>
      <c r="AK67" s="270"/>
      <c r="AL67" s="270"/>
      <c r="AM67" s="270"/>
      <c r="AN67" s="269">
        <f t="shared" si="0"/>
        <v>0</v>
      </c>
      <c r="AO67" s="270"/>
      <c r="AP67" s="270"/>
      <c r="AQ67" s="76" t="s">
        <v>75</v>
      </c>
      <c r="AR67" s="73"/>
      <c r="AS67" s="77">
        <v>0</v>
      </c>
      <c r="AT67" s="78">
        <f t="shared" si="1"/>
        <v>0</v>
      </c>
      <c r="AU67" s="79">
        <f>'SO 04-19-13 - Hanušovice ...'!P100</f>
        <v>456.177706</v>
      </c>
      <c r="AV67" s="78">
        <f>'SO 04-19-13 - Hanušovice ...'!J33</f>
        <v>0</v>
      </c>
      <c r="AW67" s="78">
        <f>'SO 04-19-13 - Hanušovice ...'!J34</f>
        <v>0</v>
      </c>
      <c r="AX67" s="78">
        <f>'SO 04-19-13 - Hanušovice ...'!J35</f>
        <v>0</v>
      </c>
      <c r="AY67" s="78">
        <f>'SO 04-19-13 - Hanušovice ...'!J36</f>
        <v>0</v>
      </c>
      <c r="AZ67" s="78">
        <f>'SO 04-19-13 - Hanušovice ...'!F33</f>
        <v>0</v>
      </c>
      <c r="BA67" s="78">
        <f>'SO 04-19-13 - Hanušovice ...'!F34</f>
        <v>0</v>
      </c>
      <c r="BB67" s="78">
        <f>'SO 04-19-13 - Hanušovice ...'!F35</f>
        <v>0</v>
      </c>
      <c r="BC67" s="78">
        <f>'SO 04-19-13 - Hanušovice ...'!F36</f>
        <v>0</v>
      </c>
      <c r="BD67" s="80">
        <f>'SO 04-19-13 - Hanušovice ...'!F37</f>
        <v>0</v>
      </c>
      <c r="BF67" s="7">
        <f t="shared" si="2"/>
        <v>0</v>
      </c>
      <c r="BT67" s="81" t="s">
        <v>76</v>
      </c>
      <c r="BV67" s="81" t="s">
        <v>72</v>
      </c>
      <c r="BW67" s="81" t="s">
        <v>115</v>
      </c>
      <c r="BX67" s="81" t="s">
        <v>5</v>
      </c>
      <c r="CL67" s="81" t="s">
        <v>3</v>
      </c>
      <c r="CM67" s="81" t="s">
        <v>79</v>
      </c>
    </row>
    <row r="68" spans="1:91" s="7" customFormat="1" ht="24.75" customHeight="1">
      <c r="A68" s="72" t="s">
        <v>74</v>
      </c>
      <c r="B68" s="73"/>
      <c r="C68" s="74"/>
      <c r="D68" s="263" t="s">
        <v>116</v>
      </c>
      <c r="E68" s="263"/>
      <c r="F68" s="263"/>
      <c r="G68" s="263"/>
      <c r="H68" s="263"/>
      <c r="I68" s="75"/>
      <c r="J68" s="263" t="s">
        <v>117</v>
      </c>
      <c r="K68" s="263"/>
      <c r="L68" s="263"/>
      <c r="M68" s="263"/>
      <c r="N68" s="263"/>
      <c r="O68" s="263"/>
      <c r="P68" s="263"/>
      <c r="Q68" s="263"/>
      <c r="R68" s="263"/>
      <c r="S68" s="263"/>
      <c r="T68" s="263"/>
      <c r="U68" s="263"/>
      <c r="V68" s="263"/>
      <c r="W68" s="263"/>
      <c r="X68" s="263"/>
      <c r="Y68" s="263"/>
      <c r="Z68" s="263"/>
      <c r="AA68" s="263"/>
      <c r="AB68" s="263"/>
      <c r="AC68" s="263"/>
      <c r="AD68" s="263"/>
      <c r="AE68" s="263"/>
      <c r="AF68" s="263"/>
      <c r="AG68" s="269">
        <f>'SO 04-19-14 - Hanušovice ...'!J30</f>
        <v>0</v>
      </c>
      <c r="AH68" s="270"/>
      <c r="AI68" s="270"/>
      <c r="AJ68" s="270"/>
      <c r="AK68" s="270"/>
      <c r="AL68" s="270"/>
      <c r="AM68" s="270"/>
      <c r="AN68" s="269">
        <f t="shared" si="0"/>
        <v>0</v>
      </c>
      <c r="AO68" s="270"/>
      <c r="AP68" s="270"/>
      <c r="AQ68" s="76" t="s">
        <v>75</v>
      </c>
      <c r="AR68" s="73"/>
      <c r="AS68" s="77">
        <v>0</v>
      </c>
      <c r="AT68" s="78">
        <f t="shared" si="1"/>
        <v>0</v>
      </c>
      <c r="AU68" s="79">
        <f>'SO 04-19-14 - Hanušovice ...'!P103</f>
        <v>1108.01442</v>
      </c>
      <c r="AV68" s="78">
        <f>'SO 04-19-14 - Hanušovice ...'!J33</f>
        <v>0</v>
      </c>
      <c r="AW68" s="78">
        <f>'SO 04-19-14 - Hanušovice ...'!J34</f>
        <v>0</v>
      </c>
      <c r="AX68" s="78">
        <f>'SO 04-19-14 - Hanušovice ...'!J35</f>
        <v>0</v>
      </c>
      <c r="AY68" s="78">
        <f>'SO 04-19-14 - Hanušovice ...'!J36</f>
        <v>0</v>
      </c>
      <c r="AZ68" s="78">
        <f>'SO 04-19-14 - Hanušovice ...'!F33</f>
        <v>0</v>
      </c>
      <c r="BA68" s="78">
        <f>'SO 04-19-14 - Hanušovice ...'!F34</f>
        <v>0</v>
      </c>
      <c r="BB68" s="78">
        <f>'SO 04-19-14 - Hanušovice ...'!F35</f>
        <v>0</v>
      </c>
      <c r="BC68" s="78">
        <f>'SO 04-19-14 - Hanušovice ...'!F36</f>
        <v>0</v>
      </c>
      <c r="BD68" s="80">
        <f>'SO 04-19-14 - Hanušovice ...'!F37</f>
        <v>0</v>
      </c>
      <c r="BF68" s="7">
        <f t="shared" si="2"/>
        <v>0</v>
      </c>
      <c r="BT68" s="81" t="s">
        <v>76</v>
      </c>
      <c r="BV68" s="81" t="s">
        <v>72</v>
      </c>
      <c r="BW68" s="81" t="s">
        <v>118</v>
      </c>
      <c r="BX68" s="81" t="s">
        <v>5</v>
      </c>
      <c r="CL68" s="81" t="s">
        <v>3</v>
      </c>
      <c r="CM68" s="81" t="s">
        <v>79</v>
      </c>
    </row>
    <row r="69" spans="1:91" s="7" customFormat="1" ht="24.75" customHeight="1">
      <c r="A69" s="72" t="s">
        <v>74</v>
      </c>
      <c r="B69" s="73"/>
      <c r="C69" s="74"/>
      <c r="D69" s="263" t="s">
        <v>119</v>
      </c>
      <c r="E69" s="263"/>
      <c r="F69" s="263"/>
      <c r="G69" s="263"/>
      <c r="H69" s="263"/>
      <c r="I69" s="75"/>
      <c r="J69" s="263" t="s">
        <v>120</v>
      </c>
      <c r="K69" s="263"/>
      <c r="L69" s="263"/>
      <c r="M69" s="263"/>
      <c r="N69" s="263"/>
      <c r="O69" s="263"/>
      <c r="P69" s="263"/>
      <c r="Q69" s="263"/>
      <c r="R69" s="263"/>
      <c r="S69" s="263"/>
      <c r="T69" s="263"/>
      <c r="U69" s="263"/>
      <c r="V69" s="263"/>
      <c r="W69" s="263"/>
      <c r="X69" s="263"/>
      <c r="Y69" s="263"/>
      <c r="Z69" s="263"/>
      <c r="AA69" s="263"/>
      <c r="AB69" s="263"/>
      <c r="AC69" s="263"/>
      <c r="AD69" s="263"/>
      <c r="AE69" s="263"/>
      <c r="AF69" s="263"/>
      <c r="AG69" s="269">
        <f>'SO 05-19-01 - Lipová Lázn...'!J30</f>
        <v>0</v>
      </c>
      <c r="AH69" s="270"/>
      <c r="AI69" s="270"/>
      <c r="AJ69" s="270"/>
      <c r="AK69" s="270"/>
      <c r="AL69" s="270"/>
      <c r="AM69" s="270"/>
      <c r="AN69" s="269">
        <f t="shared" si="0"/>
        <v>0</v>
      </c>
      <c r="AO69" s="270"/>
      <c r="AP69" s="270"/>
      <c r="AQ69" s="76" t="s">
        <v>75</v>
      </c>
      <c r="AR69" s="73"/>
      <c r="AS69" s="77">
        <v>0</v>
      </c>
      <c r="AT69" s="78">
        <f t="shared" si="1"/>
        <v>0</v>
      </c>
      <c r="AU69" s="79">
        <f>'SO 05-19-01 - Lipová Lázn...'!P100</f>
        <v>732.28080899999998</v>
      </c>
      <c r="AV69" s="78">
        <f>'SO 05-19-01 - Lipová Lázn...'!J33</f>
        <v>0</v>
      </c>
      <c r="AW69" s="78">
        <f>'SO 05-19-01 - Lipová Lázn...'!J34</f>
        <v>0</v>
      </c>
      <c r="AX69" s="78">
        <f>'SO 05-19-01 - Lipová Lázn...'!J35</f>
        <v>0</v>
      </c>
      <c r="AY69" s="78">
        <f>'SO 05-19-01 - Lipová Lázn...'!J36</f>
        <v>0</v>
      </c>
      <c r="AZ69" s="78">
        <f>'SO 05-19-01 - Lipová Lázn...'!F33</f>
        <v>0</v>
      </c>
      <c r="BA69" s="78">
        <f>'SO 05-19-01 - Lipová Lázn...'!F34</f>
        <v>0</v>
      </c>
      <c r="BB69" s="78">
        <f>'SO 05-19-01 - Lipová Lázn...'!F35</f>
        <v>0</v>
      </c>
      <c r="BC69" s="78">
        <f>'SO 05-19-01 - Lipová Lázn...'!F36</f>
        <v>0</v>
      </c>
      <c r="BD69" s="80">
        <f>'SO 05-19-01 - Lipová Lázn...'!F37</f>
        <v>0</v>
      </c>
      <c r="BF69" s="7">
        <f t="shared" si="2"/>
        <v>0</v>
      </c>
      <c r="BT69" s="81" t="s">
        <v>76</v>
      </c>
      <c r="BV69" s="81" t="s">
        <v>72</v>
      </c>
      <c r="BW69" s="81" t="s">
        <v>121</v>
      </c>
      <c r="BX69" s="81" t="s">
        <v>5</v>
      </c>
      <c r="CL69" s="81" t="s">
        <v>3</v>
      </c>
      <c r="CM69" s="81" t="s">
        <v>79</v>
      </c>
    </row>
    <row r="70" spans="1:91" s="7" customFormat="1" ht="24.75" customHeight="1">
      <c r="A70" s="72" t="s">
        <v>74</v>
      </c>
      <c r="B70" s="73"/>
      <c r="C70" s="74"/>
      <c r="D70" s="263" t="s">
        <v>122</v>
      </c>
      <c r="E70" s="263"/>
      <c r="F70" s="263"/>
      <c r="G70" s="263"/>
      <c r="H70" s="263"/>
      <c r="I70" s="75"/>
      <c r="J70" s="263" t="s">
        <v>123</v>
      </c>
      <c r="K70" s="263"/>
      <c r="L70" s="263"/>
      <c r="M70" s="263"/>
      <c r="N70" s="263"/>
      <c r="O70" s="263"/>
      <c r="P70" s="263"/>
      <c r="Q70" s="263"/>
      <c r="R70" s="263"/>
      <c r="S70" s="263"/>
      <c r="T70" s="263"/>
      <c r="U70" s="263"/>
      <c r="V70" s="263"/>
      <c r="W70" s="263"/>
      <c r="X70" s="263"/>
      <c r="Y70" s="263"/>
      <c r="Z70" s="263"/>
      <c r="AA70" s="263"/>
      <c r="AB70" s="263"/>
      <c r="AC70" s="263"/>
      <c r="AD70" s="263"/>
      <c r="AE70" s="263"/>
      <c r="AF70" s="263"/>
      <c r="AG70" s="269">
        <f>'SO 05-19-02 - Lipová Lázn...'!J30</f>
        <v>0</v>
      </c>
      <c r="AH70" s="270"/>
      <c r="AI70" s="270"/>
      <c r="AJ70" s="270"/>
      <c r="AK70" s="270"/>
      <c r="AL70" s="270"/>
      <c r="AM70" s="270"/>
      <c r="AN70" s="269">
        <f t="shared" si="0"/>
        <v>0</v>
      </c>
      <c r="AO70" s="270"/>
      <c r="AP70" s="270"/>
      <c r="AQ70" s="76" t="s">
        <v>75</v>
      </c>
      <c r="AR70" s="73"/>
      <c r="AS70" s="82">
        <v>0</v>
      </c>
      <c r="AT70" s="83">
        <f t="shared" si="1"/>
        <v>0</v>
      </c>
      <c r="AU70" s="84">
        <f>'SO 05-19-02 - Lipová Lázn...'!P101</f>
        <v>642.93078600000001</v>
      </c>
      <c r="AV70" s="83">
        <f>'SO 05-19-02 - Lipová Lázn...'!J33</f>
        <v>0</v>
      </c>
      <c r="AW70" s="83">
        <f>'SO 05-19-02 - Lipová Lázn...'!J34</f>
        <v>0</v>
      </c>
      <c r="AX70" s="83">
        <f>'SO 05-19-02 - Lipová Lázn...'!J35</f>
        <v>0</v>
      </c>
      <c r="AY70" s="83">
        <f>'SO 05-19-02 - Lipová Lázn...'!J36</f>
        <v>0</v>
      </c>
      <c r="AZ70" s="83">
        <f>'SO 05-19-02 - Lipová Lázn...'!F33</f>
        <v>0</v>
      </c>
      <c r="BA70" s="83">
        <f>'SO 05-19-02 - Lipová Lázn...'!F34</f>
        <v>0</v>
      </c>
      <c r="BB70" s="83">
        <f>'SO 05-19-02 - Lipová Lázn...'!F35</f>
        <v>0</v>
      </c>
      <c r="BC70" s="83">
        <f>'SO 05-19-02 - Lipová Lázn...'!F36</f>
        <v>0</v>
      </c>
      <c r="BD70" s="85">
        <f>'SO 05-19-02 - Lipová Lázn...'!F37</f>
        <v>0</v>
      </c>
      <c r="BF70" s="7">
        <f t="shared" si="2"/>
        <v>0</v>
      </c>
      <c r="BT70" s="81" t="s">
        <v>76</v>
      </c>
      <c r="BV70" s="81" t="s">
        <v>72</v>
      </c>
      <c r="BW70" s="81" t="s">
        <v>124</v>
      </c>
      <c r="BX70" s="81" t="s">
        <v>5</v>
      </c>
      <c r="CL70" s="81" t="s">
        <v>3</v>
      </c>
      <c r="CM70" s="81" t="s">
        <v>79</v>
      </c>
    </row>
    <row r="71" spans="1:91" s="2" customFormat="1" ht="30" customHeight="1">
      <c r="A71" s="30"/>
      <c r="B71" s="31"/>
      <c r="C71" s="30"/>
      <c r="D71" s="30"/>
      <c r="E71" s="30"/>
      <c r="F71" s="30"/>
      <c r="G71" s="30"/>
      <c r="H71" s="30"/>
      <c r="I71" s="30"/>
      <c r="J71" s="30"/>
      <c r="K71" s="30"/>
      <c r="L71" s="30"/>
      <c r="M71" s="30"/>
      <c r="N71" s="30"/>
      <c r="O71" s="30"/>
      <c r="P71" s="30"/>
      <c r="Q71" s="30"/>
      <c r="R71" s="30"/>
      <c r="S71" s="30"/>
      <c r="T71" s="30"/>
      <c r="U71" s="30"/>
      <c r="V71" s="30"/>
      <c r="W71" s="30"/>
      <c r="X71" s="30"/>
      <c r="Y71" s="30"/>
      <c r="Z71" s="30"/>
      <c r="AA71" s="30"/>
      <c r="AB71" s="30"/>
      <c r="AC71" s="30"/>
      <c r="AD71" s="30"/>
      <c r="AE71" s="30"/>
      <c r="AF71" s="30"/>
      <c r="AG71" s="30"/>
      <c r="AH71" s="30"/>
      <c r="AI71" s="30"/>
      <c r="AJ71" s="30"/>
      <c r="AK71" s="30"/>
      <c r="AL71" s="30"/>
      <c r="AM71" s="30"/>
      <c r="AN71" s="30"/>
      <c r="AO71" s="30"/>
      <c r="AP71" s="30"/>
      <c r="AQ71" s="30"/>
      <c r="AR71" s="31"/>
      <c r="AS71" s="30"/>
      <c r="AT71" s="30"/>
      <c r="AU71" s="30"/>
      <c r="AV71" s="30"/>
      <c r="AW71" s="30"/>
      <c r="AX71" s="30"/>
      <c r="AY71" s="30"/>
      <c r="AZ71" s="30"/>
      <c r="BA71" s="30"/>
      <c r="BB71" s="30"/>
      <c r="BC71" s="30"/>
      <c r="BD71" s="30"/>
      <c r="BE71" s="30"/>
    </row>
    <row r="72" spans="1:91" s="2" customFormat="1" ht="6.95" customHeight="1">
      <c r="A72" s="30"/>
      <c r="B72" s="40"/>
      <c r="C72" s="41"/>
      <c r="D72" s="41"/>
      <c r="E72" s="41"/>
      <c r="F72" s="41"/>
      <c r="G72" s="41"/>
      <c r="H72" s="41"/>
      <c r="I72" s="41"/>
      <c r="J72" s="41"/>
      <c r="K72" s="41"/>
      <c r="L72" s="41"/>
      <c r="M72" s="41"/>
      <c r="N72" s="41"/>
      <c r="O72" s="41"/>
      <c r="P72" s="41"/>
      <c r="Q72" s="41"/>
      <c r="R72" s="41"/>
      <c r="S72" s="41"/>
      <c r="T72" s="41"/>
      <c r="U72" s="41"/>
      <c r="V72" s="41"/>
      <c r="W72" s="41"/>
      <c r="X72" s="41"/>
      <c r="Y72" s="41"/>
      <c r="Z72" s="41"/>
      <c r="AA72" s="41"/>
      <c r="AB72" s="41"/>
      <c r="AC72" s="41"/>
      <c r="AD72" s="41"/>
      <c r="AE72" s="41"/>
      <c r="AF72" s="41"/>
      <c r="AG72" s="41"/>
      <c r="AH72" s="41"/>
      <c r="AI72" s="41"/>
      <c r="AJ72" s="41"/>
      <c r="AK72" s="41"/>
      <c r="AL72" s="41"/>
      <c r="AM72" s="41"/>
      <c r="AN72" s="41"/>
      <c r="AO72" s="41"/>
      <c r="AP72" s="41"/>
      <c r="AQ72" s="41"/>
      <c r="AR72" s="31"/>
      <c r="AS72" s="30"/>
      <c r="AT72" s="30"/>
      <c r="AU72" s="30"/>
      <c r="AV72" s="30"/>
      <c r="AW72" s="30"/>
      <c r="AX72" s="30"/>
      <c r="AY72" s="30"/>
      <c r="AZ72" s="30"/>
      <c r="BA72" s="30"/>
      <c r="BB72" s="30"/>
      <c r="BC72" s="30"/>
      <c r="BD72" s="30"/>
      <c r="BE72" s="30"/>
    </row>
  </sheetData>
  <mergeCells count="100">
    <mergeCell ref="AN70:AP70"/>
    <mergeCell ref="AG70:AM70"/>
    <mergeCell ref="AN54:AP54"/>
    <mergeCell ref="AN67:AP67"/>
    <mergeCell ref="AG67:AM67"/>
    <mergeCell ref="AN68:AP68"/>
    <mergeCell ref="AG68:AM68"/>
    <mergeCell ref="AN69:AP69"/>
    <mergeCell ref="AG69:AM69"/>
    <mergeCell ref="AS49:AT51"/>
    <mergeCell ref="AN65:AP65"/>
    <mergeCell ref="AG65:AM65"/>
    <mergeCell ref="AN66:AP66"/>
    <mergeCell ref="AG66:AM66"/>
    <mergeCell ref="AR2:BE2"/>
    <mergeCell ref="AG63:AM63"/>
    <mergeCell ref="AG62:AM62"/>
    <mergeCell ref="AG52:AM52"/>
    <mergeCell ref="AG57:AM57"/>
    <mergeCell ref="AG55:AM55"/>
    <mergeCell ref="AG60:AM60"/>
    <mergeCell ref="AG61:AM61"/>
    <mergeCell ref="AG59:AM59"/>
    <mergeCell ref="AG56:AM56"/>
    <mergeCell ref="AG58:AM58"/>
    <mergeCell ref="AM47:AN47"/>
    <mergeCell ref="AM49:AP49"/>
    <mergeCell ref="AM50:AP50"/>
    <mergeCell ref="AN63:AP63"/>
    <mergeCell ref="AN56:AP56"/>
    <mergeCell ref="L33:P33"/>
    <mergeCell ref="W33:AE33"/>
    <mergeCell ref="AK33:AO33"/>
    <mergeCell ref="AK35:AO35"/>
    <mergeCell ref="X35:AB35"/>
    <mergeCell ref="W31:AE31"/>
    <mergeCell ref="AK31:AO31"/>
    <mergeCell ref="L31:P31"/>
    <mergeCell ref="L32:P32"/>
    <mergeCell ref="W32:AE32"/>
    <mergeCell ref="AK32:AO32"/>
    <mergeCell ref="D70:H70"/>
    <mergeCell ref="J70:AF70"/>
    <mergeCell ref="AG54:AM54"/>
    <mergeCell ref="K5:AO5"/>
    <mergeCell ref="K6:AO6"/>
    <mergeCell ref="E23:AN23"/>
    <mergeCell ref="AK26:AO26"/>
    <mergeCell ref="L28:P28"/>
    <mergeCell ref="W28:AE28"/>
    <mergeCell ref="AK28:AO28"/>
    <mergeCell ref="L29:P29"/>
    <mergeCell ref="W29:AE29"/>
    <mergeCell ref="AK29:AO29"/>
    <mergeCell ref="AK30:AO30"/>
    <mergeCell ref="L30:P30"/>
    <mergeCell ref="W30:AE30"/>
    <mergeCell ref="D67:H67"/>
    <mergeCell ref="J67:AF67"/>
    <mergeCell ref="D68:H68"/>
    <mergeCell ref="J68:AF68"/>
    <mergeCell ref="D69:H69"/>
    <mergeCell ref="J69:AF69"/>
    <mergeCell ref="L45:AO45"/>
    <mergeCell ref="D65:H65"/>
    <mergeCell ref="J65:AF65"/>
    <mergeCell ref="D66:H66"/>
    <mergeCell ref="J66:AF66"/>
    <mergeCell ref="AG64:AM64"/>
    <mergeCell ref="AN64:AP64"/>
    <mergeCell ref="AN62:AP62"/>
    <mergeCell ref="AN52:AP52"/>
    <mergeCell ref="AN61:AP61"/>
    <mergeCell ref="AN58:AP58"/>
    <mergeCell ref="AN60:AP60"/>
    <mergeCell ref="AN59:AP59"/>
    <mergeCell ref="AN55:AP55"/>
    <mergeCell ref="AN57:AP57"/>
    <mergeCell ref="D62:H62"/>
    <mergeCell ref="D63:H63"/>
    <mergeCell ref="D64:H64"/>
    <mergeCell ref="D61:H61"/>
    <mergeCell ref="I52:AF52"/>
    <mergeCell ref="J62:AF62"/>
    <mergeCell ref="J63:AF63"/>
    <mergeCell ref="J60:AF60"/>
    <mergeCell ref="J59:AF59"/>
    <mergeCell ref="J58:AF58"/>
    <mergeCell ref="J57:AF57"/>
    <mergeCell ref="J61:AF61"/>
    <mergeCell ref="J64:AF64"/>
    <mergeCell ref="J56:AF56"/>
    <mergeCell ref="J55:AF55"/>
    <mergeCell ref="C52:G52"/>
    <mergeCell ref="D58:H58"/>
    <mergeCell ref="D59:H59"/>
    <mergeCell ref="D55:H55"/>
    <mergeCell ref="D60:H60"/>
    <mergeCell ref="D57:H57"/>
    <mergeCell ref="D56:H56"/>
  </mergeCells>
  <hyperlinks>
    <hyperlink ref="A55" location="'SO 04-19-01 - Hanušovice ...'!C2" display="/"/>
    <hyperlink ref="A56" location="'SO 04-19-02 - Hanušovice ...'!C2" display="/"/>
    <hyperlink ref="A57" location="'SO 04-19-03 - Hanušovice ...'!C2" display="/"/>
    <hyperlink ref="A58" location="'SO 04-19-04 - Hanušovice ...'!C2" display="/"/>
    <hyperlink ref="A59" location="'SO 04-19-05 - Hanušovice ...'!C2" display="/"/>
    <hyperlink ref="A60" location="'SO 04-19-06 - Hanušovice ...'!C2" display="/"/>
    <hyperlink ref="A61" location="'SO 04-19-07 - Hanušovice ...'!C2" display="/"/>
    <hyperlink ref="A62" location="'SO 04-19-08 - Hanušovice ...'!C2" display="/"/>
    <hyperlink ref="A63" location="'SO 04-19-09 - Hanušovice ...'!C2" display="/"/>
    <hyperlink ref="A64" location="'SO 04-19-10 - Hanušovice ...'!C2" display="/"/>
    <hyperlink ref="A65" location="'SO 04-19-11 - Hanušovice ...'!C2" display="/"/>
    <hyperlink ref="A66" location="'SO 04-19-12 - Hanušovice ...'!C2" display="/"/>
    <hyperlink ref="A67" location="'SO 04-19-13 - Hanušovice ...'!C2" display="/"/>
    <hyperlink ref="A68" location="'SO 04-19-14 - Hanušovice ...'!C2" display="/"/>
    <hyperlink ref="A69" location="'SO 05-19-01 - Lipová Lázn...'!C2" display="/"/>
    <hyperlink ref="A70" location="'SO 05-19-02 - Lipová Láz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93"/>
  <sheetViews>
    <sheetView showGridLines="0" workbookViewId="0">
      <selection activeCell="C2" sqref="C2"/>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6"/>
    </row>
    <row r="2" spans="1:46" s="1" customFormat="1" ht="36.950000000000003" customHeight="1">
      <c r="L2" s="286" t="s">
        <v>6</v>
      </c>
      <c r="M2" s="273"/>
      <c r="N2" s="273"/>
      <c r="O2" s="273"/>
      <c r="P2" s="273"/>
      <c r="Q2" s="273"/>
      <c r="R2" s="273"/>
      <c r="S2" s="273"/>
      <c r="T2" s="273"/>
      <c r="U2" s="273"/>
      <c r="V2" s="273"/>
      <c r="AT2" s="18" t="s">
        <v>103</v>
      </c>
    </row>
    <row r="3" spans="1:46" s="1" customFormat="1" ht="6.95" customHeight="1">
      <c r="B3" s="19"/>
      <c r="C3" s="20"/>
      <c r="D3" s="20"/>
      <c r="E3" s="20"/>
      <c r="F3" s="20"/>
      <c r="G3" s="20"/>
      <c r="H3" s="20"/>
      <c r="I3" s="20"/>
      <c r="J3" s="20"/>
      <c r="K3" s="20"/>
      <c r="L3" s="21"/>
      <c r="AT3" s="18" t="s">
        <v>79</v>
      </c>
    </row>
    <row r="4" spans="1:46" s="1" customFormat="1" ht="24.95" customHeight="1">
      <c r="B4" s="21"/>
      <c r="D4" s="22" t="s">
        <v>125</v>
      </c>
      <c r="L4" s="21"/>
      <c r="M4" s="87" t="s">
        <v>11</v>
      </c>
      <c r="AT4" s="18" t="s">
        <v>4</v>
      </c>
    </row>
    <row r="5" spans="1:46" s="1" customFormat="1" ht="6.95" customHeight="1">
      <c r="B5" s="21"/>
      <c r="L5" s="21"/>
    </row>
    <row r="6" spans="1:46" s="1" customFormat="1" ht="12" customHeight="1">
      <c r="B6" s="21"/>
      <c r="D6" s="27" t="s">
        <v>15</v>
      </c>
      <c r="L6" s="21"/>
    </row>
    <row r="7" spans="1:46" s="1" customFormat="1" ht="16.5" customHeight="1">
      <c r="B7" s="21"/>
      <c r="E7" s="296" t="str">
        <f>'Rekapitulace stavby'!K6</f>
        <v>Oprava traťového úseku Hanušovice - Jeseník</v>
      </c>
      <c r="F7" s="297"/>
      <c r="G7" s="297"/>
      <c r="H7" s="297"/>
      <c r="L7" s="21"/>
    </row>
    <row r="8" spans="1:46" s="2" customFormat="1" ht="12" customHeight="1">
      <c r="A8" s="30"/>
      <c r="B8" s="31"/>
      <c r="C8" s="30"/>
      <c r="D8" s="27" t="s">
        <v>126</v>
      </c>
      <c r="E8" s="30"/>
      <c r="F8" s="30"/>
      <c r="G8" s="30"/>
      <c r="H8" s="30"/>
      <c r="I8" s="30"/>
      <c r="J8" s="30"/>
      <c r="K8" s="30"/>
      <c r="L8" s="88"/>
      <c r="S8" s="30"/>
      <c r="T8" s="30"/>
      <c r="U8" s="30"/>
      <c r="V8" s="30"/>
      <c r="W8" s="30"/>
      <c r="X8" s="30"/>
      <c r="Y8" s="30"/>
      <c r="Z8" s="30"/>
      <c r="AA8" s="30"/>
      <c r="AB8" s="30"/>
      <c r="AC8" s="30"/>
      <c r="AD8" s="30"/>
      <c r="AE8" s="30"/>
    </row>
    <row r="9" spans="1:46" s="2" customFormat="1" ht="24.75" customHeight="1">
      <c r="A9" s="30"/>
      <c r="B9" s="31"/>
      <c r="C9" s="30"/>
      <c r="D9" s="30"/>
      <c r="E9" s="267" t="s">
        <v>1563</v>
      </c>
      <c r="F9" s="298"/>
      <c r="G9" s="298"/>
      <c r="H9" s="298"/>
      <c r="I9" s="30"/>
      <c r="J9" s="30"/>
      <c r="K9" s="30"/>
      <c r="L9" s="88"/>
      <c r="S9" s="30"/>
      <c r="T9" s="30"/>
      <c r="U9" s="30"/>
      <c r="V9" s="30"/>
      <c r="W9" s="30"/>
      <c r="X9" s="30"/>
      <c r="Y9" s="30"/>
      <c r="Z9" s="30"/>
      <c r="AA9" s="30"/>
      <c r="AB9" s="30"/>
      <c r="AC9" s="30"/>
      <c r="AD9" s="30"/>
      <c r="AE9" s="30"/>
    </row>
    <row r="10" spans="1:46" s="2" customFormat="1">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c r="A12" s="30"/>
      <c r="B12" s="31"/>
      <c r="C12" s="30"/>
      <c r="D12" s="27" t="s">
        <v>19</v>
      </c>
      <c r="E12" s="30"/>
      <c r="F12" s="25" t="s">
        <v>20</v>
      </c>
      <c r="G12" s="30"/>
      <c r="H12" s="30"/>
      <c r="I12" s="27" t="s">
        <v>21</v>
      </c>
      <c r="J12" s="48" t="str">
        <f>'Rekapitulace stavby'!AN8</f>
        <v>26. 3. 2020</v>
      </c>
      <c r="K12" s="30"/>
      <c r="L12" s="88"/>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c r="A14" s="30"/>
      <c r="B14" s="31"/>
      <c r="C14" s="30"/>
      <c r="D14" s="27" t="s">
        <v>23</v>
      </c>
      <c r="E14" s="30"/>
      <c r="F14" s="30"/>
      <c r="G14" s="30"/>
      <c r="H14" s="30"/>
      <c r="I14" s="27" t="s">
        <v>24</v>
      </c>
      <c r="J14" s="25" t="s">
        <v>3</v>
      </c>
      <c r="K14" s="30"/>
      <c r="L14" s="88"/>
      <c r="S14" s="30"/>
      <c r="T14" s="30"/>
      <c r="U14" s="30"/>
      <c r="V14" s="30"/>
      <c r="W14" s="30"/>
      <c r="X14" s="30"/>
      <c r="Y14" s="30"/>
      <c r="Z14" s="30"/>
      <c r="AA14" s="30"/>
      <c r="AB14" s="30"/>
      <c r="AC14" s="30"/>
      <c r="AD14" s="30"/>
      <c r="AE14" s="30"/>
    </row>
    <row r="15" spans="1:46" s="2" customFormat="1" ht="18" customHeight="1">
      <c r="A15" s="30"/>
      <c r="B15" s="31"/>
      <c r="C15" s="30"/>
      <c r="D15" s="30"/>
      <c r="E15" s="25" t="s">
        <v>25</v>
      </c>
      <c r="F15" s="30"/>
      <c r="G15" s="30"/>
      <c r="H15" s="30"/>
      <c r="I15" s="27" t="s">
        <v>26</v>
      </c>
      <c r="J15" s="25" t="s">
        <v>3</v>
      </c>
      <c r="K15" s="30"/>
      <c r="L15" s="88"/>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c r="A17" s="30"/>
      <c r="B17" s="31"/>
      <c r="C17" s="30"/>
      <c r="D17" s="27" t="s">
        <v>27</v>
      </c>
      <c r="E17" s="30"/>
      <c r="F17" s="30"/>
      <c r="G17" s="30"/>
      <c r="H17" s="30"/>
      <c r="I17" s="27" t="s">
        <v>24</v>
      </c>
      <c r="J17" s="25" t="s">
        <v>3</v>
      </c>
      <c r="K17" s="30"/>
      <c r="L17" s="88"/>
      <c r="S17" s="30"/>
      <c r="T17" s="30"/>
      <c r="U17" s="30"/>
      <c r="V17" s="30"/>
      <c r="W17" s="30"/>
      <c r="X17" s="30"/>
      <c r="Y17" s="30"/>
      <c r="Z17" s="30"/>
      <c r="AA17" s="30"/>
      <c r="AB17" s="30"/>
      <c r="AC17" s="30"/>
      <c r="AD17" s="30"/>
      <c r="AE17" s="30"/>
    </row>
    <row r="18" spans="1:31" s="2" customFormat="1" ht="18" customHeight="1">
      <c r="A18" s="30"/>
      <c r="B18" s="31"/>
      <c r="C18" s="30"/>
      <c r="D18" s="30"/>
      <c r="E18" s="25" t="s">
        <v>28</v>
      </c>
      <c r="F18" s="30"/>
      <c r="G18" s="30"/>
      <c r="H18" s="30"/>
      <c r="I18" s="27" t="s">
        <v>26</v>
      </c>
      <c r="J18" s="25" t="s">
        <v>3</v>
      </c>
      <c r="K18" s="30"/>
      <c r="L18" s="88"/>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c r="A20" s="30"/>
      <c r="B20" s="31"/>
      <c r="C20" s="30"/>
      <c r="D20" s="27" t="s">
        <v>29</v>
      </c>
      <c r="E20" s="30"/>
      <c r="F20" s="30"/>
      <c r="G20" s="30"/>
      <c r="H20" s="30"/>
      <c r="I20" s="27" t="s">
        <v>24</v>
      </c>
      <c r="J20" s="25" t="s">
        <v>3</v>
      </c>
      <c r="K20" s="30"/>
      <c r="L20" s="88"/>
      <c r="S20" s="30"/>
      <c r="T20" s="30"/>
      <c r="U20" s="30"/>
      <c r="V20" s="30"/>
      <c r="W20" s="30"/>
      <c r="X20" s="30"/>
      <c r="Y20" s="30"/>
      <c r="Z20" s="30"/>
      <c r="AA20" s="30"/>
      <c r="AB20" s="30"/>
      <c r="AC20" s="30"/>
      <c r="AD20" s="30"/>
      <c r="AE20" s="30"/>
    </row>
    <row r="21" spans="1:31" s="2" customFormat="1" ht="18" customHeight="1">
      <c r="A21" s="30"/>
      <c r="B21" s="31"/>
      <c r="C21" s="30"/>
      <c r="D21" s="30"/>
      <c r="E21" s="25" t="s">
        <v>1217</v>
      </c>
      <c r="F21" s="30"/>
      <c r="G21" s="30"/>
      <c r="H21" s="30"/>
      <c r="I21" s="27" t="s">
        <v>26</v>
      </c>
      <c r="J21" s="25" t="s">
        <v>3</v>
      </c>
      <c r="K21" s="30"/>
      <c r="L21" s="88"/>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c r="A23" s="30"/>
      <c r="B23" s="31"/>
      <c r="C23" s="30"/>
      <c r="D23" s="27" t="s">
        <v>32</v>
      </c>
      <c r="E23" s="30"/>
      <c r="F23" s="30"/>
      <c r="G23" s="30"/>
      <c r="H23" s="30"/>
      <c r="I23" s="27" t="s">
        <v>24</v>
      </c>
      <c r="J23" s="25" t="s">
        <v>3</v>
      </c>
      <c r="K23" s="30"/>
      <c r="L23" s="88"/>
      <c r="S23" s="30"/>
      <c r="T23" s="30"/>
      <c r="U23" s="30"/>
      <c r="V23" s="30"/>
      <c r="W23" s="30"/>
      <c r="X23" s="30"/>
      <c r="Y23" s="30"/>
      <c r="Z23" s="30"/>
      <c r="AA23" s="30"/>
      <c r="AB23" s="30"/>
      <c r="AC23" s="30"/>
      <c r="AD23" s="30"/>
      <c r="AE23" s="30"/>
    </row>
    <row r="24" spans="1:31" s="2" customFormat="1" ht="18" customHeight="1">
      <c r="A24" s="30"/>
      <c r="B24" s="31"/>
      <c r="C24" s="30"/>
      <c r="D24" s="30"/>
      <c r="E24" s="25" t="s">
        <v>33</v>
      </c>
      <c r="F24" s="30"/>
      <c r="G24" s="30"/>
      <c r="H24" s="30"/>
      <c r="I24" s="27" t="s">
        <v>26</v>
      </c>
      <c r="J24" s="25" t="s">
        <v>3</v>
      </c>
      <c r="K24" s="30"/>
      <c r="L24" s="88"/>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c r="A26" s="30"/>
      <c r="B26" s="31"/>
      <c r="C26" s="30"/>
      <c r="D26" s="27" t="s">
        <v>34</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c r="A27" s="89"/>
      <c r="B27" s="90"/>
      <c r="C27" s="89"/>
      <c r="D27" s="89"/>
      <c r="E27" s="275" t="s">
        <v>3</v>
      </c>
      <c r="F27" s="275"/>
      <c r="G27" s="275"/>
      <c r="H27" s="275"/>
      <c r="I27" s="89"/>
      <c r="J27" s="89"/>
      <c r="K27" s="89"/>
      <c r="L27" s="91"/>
      <c r="S27" s="89"/>
      <c r="T27" s="89"/>
      <c r="U27" s="89"/>
      <c r="V27" s="89"/>
      <c r="W27" s="89"/>
      <c r="X27" s="89"/>
      <c r="Y27" s="89"/>
      <c r="Z27" s="89"/>
      <c r="AA27" s="89"/>
      <c r="AB27" s="89"/>
      <c r="AC27" s="89"/>
      <c r="AD27" s="89"/>
      <c r="AE27" s="89"/>
    </row>
    <row r="28" spans="1:31" s="2" customFormat="1" ht="6.95" customHeight="1">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c r="A30" s="30"/>
      <c r="B30" s="31"/>
      <c r="C30" s="30"/>
      <c r="D30" s="92" t="s">
        <v>36</v>
      </c>
      <c r="E30" s="30"/>
      <c r="F30" s="30"/>
      <c r="G30" s="30"/>
      <c r="H30" s="30"/>
      <c r="I30" s="30"/>
      <c r="J30" s="64">
        <f>ROUND(J98, 2)</f>
        <v>0</v>
      </c>
      <c r="K30" s="30"/>
      <c r="L30" s="88"/>
      <c r="S30" s="30"/>
      <c r="T30" s="30"/>
      <c r="U30" s="30"/>
      <c r="V30" s="30"/>
      <c r="W30" s="30"/>
      <c r="X30" s="30"/>
      <c r="Y30" s="30"/>
      <c r="Z30" s="30"/>
      <c r="AA30" s="30"/>
      <c r="AB30" s="30"/>
      <c r="AC30" s="30"/>
      <c r="AD30" s="30"/>
      <c r="AE30" s="30"/>
    </row>
    <row r="31" spans="1:31" s="2" customFormat="1" ht="6.95" customHeight="1">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c r="A32" s="30"/>
      <c r="B32" s="31"/>
      <c r="C32" s="30"/>
      <c r="D32" s="30"/>
      <c r="E32" s="30"/>
      <c r="F32" s="34" t="s">
        <v>38</v>
      </c>
      <c r="G32" s="30"/>
      <c r="H32" s="30"/>
      <c r="I32" s="34" t="s">
        <v>37</v>
      </c>
      <c r="J32" s="34" t="s">
        <v>39</v>
      </c>
      <c r="K32" s="30"/>
      <c r="L32" s="88"/>
      <c r="S32" s="30"/>
      <c r="T32" s="30"/>
      <c r="U32" s="30"/>
      <c r="V32" s="30"/>
      <c r="W32" s="30"/>
      <c r="X32" s="30"/>
      <c r="Y32" s="30"/>
      <c r="Z32" s="30"/>
      <c r="AA32" s="30"/>
      <c r="AB32" s="30"/>
      <c r="AC32" s="30"/>
      <c r="AD32" s="30"/>
      <c r="AE32" s="30"/>
    </row>
    <row r="33" spans="1:31" s="2" customFormat="1" ht="14.45" customHeight="1">
      <c r="A33" s="30"/>
      <c r="B33" s="31"/>
      <c r="C33" s="30"/>
      <c r="D33" s="93" t="s">
        <v>40</v>
      </c>
      <c r="E33" s="27" t="s">
        <v>41</v>
      </c>
      <c r="F33" s="94">
        <f>ROUND((SUM(BE98:BE192)),  2)</f>
        <v>0</v>
      </c>
      <c r="G33" s="30"/>
      <c r="H33" s="30"/>
      <c r="I33" s="95">
        <v>0.21</v>
      </c>
      <c r="J33" s="94">
        <f>ROUND(((SUM(BE98:BE192))*I33),  2)</f>
        <v>0</v>
      </c>
      <c r="K33" s="30"/>
      <c r="L33" s="88"/>
      <c r="S33" s="30"/>
      <c r="T33" s="30"/>
      <c r="U33" s="30"/>
      <c r="V33" s="30"/>
      <c r="W33" s="30"/>
      <c r="X33" s="30"/>
      <c r="Y33" s="30"/>
      <c r="Z33" s="30"/>
      <c r="AA33" s="30"/>
      <c r="AB33" s="30"/>
      <c r="AC33" s="30"/>
      <c r="AD33" s="30"/>
      <c r="AE33" s="30"/>
    </row>
    <row r="34" spans="1:31" s="2" customFormat="1" ht="14.45" customHeight="1">
      <c r="A34" s="30"/>
      <c r="B34" s="31"/>
      <c r="C34" s="30"/>
      <c r="D34" s="30"/>
      <c r="E34" s="27" t="s">
        <v>42</v>
      </c>
      <c r="F34" s="94">
        <f>ROUND((SUM(BF98:BF192)),  2)</f>
        <v>0</v>
      </c>
      <c r="G34" s="30"/>
      <c r="H34" s="30"/>
      <c r="I34" s="95">
        <v>0.15</v>
      </c>
      <c r="J34" s="94">
        <f>ROUND(((SUM(BF98:BF192))*I34),  2)</f>
        <v>0</v>
      </c>
      <c r="K34" s="30"/>
      <c r="L34" s="88"/>
      <c r="S34" s="30"/>
      <c r="T34" s="30"/>
      <c r="U34" s="30"/>
      <c r="V34" s="30"/>
      <c r="W34" s="30"/>
      <c r="X34" s="30"/>
      <c r="Y34" s="30"/>
      <c r="Z34" s="30"/>
      <c r="AA34" s="30"/>
      <c r="AB34" s="30"/>
      <c r="AC34" s="30"/>
      <c r="AD34" s="30"/>
      <c r="AE34" s="30"/>
    </row>
    <row r="35" spans="1:31" s="2" customFormat="1" ht="14.45" hidden="1" customHeight="1">
      <c r="A35" s="30"/>
      <c r="B35" s="31"/>
      <c r="C35" s="30"/>
      <c r="D35" s="30"/>
      <c r="E35" s="27" t="s">
        <v>43</v>
      </c>
      <c r="F35" s="94">
        <f>ROUND((SUM(BG98:BG192)),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c r="A36" s="30"/>
      <c r="B36" s="31"/>
      <c r="C36" s="30"/>
      <c r="D36" s="30"/>
      <c r="E36" s="27" t="s">
        <v>44</v>
      </c>
      <c r="F36" s="94">
        <f>ROUND((SUM(BH98:BH192)),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c r="A37" s="30"/>
      <c r="B37" s="31"/>
      <c r="C37" s="30"/>
      <c r="D37" s="30"/>
      <c r="E37" s="27" t="s">
        <v>45</v>
      </c>
      <c r="F37" s="94">
        <f>ROUND((SUM(BI98:BI192)),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c r="A39" s="30"/>
      <c r="B39" s="31"/>
      <c r="C39" s="96"/>
      <c r="D39" s="97" t="s">
        <v>46</v>
      </c>
      <c r="E39" s="53"/>
      <c r="F39" s="53"/>
      <c r="G39" s="98" t="s">
        <v>47</v>
      </c>
      <c r="H39" s="99" t="s">
        <v>48</v>
      </c>
      <c r="I39" s="53"/>
      <c r="J39" s="100">
        <f>SUM(J30:J37)</f>
        <v>0</v>
      </c>
      <c r="K39" s="101"/>
      <c r="L39" s="88"/>
      <c r="S39" s="30"/>
      <c r="T39" s="30"/>
      <c r="U39" s="30"/>
      <c r="V39" s="30"/>
      <c r="W39" s="30"/>
      <c r="X39" s="30"/>
      <c r="Y39" s="30"/>
      <c r="Z39" s="30"/>
      <c r="AA39" s="30"/>
      <c r="AB39" s="30"/>
      <c r="AC39" s="30"/>
      <c r="AD39" s="30"/>
      <c r="AE39" s="30"/>
    </row>
    <row r="40" spans="1:31" s="2" customFormat="1" ht="14.45" customHeight="1">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c r="A45" s="30"/>
      <c r="B45" s="31"/>
      <c r="C45" s="22" t="s">
        <v>130</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c r="A48" s="30"/>
      <c r="B48" s="31"/>
      <c r="C48" s="30"/>
      <c r="D48" s="30"/>
      <c r="E48" s="296" t="str">
        <f>E7</f>
        <v>Oprava traťového úseku Hanušovice - Jeseník</v>
      </c>
      <c r="F48" s="297"/>
      <c r="G48" s="297"/>
      <c r="H48" s="297"/>
      <c r="I48" s="30"/>
      <c r="J48" s="30"/>
      <c r="K48" s="30"/>
      <c r="L48" s="88"/>
      <c r="S48" s="30"/>
      <c r="T48" s="30"/>
      <c r="U48" s="30"/>
      <c r="V48" s="30"/>
      <c r="W48" s="30"/>
      <c r="X48" s="30"/>
      <c r="Y48" s="30"/>
      <c r="Z48" s="30"/>
      <c r="AA48" s="30"/>
      <c r="AB48" s="30"/>
      <c r="AC48" s="30"/>
      <c r="AD48" s="30"/>
      <c r="AE48" s="30"/>
    </row>
    <row r="49" spans="1:47" s="2" customFormat="1" ht="12" customHeight="1">
      <c r="A49" s="30"/>
      <c r="B49" s="31"/>
      <c r="C49" s="27" t="s">
        <v>126</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24.75" customHeight="1">
      <c r="A50" s="30"/>
      <c r="B50" s="31"/>
      <c r="C50" s="30"/>
      <c r="D50" s="30"/>
      <c r="E50" s="267" t="str">
        <f>E9</f>
        <v>SO 04-19-09 - Hanušovice - Jindřichov na Moravě, žel. propustek v ev. km 4,609</v>
      </c>
      <c r="F50" s="298"/>
      <c r="G50" s="298"/>
      <c r="H50" s="298"/>
      <c r="I50" s="30"/>
      <c r="J50" s="30"/>
      <c r="K50" s="30"/>
      <c r="L50" s="88"/>
      <c r="S50" s="30"/>
      <c r="T50" s="30"/>
      <c r="U50" s="30"/>
      <c r="V50" s="30"/>
      <c r="W50" s="30"/>
      <c r="X50" s="30"/>
      <c r="Y50" s="30"/>
      <c r="Z50" s="30"/>
      <c r="AA50" s="30"/>
      <c r="AB50" s="30"/>
      <c r="AC50" s="30"/>
      <c r="AD50" s="30"/>
      <c r="AE50" s="30"/>
    </row>
    <row r="51" spans="1:47" s="2" customFormat="1" ht="6.95" customHeight="1">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c r="A52" s="30"/>
      <c r="B52" s="31"/>
      <c r="C52" s="27" t="s">
        <v>19</v>
      </c>
      <c r="D52" s="30"/>
      <c r="E52" s="30"/>
      <c r="F52" s="25" t="str">
        <f>F12</f>
        <v>Olomouc</v>
      </c>
      <c r="G52" s="30"/>
      <c r="H52" s="30"/>
      <c r="I52" s="27" t="s">
        <v>21</v>
      </c>
      <c r="J52" s="48" t="str">
        <f>IF(J12="","",J12)</f>
        <v>26. 3. 2020</v>
      </c>
      <c r="K52" s="30"/>
      <c r="L52" s="88"/>
      <c r="S52" s="30"/>
      <c r="T52" s="30"/>
      <c r="U52" s="30"/>
      <c r="V52" s="30"/>
      <c r="W52" s="30"/>
      <c r="X52" s="30"/>
      <c r="Y52" s="30"/>
      <c r="Z52" s="30"/>
      <c r="AA52" s="30"/>
      <c r="AB52" s="30"/>
      <c r="AC52" s="30"/>
      <c r="AD52" s="30"/>
      <c r="AE52" s="30"/>
    </row>
    <row r="53" spans="1:47" s="2" customFormat="1" ht="6.95" customHeight="1">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c r="A54" s="30"/>
      <c r="B54" s="31"/>
      <c r="C54" s="27" t="s">
        <v>23</v>
      </c>
      <c r="D54" s="30"/>
      <c r="E54" s="30"/>
      <c r="F54" s="25" t="str">
        <f>E15</f>
        <v>Správa železnic, státní organizace</v>
      </c>
      <c r="G54" s="30"/>
      <c r="H54" s="30"/>
      <c r="I54" s="27" t="s">
        <v>29</v>
      </c>
      <c r="J54" s="28" t="str">
        <f>E21</f>
        <v>Ing. Jan Londa</v>
      </c>
      <c r="K54" s="30"/>
      <c r="L54" s="88"/>
      <c r="S54" s="30"/>
      <c r="T54" s="30"/>
      <c r="U54" s="30"/>
      <c r="V54" s="30"/>
      <c r="W54" s="30"/>
      <c r="X54" s="30"/>
      <c r="Y54" s="30"/>
      <c r="Z54" s="30"/>
      <c r="AA54" s="30"/>
      <c r="AB54" s="30"/>
      <c r="AC54" s="30"/>
      <c r="AD54" s="30"/>
      <c r="AE54" s="30"/>
    </row>
    <row r="55" spans="1:47" s="2" customFormat="1" ht="25.7" customHeight="1">
      <c r="A55" s="30"/>
      <c r="B55" s="31"/>
      <c r="C55" s="27" t="s">
        <v>27</v>
      </c>
      <c r="D55" s="30"/>
      <c r="E55" s="30"/>
      <c r="F55" s="25" t="str">
        <f>IF(E18="","",E18)</f>
        <v>Moravia Consult Olomouc a.s.</v>
      </c>
      <c r="G55" s="30"/>
      <c r="H55" s="30"/>
      <c r="I55" s="27" t="s">
        <v>32</v>
      </c>
      <c r="J55" s="28" t="str">
        <f>E24</f>
        <v>Ing. et Ing. Ondřej Suk</v>
      </c>
      <c r="K55" s="30"/>
      <c r="L55" s="88"/>
      <c r="S55" s="30"/>
      <c r="T55" s="30"/>
      <c r="U55" s="30"/>
      <c r="V55" s="30"/>
      <c r="W55" s="30"/>
      <c r="X55" s="30"/>
      <c r="Y55" s="30"/>
      <c r="Z55" s="30"/>
      <c r="AA55" s="30"/>
      <c r="AB55" s="30"/>
      <c r="AC55" s="30"/>
      <c r="AD55" s="30"/>
      <c r="AE55" s="30"/>
    </row>
    <row r="56" spans="1:47" s="2" customFormat="1" ht="10.35" customHeight="1">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c r="A57" s="30"/>
      <c r="B57" s="31"/>
      <c r="C57" s="102" t="s">
        <v>131</v>
      </c>
      <c r="D57" s="96"/>
      <c r="E57" s="96"/>
      <c r="F57" s="96"/>
      <c r="G57" s="96"/>
      <c r="H57" s="96"/>
      <c r="I57" s="96"/>
      <c r="J57" s="103" t="s">
        <v>132</v>
      </c>
      <c r="K57" s="96"/>
      <c r="L57" s="88"/>
      <c r="S57" s="30"/>
      <c r="T57" s="30"/>
      <c r="U57" s="30"/>
      <c r="V57" s="30"/>
      <c r="W57" s="30"/>
      <c r="X57" s="30"/>
      <c r="Y57" s="30"/>
      <c r="Z57" s="30"/>
      <c r="AA57" s="30"/>
      <c r="AB57" s="30"/>
      <c r="AC57" s="30"/>
      <c r="AD57" s="30"/>
      <c r="AE57" s="30"/>
    </row>
    <row r="58" spans="1:47" s="2" customFormat="1" ht="10.35" customHeight="1">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c r="A59" s="30"/>
      <c r="B59" s="31"/>
      <c r="C59" s="104" t="s">
        <v>68</v>
      </c>
      <c r="D59" s="30"/>
      <c r="E59" s="30"/>
      <c r="F59" s="30"/>
      <c r="G59" s="30"/>
      <c r="H59" s="30"/>
      <c r="I59" s="30"/>
      <c r="J59" s="64">
        <f>J98</f>
        <v>0</v>
      </c>
      <c r="K59" s="30"/>
      <c r="L59" s="88"/>
      <c r="S59" s="30"/>
      <c r="T59" s="30"/>
      <c r="U59" s="30"/>
      <c r="V59" s="30"/>
      <c r="W59" s="30"/>
      <c r="X59" s="30"/>
      <c r="Y59" s="30"/>
      <c r="Z59" s="30"/>
      <c r="AA59" s="30"/>
      <c r="AB59" s="30"/>
      <c r="AC59" s="30"/>
      <c r="AD59" s="30"/>
      <c r="AE59" s="30"/>
      <c r="AU59" s="18" t="s">
        <v>133</v>
      </c>
    </row>
    <row r="60" spans="1:47" s="9" customFormat="1" ht="24.95" customHeight="1">
      <c r="B60" s="105"/>
      <c r="D60" s="106" t="s">
        <v>134</v>
      </c>
      <c r="E60" s="107"/>
      <c r="F60" s="107"/>
      <c r="G60" s="107"/>
      <c r="H60" s="107"/>
      <c r="I60" s="107"/>
      <c r="J60" s="108">
        <f>J99</f>
        <v>0</v>
      </c>
      <c r="L60" s="105"/>
    </row>
    <row r="61" spans="1:47" s="10" customFormat="1" ht="19.899999999999999" customHeight="1">
      <c r="B61" s="109"/>
      <c r="D61" s="110" t="s">
        <v>135</v>
      </c>
      <c r="E61" s="111"/>
      <c r="F61" s="111"/>
      <c r="G61" s="111"/>
      <c r="H61" s="111"/>
      <c r="I61" s="111"/>
      <c r="J61" s="112">
        <f>J100</f>
        <v>0</v>
      </c>
      <c r="L61" s="109"/>
    </row>
    <row r="62" spans="1:47" s="10" customFormat="1" ht="19.899999999999999" customHeight="1">
      <c r="B62" s="109"/>
      <c r="D62" s="110" t="s">
        <v>137</v>
      </c>
      <c r="E62" s="111"/>
      <c r="F62" s="111"/>
      <c r="G62" s="111"/>
      <c r="H62" s="111"/>
      <c r="I62" s="111"/>
      <c r="J62" s="112">
        <f>J120</f>
        <v>0</v>
      </c>
      <c r="L62" s="109"/>
    </row>
    <row r="63" spans="1:47" s="10" customFormat="1" ht="19.899999999999999" customHeight="1">
      <c r="B63" s="109"/>
      <c r="D63" s="110" t="s">
        <v>140</v>
      </c>
      <c r="E63" s="111"/>
      <c r="F63" s="111"/>
      <c r="G63" s="111"/>
      <c r="H63" s="111"/>
      <c r="I63" s="111"/>
      <c r="J63" s="112">
        <f>J139</f>
        <v>0</v>
      </c>
      <c r="L63" s="109"/>
    </row>
    <row r="64" spans="1:47" s="10" customFormat="1" ht="19.899999999999999" customHeight="1">
      <c r="B64" s="109"/>
      <c r="D64" s="110" t="s">
        <v>142</v>
      </c>
      <c r="E64" s="111"/>
      <c r="F64" s="111"/>
      <c r="G64" s="111"/>
      <c r="H64" s="111"/>
      <c r="I64" s="111"/>
      <c r="J64" s="112">
        <f>J143</f>
        <v>0</v>
      </c>
      <c r="L64" s="109"/>
    </row>
    <row r="65" spans="1:31" s="10" customFormat="1" ht="19.899999999999999" customHeight="1">
      <c r="B65" s="109"/>
      <c r="D65" s="110" t="s">
        <v>143</v>
      </c>
      <c r="E65" s="111"/>
      <c r="F65" s="111"/>
      <c r="G65" s="111"/>
      <c r="H65" s="111"/>
      <c r="I65" s="111"/>
      <c r="J65" s="112">
        <f>J156</f>
        <v>0</v>
      </c>
      <c r="L65" s="109"/>
    </row>
    <row r="66" spans="1:31" s="10" customFormat="1" ht="19.899999999999999" customHeight="1">
      <c r="B66" s="109"/>
      <c r="D66" s="110" t="s">
        <v>144</v>
      </c>
      <c r="E66" s="111"/>
      <c r="F66" s="111"/>
      <c r="G66" s="111"/>
      <c r="H66" s="111"/>
      <c r="I66" s="111"/>
      <c r="J66" s="112">
        <f>J163</f>
        <v>0</v>
      </c>
      <c r="L66" s="109"/>
    </row>
    <row r="67" spans="1:31" s="9" customFormat="1" ht="24.95" customHeight="1">
      <c r="B67" s="105"/>
      <c r="D67" s="106" t="s">
        <v>145</v>
      </c>
      <c r="E67" s="107"/>
      <c r="F67" s="107"/>
      <c r="G67" s="107"/>
      <c r="H67" s="107"/>
      <c r="I67" s="107"/>
      <c r="J67" s="108">
        <f>J166</f>
        <v>0</v>
      </c>
      <c r="L67" s="105"/>
    </row>
    <row r="68" spans="1:31" s="10" customFormat="1" ht="19.899999999999999" customHeight="1">
      <c r="B68" s="109"/>
      <c r="D68" s="110" t="s">
        <v>146</v>
      </c>
      <c r="E68" s="111"/>
      <c r="F68" s="111"/>
      <c r="G68" s="111"/>
      <c r="H68" s="111"/>
      <c r="I68" s="111"/>
      <c r="J68" s="112">
        <f>J167</f>
        <v>0</v>
      </c>
      <c r="L68" s="109"/>
    </row>
    <row r="69" spans="1:31" s="9" customFormat="1" ht="24.95" customHeight="1">
      <c r="B69" s="105"/>
      <c r="D69" s="106" t="s">
        <v>148</v>
      </c>
      <c r="E69" s="107"/>
      <c r="F69" s="107"/>
      <c r="G69" s="107"/>
      <c r="H69" s="107"/>
      <c r="I69" s="107"/>
      <c r="J69" s="108">
        <f>J174</f>
        <v>0</v>
      </c>
      <c r="L69" s="105"/>
    </row>
    <row r="70" spans="1:31" s="10" customFormat="1" ht="19.899999999999999" customHeight="1">
      <c r="B70" s="109"/>
      <c r="D70" s="110" t="s">
        <v>149</v>
      </c>
      <c r="E70" s="111"/>
      <c r="F70" s="111"/>
      <c r="G70" s="111"/>
      <c r="H70" s="111"/>
      <c r="I70" s="111"/>
      <c r="J70" s="112">
        <f>J175</f>
        <v>0</v>
      </c>
      <c r="L70" s="109"/>
    </row>
    <row r="71" spans="1:31" s="10" customFormat="1" ht="19.899999999999999" customHeight="1">
      <c r="B71" s="109"/>
      <c r="D71" s="110" t="s">
        <v>150</v>
      </c>
      <c r="E71" s="111"/>
      <c r="F71" s="111"/>
      <c r="G71" s="111"/>
      <c r="H71" s="111"/>
      <c r="I71" s="111"/>
      <c r="J71" s="112">
        <f>J177</f>
        <v>0</v>
      </c>
      <c r="L71" s="109"/>
    </row>
    <row r="72" spans="1:31" s="10" customFormat="1" ht="19.899999999999999" customHeight="1">
      <c r="B72" s="109"/>
      <c r="D72" s="110" t="s">
        <v>151</v>
      </c>
      <c r="E72" s="111"/>
      <c r="F72" s="111"/>
      <c r="G72" s="111"/>
      <c r="H72" s="111"/>
      <c r="I72" s="111"/>
      <c r="J72" s="112">
        <f>J179</f>
        <v>0</v>
      </c>
      <c r="L72" s="109"/>
    </row>
    <row r="73" spans="1:31" s="10" customFormat="1" ht="19.899999999999999" customHeight="1">
      <c r="B73" s="109"/>
      <c r="D73" s="110" t="s">
        <v>152</v>
      </c>
      <c r="E73" s="111"/>
      <c r="F73" s="111"/>
      <c r="G73" s="111"/>
      <c r="H73" s="111"/>
      <c r="I73" s="111"/>
      <c r="J73" s="112">
        <f>J181</f>
        <v>0</v>
      </c>
      <c r="L73" s="109"/>
    </row>
    <row r="74" spans="1:31" s="10" customFormat="1" ht="19.899999999999999" customHeight="1">
      <c r="B74" s="109"/>
      <c r="D74" s="110" t="s">
        <v>153</v>
      </c>
      <c r="E74" s="111"/>
      <c r="F74" s="111"/>
      <c r="G74" s="111"/>
      <c r="H74" s="111"/>
      <c r="I74" s="111"/>
      <c r="J74" s="112">
        <f>J183</f>
        <v>0</v>
      </c>
      <c r="L74" s="109"/>
    </row>
    <row r="75" spans="1:31" s="10" customFormat="1" ht="19.899999999999999" customHeight="1">
      <c r="B75" s="109"/>
      <c r="D75" s="110" t="s">
        <v>154</v>
      </c>
      <c r="E75" s="111"/>
      <c r="F75" s="111"/>
      <c r="G75" s="111"/>
      <c r="H75" s="111"/>
      <c r="I75" s="111"/>
      <c r="J75" s="112">
        <f>J185</f>
        <v>0</v>
      </c>
      <c r="L75" s="109"/>
    </row>
    <row r="76" spans="1:31" s="10" customFormat="1" ht="19.899999999999999" customHeight="1">
      <c r="B76" s="109"/>
      <c r="D76" s="110" t="s">
        <v>155</v>
      </c>
      <c r="E76" s="111"/>
      <c r="F76" s="111"/>
      <c r="G76" s="111"/>
      <c r="H76" s="111"/>
      <c r="I76" s="111"/>
      <c r="J76" s="112">
        <f>J187</f>
        <v>0</v>
      </c>
      <c r="L76" s="109"/>
    </row>
    <row r="77" spans="1:31" s="10" customFormat="1" ht="19.899999999999999" customHeight="1">
      <c r="B77" s="109"/>
      <c r="D77" s="110" t="s">
        <v>156</v>
      </c>
      <c r="E77" s="111"/>
      <c r="F77" s="111"/>
      <c r="G77" s="111"/>
      <c r="H77" s="111"/>
      <c r="I77" s="111"/>
      <c r="J77" s="112">
        <f>J189</f>
        <v>0</v>
      </c>
      <c r="L77" s="109"/>
    </row>
    <row r="78" spans="1:31" s="10" customFormat="1" ht="19.899999999999999" customHeight="1">
      <c r="B78" s="109"/>
      <c r="D78" s="110" t="s">
        <v>157</v>
      </c>
      <c r="E78" s="111"/>
      <c r="F78" s="111"/>
      <c r="G78" s="111"/>
      <c r="H78" s="111"/>
      <c r="I78" s="111"/>
      <c r="J78" s="112">
        <f>J191</f>
        <v>0</v>
      </c>
      <c r="L78" s="109"/>
    </row>
    <row r="79" spans="1:31" s="2" customFormat="1" ht="21.75" customHeight="1">
      <c r="A79" s="30"/>
      <c r="B79" s="31"/>
      <c r="C79" s="30"/>
      <c r="D79" s="30"/>
      <c r="E79" s="30"/>
      <c r="F79" s="30"/>
      <c r="G79" s="30"/>
      <c r="H79" s="30"/>
      <c r="I79" s="30"/>
      <c r="J79" s="30"/>
      <c r="K79" s="30"/>
      <c r="L79" s="88"/>
      <c r="S79" s="30"/>
      <c r="T79" s="30"/>
      <c r="U79" s="30"/>
      <c r="V79" s="30"/>
      <c r="W79" s="30"/>
      <c r="X79" s="30"/>
      <c r="Y79" s="30"/>
      <c r="Z79" s="30"/>
      <c r="AA79" s="30"/>
      <c r="AB79" s="30"/>
      <c r="AC79" s="30"/>
      <c r="AD79" s="30"/>
      <c r="AE79" s="30"/>
    </row>
    <row r="80" spans="1:31" s="2" customFormat="1" ht="6.95" customHeight="1">
      <c r="A80" s="30"/>
      <c r="B80" s="40"/>
      <c r="C80" s="41"/>
      <c r="D80" s="41"/>
      <c r="E80" s="41"/>
      <c r="F80" s="41"/>
      <c r="G80" s="41"/>
      <c r="H80" s="41"/>
      <c r="I80" s="41"/>
      <c r="J80" s="41"/>
      <c r="K80" s="41"/>
      <c r="L80" s="88"/>
      <c r="S80" s="30"/>
      <c r="T80" s="30"/>
      <c r="U80" s="30"/>
      <c r="V80" s="30"/>
      <c r="W80" s="30"/>
      <c r="X80" s="30"/>
      <c r="Y80" s="30"/>
      <c r="Z80" s="30"/>
      <c r="AA80" s="30"/>
      <c r="AB80" s="30"/>
      <c r="AC80" s="30"/>
      <c r="AD80" s="30"/>
      <c r="AE80" s="30"/>
    </row>
    <row r="84" spans="1:31" s="2" customFormat="1" ht="6.95" customHeight="1">
      <c r="A84" s="30"/>
      <c r="B84" s="42"/>
      <c r="C84" s="43"/>
      <c r="D84" s="43"/>
      <c r="E84" s="43"/>
      <c r="F84" s="43"/>
      <c r="G84" s="43"/>
      <c r="H84" s="43"/>
      <c r="I84" s="43"/>
      <c r="J84" s="43"/>
      <c r="K84" s="43"/>
      <c r="L84" s="88"/>
      <c r="S84" s="30"/>
      <c r="T84" s="30"/>
      <c r="U84" s="30"/>
      <c r="V84" s="30"/>
      <c r="W84" s="30"/>
      <c r="X84" s="30"/>
      <c r="Y84" s="30"/>
      <c r="Z84" s="30"/>
      <c r="AA84" s="30"/>
      <c r="AB84" s="30"/>
      <c r="AC84" s="30"/>
      <c r="AD84" s="30"/>
      <c r="AE84" s="30"/>
    </row>
    <row r="85" spans="1:31" s="2" customFormat="1" ht="24.95" customHeight="1">
      <c r="A85" s="30"/>
      <c r="B85" s="31"/>
      <c r="C85" s="22" t="s">
        <v>158</v>
      </c>
      <c r="D85" s="30"/>
      <c r="E85" s="30"/>
      <c r="F85" s="30"/>
      <c r="G85" s="30"/>
      <c r="H85" s="30"/>
      <c r="I85" s="30"/>
      <c r="J85" s="30"/>
      <c r="K85" s="30"/>
      <c r="L85" s="88"/>
      <c r="S85" s="30"/>
      <c r="T85" s="30"/>
      <c r="U85" s="30"/>
      <c r="V85" s="30"/>
      <c r="W85" s="30"/>
      <c r="X85" s="30"/>
      <c r="Y85" s="30"/>
      <c r="Z85" s="30"/>
      <c r="AA85" s="30"/>
      <c r="AB85" s="30"/>
      <c r="AC85" s="30"/>
      <c r="AD85" s="30"/>
      <c r="AE85" s="30"/>
    </row>
    <row r="86" spans="1:31" s="2" customFormat="1" ht="6.95" customHeight="1">
      <c r="A86" s="30"/>
      <c r="B86" s="31"/>
      <c r="C86" s="30"/>
      <c r="D86" s="30"/>
      <c r="E86" s="30"/>
      <c r="F86" s="30"/>
      <c r="G86" s="30"/>
      <c r="H86" s="30"/>
      <c r="I86" s="30"/>
      <c r="J86" s="30"/>
      <c r="K86" s="30"/>
      <c r="L86" s="88"/>
      <c r="S86" s="30"/>
      <c r="T86" s="30"/>
      <c r="U86" s="30"/>
      <c r="V86" s="30"/>
      <c r="W86" s="30"/>
      <c r="X86" s="30"/>
      <c r="Y86" s="30"/>
      <c r="Z86" s="30"/>
      <c r="AA86" s="30"/>
      <c r="AB86" s="30"/>
      <c r="AC86" s="30"/>
      <c r="AD86" s="30"/>
      <c r="AE86" s="30"/>
    </row>
    <row r="87" spans="1:31" s="2" customFormat="1" ht="12" customHeight="1">
      <c r="A87" s="30"/>
      <c r="B87" s="31"/>
      <c r="C87" s="27" t="s">
        <v>15</v>
      </c>
      <c r="D87" s="30"/>
      <c r="E87" s="30"/>
      <c r="F87" s="30"/>
      <c r="G87" s="30"/>
      <c r="H87" s="30"/>
      <c r="I87" s="30"/>
      <c r="J87" s="30"/>
      <c r="K87" s="30"/>
      <c r="L87" s="88"/>
      <c r="S87" s="30"/>
      <c r="T87" s="30"/>
      <c r="U87" s="30"/>
      <c r="V87" s="30"/>
      <c r="W87" s="30"/>
      <c r="X87" s="30"/>
      <c r="Y87" s="30"/>
      <c r="Z87" s="30"/>
      <c r="AA87" s="30"/>
      <c r="AB87" s="30"/>
      <c r="AC87" s="30"/>
      <c r="AD87" s="30"/>
      <c r="AE87" s="30"/>
    </row>
    <row r="88" spans="1:31" s="2" customFormat="1" ht="16.5" customHeight="1">
      <c r="A88" s="30"/>
      <c r="B88" s="31"/>
      <c r="C88" s="30"/>
      <c r="D88" s="30"/>
      <c r="E88" s="296" t="str">
        <f>E7</f>
        <v>Oprava traťového úseku Hanušovice - Jeseník</v>
      </c>
      <c r="F88" s="297"/>
      <c r="G88" s="297"/>
      <c r="H88" s="297"/>
      <c r="I88" s="30"/>
      <c r="J88" s="30"/>
      <c r="K88" s="30"/>
      <c r="L88" s="88"/>
      <c r="S88" s="30"/>
      <c r="T88" s="30"/>
      <c r="U88" s="30"/>
      <c r="V88" s="30"/>
      <c r="W88" s="30"/>
      <c r="X88" s="30"/>
      <c r="Y88" s="30"/>
      <c r="Z88" s="30"/>
      <c r="AA88" s="30"/>
      <c r="AB88" s="30"/>
      <c r="AC88" s="30"/>
      <c r="AD88" s="30"/>
      <c r="AE88" s="30"/>
    </row>
    <row r="89" spans="1:31" s="2" customFormat="1" ht="12" customHeight="1">
      <c r="A89" s="30"/>
      <c r="B89" s="31"/>
      <c r="C89" s="27" t="s">
        <v>126</v>
      </c>
      <c r="D89" s="30"/>
      <c r="E89" s="30"/>
      <c r="F89" s="30"/>
      <c r="G89" s="30"/>
      <c r="H89" s="30"/>
      <c r="I89" s="30"/>
      <c r="J89" s="30"/>
      <c r="K89" s="30"/>
      <c r="L89" s="88"/>
      <c r="S89" s="30"/>
      <c r="T89" s="30"/>
      <c r="U89" s="30"/>
      <c r="V89" s="30"/>
      <c r="W89" s="30"/>
      <c r="X89" s="30"/>
      <c r="Y89" s="30"/>
      <c r="Z89" s="30"/>
      <c r="AA89" s="30"/>
      <c r="AB89" s="30"/>
      <c r="AC89" s="30"/>
      <c r="AD89" s="30"/>
      <c r="AE89" s="30"/>
    </row>
    <row r="90" spans="1:31" s="2" customFormat="1" ht="24.75" customHeight="1">
      <c r="A90" s="30"/>
      <c r="B90" s="31"/>
      <c r="C90" s="30"/>
      <c r="D90" s="30"/>
      <c r="E90" s="267" t="str">
        <f>E9</f>
        <v>SO 04-19-09 - Hanušovice - Jindřichov na Moravě, žel. propustek v ev. km 4,609</v>
      </c>
      <c r="F90" s="298"/>
      <c r="G90" s="298"/>
      <c r="H90" s="298"/>
      <c r="I90" s="30"/>
      <c r="J90" s="30"/>
      <c r="K90" s="30"/>
      <c r="L90" s="88"/>
      <c r="S90" s="30"/>
      <c r="T90" s="30"/>
      <c r="U90" s="30"/>
      <c r="V90" s="30"/>
      <c r="W90" s="30"/>
      <c r="X90" s="30"/>
      <c r="Y90" s="30"/>
      <c r="Z90" s="30"/>
      <c r="AA90" s="30"/>
      <c r="AB90" s="30"/>
      <c r="AC90" s="30"/>
      <c r="AD90" s="30"/>
      <c r="AE90" s="30"/>
    </row>
    <row r="91" spans="1:31" s="2" customFormat="1" ht="6.95" customHeight="1">
      <c r="A91" s="30"/>
      <c r="B91" s="31"/>
      <c r="C91" s="30"/>
      <c r="D91" s="30"/>
      <c r="E91" s="30"/>
      <c r="F91" s="30"/>
      <c r="G91" s="30"/>
      <c r="H91" s="30"/>
      <c r="I91" s="30"/>
      <c r="J91" s="30"/>
      <c r="K91" s="30"/>
      <c r="L91" s="88"/>
      <c r="S91" s="30"/>
      <c r="T91" s="30"/>
      <c r="U91" s="30"/>
      <c r="V91" s="30"/>
      <c r="W91" s="30"/>
      <c r="X91" s="30"/>
      <c r="Y91" s="30"/>
      <c r="Z91" s="30"/>
      <c r="AA91" s="30"/>
      <c r="AB91" s="30"/>
      <c r="AC91" s="30"/>
      <c r="AD91" s="30"/>
      <c r="AE91" s="30"/>
    </row>
    <row r="92" spans="1:31" s="2" customFormat="1" ht="12" customHeight="1">
      <c r="A92" s="30"/>
      <c r="B92" s="31"/>
      <c r="C92" s="27" t="s">
        <v>19</v>
      </c>
      <c r="D92" s="30"/>
      <c r="E92" s="30"/>
      <c r="F92" s="25" t="str">
        <f>F12</f>
        <v>Olomouc</v>
      </c>
      <c r="G92" s="30"/>
      <c r="H92" s="30"/>
      <c r="I92" s="27" t="s">
        <v>21</v>
      </c>
      <c r="J92" s="48" t="str">
        <f>IF(J12="","",J12)</f>
        <v>26. 3. 2020</v>
      </c>
      <c r="K92" s="30"/>
      <c r="L92" s="88"/>
      <c r="S92" s="30"/>
      <c r="T92" s="30"/>
      <c r="U92" s="30"/>
      <c r="V92" s="30"/>
      <c r="W92" s="30"/>
      <c r="X92" s="30"/>
      <c r="Y92" s="30"/>
      <c r="Z92" s="30"/>
      <c r="AA92" s="30"/>
      <c r="AB92" s="30"/>
      <c r="AC92" s="30"/>
      <c r="AD92" s="30"/>
      <c r="AE92" s="30"/>
    </row>
    <row r="93" spans="1:31" s="2" customFormat="1" ht="6.95" customHeight="1">
      <c r="A93" s="30"/>
      <c r="B93" s="31"/>
      <c r="C93" s="30"/>
      <c r="D93" s="30"/>
      <c r="E93" s="30"/>
      <c r="F93" s="30"/>
      <c r="G93" s="30"/>
      <c r="H93" s="30"/>
      <c r="I93" s="30"/>
      <c r="J93" s="30"/>
      <c r="K93" s="30"/>
      <c r="L93" s="88"/>
      <c r="S93" s="30"/>
      <c r="T93" s="30"/>
      <c r="U93" s="30"/>
      <c r="V93" s="30"/>
      <c r="W93" s="30"/>
      <c r="X93" s="30"/>
      <c r="Y93" s="30"/>
      <c r="Z93" s="30"/>
      <c r="AA93" s="30"/>
      <c r="AB93" s="30"/>
      <c r="AC93" s="30"/>
      <c r="AD93" s="30"/>
      <c r="AE93" s="30"/>
    </row>
    <row r="94" spans="1:31" s="2" customFormat="1" ht="15.2" customHeight="1">
      <c r="A94" s="30"/>
      <c r="B94" s="31"/>
      <c r="C94" s="27" t="s">
        <v>23</v>
      </c>
      <c r="D94" s="30"/>
      <c r="E94" s="30"/>
      <c r="F94" s="25" t="str">
        <f>E15</f>
        <v>Správa železnic, státní organizace</v>
      </c>
      <c r="G94" s="30"/>
      <c r="H94" s="30"/>
      <c r="I94" s="27" t="s">
        <v>29</v>
      </c>
      <c r="J94" s="28" t="str">
        <f>E21</f>
        <v>Ing. Jan Londa</v>
      </c>
      <c r="K94" s="30"/>
      <c r="L94" s="88"/>
      <c r="S94" s="30"/>
      <c r="T94" s="30"/>
      <c r="U94" s="30"/>
      <c r="V94" s="30"/>
      <c r="W94" s="30"/>
      <c r="X94" s="30"/>
      <c r="Y94" s="30"/>
      <c r="Z94" s="30"/>
      <c r="AA94" s="30"/>
      <c r="AB94" s="30"/>
      <c r="AC94" s="30"/>
      <c r="AD94" s="30"/>
      <c r="AE94" s="30"/>
    </row>
    <row r="95" spans="1:31" s="2" customFormat="1" ht="25.7" customHeight="1">
      <c r="A95" s="30"/>
      <c r="B95" s="31"/>
      <c r="C95" s="27" t="s">
        <v>27</v>
      </c>
      <c r="D95" s="30"/>
      <c r="E95" s="30"/>
      <c r="F95" s="25" t="str">
        <f>IF(E18="","",E18)</f>
        <v>Moravia Consult Olomouc a.s.</v>
      </c>
      <c r="G95" s="30"/>
      <c r="H95" s="30"/>
      <c r="I95" s="27" t="s">
        <v>32</v>
      </c>
      <c r="J95" s="28" t="str">
        <f>E24</f>
        <v>Ing. et Ing. Ondřej Suk</v>
      </c>
      <c r="K95" s="30"/>
      <c r="L95" s="88"/>
      <c r="S95" s="30"/>
      <c r="T95" s="30"/>
      <c r="U95" s="30"/>
      <c r="V95" s="30"/>
      <c r="W95" s="30"/>
      <c r="X95" s="30"/>
      <c r="Y95" s="30"/>
      <c r="Z95" s="30"/>
      <c r="AA95" s="30"/>
      <c r="AB95" s="30"/>
      <c r="AC95" s="30"/>
      <c r="AD95" s="30"/>
      <c r="AE95" s="30"/>
    </row>
    <row r="96" spans="1:31" s="2" customFormat="1" ht="10.35" customHeight="1">
      <c r="A96" s="30"/>
      <c r="B96" s="31"/>
      <c r="C96" s="30"/>
      <c r="D96" s="30"/>
      <c r="E96" s="30"/>
      <c r="F96" s="30"/>
      <c r="G96" s="30"/>
      <c r="H96" s="30"/>
      <c r="I96" s="30"/>
      <c r="J96" s="30"/>
      <c r="K96" s="30"/>
      <c r="L96" s="88"/>
      <c r="S96" s="30"/>
      <c r="T96" s="30"/>
      <c r="U96" s="30"/>
      <c r="V96" s="30"/>
      <c r="W96" s="30"/>
      <c r="X96" s="30"/>
      <c r="Y96" s="30"/>
      <c r="Z96" s="30"/>
      <c r="AA96" s="30"/>
      <c r="AB96" s="30"/>
      <c r="AC96" s="30"/>
      <c r="AD96" s="30"/>
      <c r="AE96" s="30"/>
    </row>
    <row r="97" spans="1:65" s="11" customFormat="1" ht="29.25" customHeight="1">
      <c r="A97" s="113"/>
      <c r="B97" s="114"/>
      <c r="C97" s="115" t="s">
        <v>159</v>
      </c>
      <c r="D97" s="116" t="s">
        <v>55</v>
      </c>
      <c r="E97" s="116" t="s">
        <v>51</v>
      </c>
      <c r="F97" s="116" t="s">
        <v>52</v>
      </c>
      <c r="G97" s="116" t="s">
        <v>160</v>
      </c>
      <c r="H97" s="116" t="s">
        <v>161</v>
      </c>
      <c r="I97" s="116" t="s">
        <v>162</v>
      </c>
      <c r="J97" s="116" t="s">
        <v>132</v>
      </c>
      <c r="K97" s="117" t="s">
        <v>163</v>
      </c>
      <c r="L97" s="118"/>
      <c r="M97" s="55" t="s">
        <v>3</v>
      </c>
      <c r="N97" s="56" t="s">
        <v>40</v>
      </c>
      <c r="O97" s="56" t="s">
        <v>164</v>
      </c>
      <c r="P97" s="56" t="s">
        <v>165</v>
      </c>
      <c r="Q97" s="56" t="s">
        <v>166</v>
      </c>
      <c r="R97" s="56" t="s">
        <v>167</v>
      </c>
      <c r="S97" s="56" t="s">
        <v>168</v>
      </c>
      <c r="T97" s="57" t="s">
        <v>169</v>
      </c>
      <c r="U97" s="113"/>
      <c r="V97" s="113"/>
      <c r="W97" s="113"/>
      <c r="X97" s="113"/>
      <c r="Y97" s="113"/>
      <c r="Z97" s="113"/>
      <c r="AA97" s="113"/>
      <c r="AB97" s="113"/>
      <c r="AC97" s="113"/>
      <c r="AD97" s="113"/>
      <c r="AE97" s="113"/>
    </row>
    <row r="98" spans="1:65" s="2" customFormat="1" ht="22.9" customHeight="1">
      <c r="A98" s="30"/>
      <c r="B98" s="31"/>
      <c r="C98" s="62" t="s">
        <v>170</v>
      </c>
      <c r="D98" s="30"/>
      <c r="E98" s="30"/>
      <c r="F98" s="30"/>
      <c r="G98" s="30"/>
      <c r="H98" s="30"/>
      <c r="I98" s="30"/>
      <c r="J98" s="119">
        <f>BK98</f>
        <v>0</v>
      </c>
      <c r="K98" s="30"/>
      <c r="L98" s="31"/>
      <c r="M98" s="58"/>
      <c r="N98" s="49"/>
      <c r="O98" s="59"/>
      <c r="P98" s="120">
        <f>P99+P166+P174</f>
        <v>116.45433899999999</v>
      </c>
      <c r="Q98" s="59"/>
      <c r="R98" s="120">
        <f>R99+R166+R174</f>
        <v>2.6307923179999997</v>
      </c>
      <c r="S98" s="59"/>
      <c r="T98" s="121">
        <f>T99+T166+T174</f>
        <v>3.8929999999999998</v>
      </c>
      <c r="U98" s="30"/>
      <c r="V98" s="30"/>
      <c r="W98" s="30"/>
      <c r="X98" s="30"/>
      <c r="Y98" s="30"/>
      <c r="Z98" s="30"/>
      <c r="AA98" s="30"/>
      <c r="AB98" s="30"/>
      <c r="AC98" s="30"/>
      <c r="AD98" s="30"/>
      <c r="AE98" s="30"/>
      <c r="AT98" s="18" t="s">
        <v>69</v>
      </c>
      <c r="AU98" s="18" t="s">
        <v>133</v>
      </c>
      <c r="BK98" s="122">
        <f>BK99+BK166+BK174</f>
        <v>0</v>
      </c>
    </row>
    <row r="99" spans="1:65" s="12" customFormat="1" ht="25.9" customHeight="1">
      <c r="B99" s="123"/>
      <c r="D99" s="124" t="s">
        <v>69</v>
      </c>
      <c r="E99" s="125" t="s">
        <v>171</v>
      </c>
      <c r="F99" s="125" t="s">
        <v>172</v>
      </c>
      <c r="J99" s="126">
        <f>BK99</f>
        <v>0</v>
      </c>
      <c r="L99" s="123"/>
      <c r="M99" s="127"/>
      <c r="N99" s="128"/>
      <c r="O99" s="128"/>
      <c r="P99" s="129">
        <f>P100+P120+P139+P143+P156+P163</f>
        <v>115.12663799999999</v>
      </c>
      <c r="Q99" s="128"/>
      <c r="R99" s="129">
        <f>R100+R120+R139+R143+R156+R163</f>
        <v>2.6279013179999997</v>
      </c>
      <c r="S99" s="128"/>
      <c r="T99" s="130">
        <f>T100+T120+T139+T143+T156+T163</f>
        <v>3.8929999999999998</v>
      </c>
      <c r="AR99" s="124" t="s">
        <v>76</v>
      </c>
      <c r="AT99" s="131" t="s">
        <v>69</v>
      </c>
      <c r="AU99" s="131" t="s">
        <v>70</v>
      </c>
      <c r="AY99" s="124" t="s">
        <v>173</v>
      </c>
      <c r="BK99" s="132">
        <f>BK100+BK120+BK139+BK143+BK156+BK163</f>
        <v>0</v>
      </c>
    </row>
    <row r="100" spans="1:65" s="12" customFormat="1" ht="22.9" customHeight="1">
      <c r="B100" s="123"/>
      <c r="D100" s="124" t="s">
        <v>69</v>
      </c>
      <c r="E100" s="133" t="s">
        <v>76</v>
      </c>
      <c r="F100" s="133" t="s">
        <v>174</v>
      </c>
      <c r="J100" s="134">
        <f>BK100</f>
        <v>0</v>
      </c>
      <c r="L100" s="123"/>
      <c r="M100" s="127"/>
      <c r="N100" s="128"/>
      <c r="O100" s="128"/>
      <c r="P100" s="129">
        <f>SUM(P101:P119)</f>
        <v>6.3075000000000006E-2</v>
      </c>
      <c r="Q100" s="128"/>
      <c r="R100" s="129">
        <f>SUM(R101:R119)</f>
        <v>0</v>
      </c>
      <c r="S100" s="128"/>
      <c r="T100" s="130">
        <f>SUM(T101:T119)</f>
        <v>0</v>
      </c>
      <c r="AR100" s="124" t="s">
        <v>76</v>
      </c>
      <c r="AT100" s="131" t="s">
        <v>69</v>
      </c>
      <c r="AU100" s="131" t="s">
        <v>76</v>
      </c>
      <c r="AY100" s="124" t="s">
        <v>173</v>
      </c>
      <c r="BK100" s="132">
        <f>SUM(BK101:BK119)</f>
        <v>0</v>
      </c>
    </row>
    <row r="101" spans="1:65" s="2" customFormat="1" ht="33" customHeight="1">
      <c r="A101" s="30"/>
      <c r="B101" s="135"/>
      <c r="C101" s="136" t="s">
        <v>76</v>
      </c>
      <c r="D101" s="136" t="s">
        <v>175</v>
      </c>
      <c r="E101" s="137" t="s">
        <v>1373</v>
      </c>
      <c r="F101" s="138" t="s">
        <v>1374</v>
      </c>
      <c r="G101" s="139" t="s">
        <v>200</v>
      </c>
      <c r="H101" s="140">
        <v>0.15</v>
      </c>
      <c r="I101" s="141"/>
      <c r="J101" s="141">
        <f>ROUND(I101*H101,2)</f>
        <v>0</v>
      </c>
      <c r="K101" s="138" t="s">
        <v>177</v>
      </c>
      <c r="L101" s="31"/>
      <c r="M101" s="142" t="s">
        <v>3</v>
      </c>
      <c r="N101" s="143" t="s">
        <v>41</v>
      </c>
      <c r="O101" s="144">
        <v>0.27200000000000002</v>
      </c>
      <c r="P101" s="144">
        <f>O101*H101</f>
        <v>4.0800000000000003E-2</v>
      </c>
      <c r="Q101" s="144">
        <v>0</v>
      </c>
      <c r="R101" s="144">
        <f>Q101*H101</f>
        <v>0</v>
      </c>
      <c r="S101" s="144">
        <v>0</v>
      </c>
      <c r="T101" s="145">
        <f>S101*H101</f>
        <v>0</v>
      </c>
      <c r="U101" s="30"/>
      <c r="V101" s="30"/>
      <c r="W101" s="30"/>
      <c r="X101" s="30"/>
      <c r="Y101" s="30"/>
      <c r="Z101" s="30"/>
      <c r="AA101" s="30"/>
      <c r="AB101" s="30"/>
      <c r="AC101" s="30"/>
      <c r="AD101" s="30"/>
      <c r="AE101" s="30"/>
      <c r="AR101" s="146" t="s">
        <v>178</v>
      </c>
      <c r="AT101" s="146" t="s">
        <v>175</v>
      </c>
      <c r="AU101" s="146" t="s">
        <v>79</v>
      </c>
      <c r="AY101" s="18" t="s">
        <v>173</v>
      </c>
      <c r="BE101" s="147">
        <f>IF(N101="základní",J101,0)</f>
        <v>0</v>
      </c>
      <c r="BF101" s="147">
        <f>IF(N101="snížená",J101,0)</f>
        <v>0</v>
      </c>
      <c r="BG101" s="147">
        <f>IF(N101="zákl. přenesená",J101,0)</f>
        <v>0</v>
      </c>
      <c r="BH101" s="147">
        <f>IF(N101="sníž. přenesená",J101,0)</f>
        <v>0</v>
      </c>
      <c r="BI101" s="147">
        <f>IF(N101="nulová",J101,0)</f>
        <v>0</v>
      </c>
      <c r="BJ101" s="18" t="s">
        <v>76</v>
      </c>
      <c r="BK101" s="147">
        <f>ROUND(I101*H101,2)</f>
        <v>0</v>
      </c>
      <c r="BL101" s="18" t="s">
        <v>178</v>
      </c>
      <c r="BM101" s="146" t="s">
        <v>1564</v>
      </c>
    </row>
    <row r="102" spans="1:65" s="2" customFormat="1" ht="136.5">
      <c r="A102" s="30"/>
      <c r="B102" s="31"/>
      <c r="C102" s="30"/>
      <c r="D102" s="148" t="s">
        <v>179</v>
      </c>
      <c r="E102" s="30"/>
      <c r="F102" s="149" t="s">
        <v>1231</v>
      </c>
      <c r="G102" s="30"/>
      <c r="H102" s="30"/>
      <c r="I102" s="30"/>
      <c r="J102" s="30"/>
      <c r="K102" s="30"/>
      <c r="L102" s="31"/>
      <c r="M102" s="150"/>
      <c r="N102" s="151"/>
      <c r="O102" s="51"/>
      <c r="P102" s="51"/>
      <c r="Q102" s="51"/>
      <c r="R102" s="51"/>
      <c r="S102" s="51"/>
      <c r="T102" s="52"/>
      <c r="U102" s="30"/>
      <c r="V102" s="30"/>
      <c r="W102" s="30"/>
      <c r="X102" s="30"/>
      <c r="Y102" s="30"/>
      <c r="Z102" s="30"/>
      <c r="AA102" s="30"/>
      <c r="AB102" s="30"/>
      <c r="AC102" s="30"/>
      <c r="AD102" s="30"/>
      <c r="AE102" s="30"/>
      <c r="AT102" s="18" t="s">
        <v>179</v>
      </c>
      <c r="AU102" s="18" t="s">
        <v>79</v>
      </c>
    </row>
    <row r="103" spans="1:65" s="13" customFormat="1">
      <c r="B103" s="152"/>
      <c r="D103" s="148" t="s">
        <v>181</v>
      </c>
      <c r="E103" s="153" t="s">
        <v>3</v>
      </c>
      <c r="F103" s="154" t="s">
        <v>1565</v>
      </c>
      <c r="H103" s="153" t="s">
        <v>3</v>
      </c>
      <c r="L103" s="152"/>
      <c r="M103" s="155"/>
      <c r="N103" s="156"/>
      <c r="O103" s="156"/>
      <c r="P103" s="156"/>
      <c r="Q103" s="156"/>
      <c r="R103" s="156"/>
      <c r="S103" s="156"/>
      <c r="T103" s="157"/>
      <c r="AT103" s="153" t="s">
        <v>181</v>
      </c>
      <c r="AU103" s="153" t="s">
        <v>79</v>
      </c>
      <c r="AV103" s="13" t="s">
        <v>76</v>
      </c>
      <c r="AW103" s="13" t="s">
        <v>31</v>
      </c>
      <c r="AX103" s="13" t="s">
        <v>70</v>
      </c>
      <c r="AY103" s="153" t="s">
        <v>173</v>
      </c>
    </row>
    <row r="104" spans="1:65" s="14" customFormat="1">
      <c r="B104" s="158"/>
      <c r="D104" s="148" t="s">
        <v>181</v>
      </c>
      <c r="E104" s="159" t="s">
        <v>3</v>
      </c>
      <c r="F104" s="160" t="s">
        <v>1566</v>
      </c>
      <c r="H104" s="161">
        <v>0.15</v>
      </c>
      <c r="L104" s="158"/>
      <c r="M104" s="162"/>
      <c r="N104" s="163"/>
      <c r="O104" s="163"/>
      <c r="P104" s="163"/>
      <c r="Q104" s="163"/>
      <c r="R104" s="163"/>
      <c r="S104" s="163"/>
      <c r="T104" s="164"/>
      <c r="AT104" s="159" t="s">
        <v>181</v>
      </c>
      <c r="AU104" s="159" t="s">
        <v>79</v>
      </c>
      <c r="AV104" s="14" t="s">
        <v>79</v>
      </c>
      <c r="AW104" s="14" t="s">
        <v>31</v>
      </c>
      <c r="AX104" s="14" t="s">
        <v>76</v>
      </c>
      <c r="AY104" s="159" t="s">
        <v>173</v>
      </c>
    </row>
    <row r="105" spans="1:65" s="2" customFormat="1" ht="55.5" customHeight="1">
      <c r="A105" s="30"/>
      <c r="B105" s="135"/>
      <c r="C105" s="136" t="s">
        <v>79</v>
      </c>
      <c r="D105" s="136" t="s">
        <v>175</v>
      </c>
      <c r="E105" s="137" t="s">
        <v>221</v>
      </c>
      <c r="F105" s="138" t="s">
        <v>222</v>
      </c>
      <c r="G105" s="139" t="s">
        <v>200</v>
      </c>
      <c r="H105" s="140">
        <v>0.15</v>
      </c>
      <c r="I105" s="141"/>
      <c r="J105" s="141">
        <f>ROUND(I105*H105,2)</f>
        <v>0</v>
      </c>
      <c r="K105" s="138" t="s">
        <v>177</v>
      </c>
      <c r="L105" s="31"/>
      <c r="M105" s="142" t="s">
        <v>3</v>
      </c>
      <c r="N105" s="143" t="s">
        <v>41</v>
      </c>
      <c r="O105" s="144">
        <v>8.6999999999999994E-2</v>
      </c>
      <c r="P105" s="144">
        <f>O105*H105</f>
        <v>1.3049999999999999E-2</v>
      </c>
      <c r="Q105" s="144">
        <v>0</v>
      </c>
      <c r="R105" s="144">
        <f>Q105*H105</f>
        <v>0</v>
      </c>
      <c r="S105" s="144">
        <v>0</v>
      </c>
      <c r="T105" s="145">
        <f>S105*H105</f>
        <v>0</v>
      </c>
      <c r="U105" s="30"/>
      <c r="V105" s="30"/>
      <c r="W105" s="30"/>
      <c r="X105" s="30"/>
      <c r="Y105" s="30"/>
      <c r="Z105" s="30"/>
      <c r="AA105" s="30"/>
      <c r="AB105" s="30"/>
      <c r="AC105" s="30"/>
      <c r="AD105" s="30"/>
      <c r="AE105" s="30"/>
      <c r="AR105" s="146" t="s">
        <v>178</v>
      </c>
      <c r="AT105" s="146" t="s">
        <v>175</v>
      </c>
      <c r="AU105" s="146" t="s">
        <v>79</v>
      </c>
      <c r="AY105" s="18" t="s">
        <v>173</v>
      </c>
      <c r="BE105" s="147">
        <f>IF(N105="základní",J105,0)</f>
        <v>0</v>
      </c>
      <c r="BF105" s="147">
        <f>IF(N105="snížená",J105,0)</f>
        <v>0</v>
      </c>
      <c r="BG105" s="147">
        <f>IF(N105="zákl. přenesená",J105,0)</f>
        <v>0</v>
      </c>
      <c r="BH105" s="147">
        <f>IF(N105="sníž. přenesená",J105,0)</f>
        <v>0</v>
      </c>
      <c r="BI105" s="147">
        <f>IF(N105="nulová",J105,0)</f>
        <v>0</v>
      </c>
      <c r="BJ105" s="18" t="s">
        <v>76</v>
      </c>
      <c r="BK105" s="147">
        <f>ROUND(I105*H105,2)</f>
        <v>0</v>
      </c>
      <c r="BL105" s="18" t="s">
        <v>178</v>
      </c>
      <c r="BM105" s="146" t="s">
        <v>1567</v>
      </c>
    </row>
    <row r="106" spans="1:65" s="2" customFormat="1" ht="78">
      <c r="A106" s="30"/>
      <c r="B106" s="31"/>
      <c r="C106" s="30"/>
      <c r="D106" s="148" t="s">
        <v>179</v>
      </c>
      <c r="E106" s="30"/>
      <c r="F106" s="149" t="s">
        <v>219</v>
      </c>
      <c r="G106" s="30"/>
      <c r="H106" s="30"/>
      <c r="I106" s="30"/>
      <c r="J106" s="30"/>
      <c r="K106" s="30"/>
      <c r="L106" s="31"/>
      <c r="M106" s="150"/>
      <c r="N106" s="151"/>
      <c r="O106" s="51"/>
      <c r="P106" s="51"/>
      <c r="Q106" s="51"/>
      <c r="R106" s="51"/>
      <c r="S106" s="51"/>
      <c r="T106" s="52"/>
      <c r="U106" s="30"/>
      <c r="V106" s="30"/>
      <c r="W106" s="30"/>
      <c r="X106" s="30"/>
      <c r="Y106" s="30"/>
      <c r="Z106" s="30"/>
      <c r="AA106" s="30"/>
      <c r="AB106" s="30"/>
      <c r="AC106" s="30"/>
      <c r="AD106" s="30"/>
      <c r="AE106" s="30"/>
      <c r="AT106" s="18" t="s">
        <v>179</v>
      </c>
      <c r="AU106" s="18" t="s">
        <v>79</v>
      </c>
    </row>
    <row r="107" spans="1:65" s="13" customFormat="1">
      <c r="B107" s="152"/>
      <c r="D107" s="148" t="s">
        <v>181</v>
      </c>
      <c r="E107" s="153" t="s">
        <v>3</v>
      </c>
      <c r="F107" s="154" t="s">
        <v>223</v>
      </c>
      <c r="H107" s="153" t="s">
        <v>3</v>
      </c>
      <c r="L107" s="152"/>
      <c r="M107" s="155"/>
      <c r="N107" s="156"/>
      <c r="O107" s="156"/>
      <c r="P107" s="156"/>
      <c r="Q107" s="156"/>
      <c r="R107" s="156"/>
      <c r="S107" s="156"/>
      <c r="T107" s="157"/>
      <c r="AT107" s="153" t="s">
        <v>181</v>
      </c>
      <c r="AU107" s="153" t="s">
        <v>79</v>
      </c>
      <c r="AV107" s="13" t="s">
        <v>76</v>
      </c>
      <c r="AW107" s="13" t="s">
        <v>31</v>
      </c>
      <c r="AX107" s="13" t="s">
        <v>70</v>
      </c>
      <c r="AY107" s="153" t="s">
        <v>173</v>
      </c>
    </row>
    <row r="108" spans="1:65" s="14" customFormat="1">
      <c r="B108" s="158"/>
      <c r="D108" s="148" t="s">
        <v>181</v>
      </c>
      <c r="E108" s="159" t="s">
        <v>3</v>
      </c>
      <c r="F108" s="160" t="s">
        <v>1568</v>
      </c>
      <c r="H108" s="161">
        <v>0.15</v>
      </c>
      <c r="L108" s="158"/>
      <c r="M108" s="162"/>
      <c r="N108" s="163"/>
      <c r="O108" s="163"/>
      <c r="P108" s="163"/>
      <c r="Q108" s="163"/>
      <c r="R108" s="163"/>
      <c r="S108" s="163"/>
      <c r="T108" s="164"/>
      <c r="AT108" s="159" t="s">
        <v>181</v>
      </c>
      <c r="AU108" s="159" t="s">
        <v>79</v>
      </c>
      <c r="AV108" s="14" t="s">
        <v>79</v>
      </c>
      <c r="AW108" s="14" t="s">
        <v>31</v>
      </c>
      <c r="AX108" s="14" t="s">
        <v>70</v>
      </c>
      <c r="AY108" s="159" t="s">
        <v>173</v>
      </c>
    </row>
    <row r="109" spans="1:65" s="15" customFormat="1">
      <c r="B109" s="165"/>
      <c r="D109" s="148" t="s">
        <v>181</v>
      </c>
      <c r="E109" s="166" t="s">
        <v>3</v>
      </c>
      <c r="F109" s="167" t="s">
        <v>188</v>
      </c>
      <c r="H109" s="168">
        <v>0.15</v>
      </c>
      <c r="L109" s="165"/>
      <c r="M109" s="169"/>
      <c r="N109" s="170"/>
      <c r="O109" s="170"/>
      <c r="P109" s="170"/>
      <c r="Q109" s="170"/>
      <c r="R109" s="170"/>
      <c r="S109" s="170"/>
      <c r="T109" s="171"/>
      <c r="AT109" s="166" t="s">
        <v>181</v>
      </c>
      <c r="AU109" s="166" t="s">
        <v>79</v>
      </c>
      <c r="AV109" s="15" t="s">
        <v>178</v>
      </c>
      <c r="AW109" s="15" t="s">
        <v>31</v>
      </c>
      <c r="AX109" s="15" t="s">
        <v>76</v>
      </c>
      <c r="AY109" s="166" t="s">
        <v>173</v>
      </c>
    </row>
    <row r="110" spans="1:65" s="2" customFormat="1" ht="55.5" customHeight="1">
      <c r="A110" s="30"/>
      <c r="B110" s="135"/>
      <c r="C110" s="136" t="s">
        <v>189</v>
      </c>
      <c r="D110" s="136" t="s">
        <v>175</v>
      </c>
      <c r="E110" s="137" t="s">
        <v>225</v>
      </c>
      <c r="F110" s="138" t="s">
        <v>226</v>
      </c>
      <c r="G110" s="139" t="s">
        <v>200</v>
      </c>
      <c r="H110" s="140">
        <v>1.575</v>
      </c>
      <c r="I110" s="141"/>
      <c r="J110" s="141">
        <f>ROUND(I110*H110,2)</f>
        <v>0</v>
      </c>
      <c r="K110" s="138" t="s">
        <v>177</v>
      </c>
      <c r="L110" s="31"/>
      <c r="M110" s="142" t="s">
        <v>3</v>
      </c>
      <c r="N110" s="143" t="s">
        <v>41</v>
      </c>
      <c r="O110" s="144">
        <v>5.0000000000000001E-3</v>
      </c>
      <c r="P110" s="144">
        <f>O110*H110</f>
        <v>7.8750000000000001E-3</v>
      </c>
      <c r="Q110" s="144">
        <v>0</v>
      </c>
      <c r="R110" s="144">
        <f>Q110*H110</f>
        <v>0</v>
      </c>
      <c r="S110" s="144">
        <v>0</v>
      </c>
      <c r="T110" s="145">
        <f>S110*H110</f>
        <v>0</v>
      </c>
      <c r="U110" s="30"/>
      <c r="V110" s="30"/>
      <c r="W110" s="30"/>
      <c r="X110" s="30"/>
      <c r="Y110" s="30"/>
      <c r="Z110" s="30"/>
      <c r="AA110" s="30"/>
      <c r="AB110" s="30"/>
      <c r="AC110" s="30"/>
      <c r="AD110" s="30"/>
      <c r="AE110" s="30"/>
      <c r="AR110" s="146" t="s">
        <v>178</v>
      </c>
      <c r="AT110" s="146" t="s">
        <v>175</v>
      </c>
      <c r="AU110" s="146" t="s">
        <v>79</v>
      </c>
      <c r="AY110" s="18" t="s">
        <v>173</v>
      </c>
      <c r="BE110" s="147">
        <f>IF(N110="základní",J110,0)</f>
        <v>0</v>
      </c>
      <c r="BF110" s="147">
        <f>IF(N110="snížená",J110,0)</f>
        <v>0</v>
      </c>
      <c r="BG110" s="147">
        <f>IF(N110="zákl. přenesená",J110,0)</f>
        <v>0</v>
      </c>
      <c r="BH110" s="147">
        <f>IF(N110="sníž. přenesená",J110,0)</f>
        <v>0</v>
      </c>
      <c r="BI110" s="147">
        <f>IF(N110="nulová",J110,0)</f>
        <v>0</v>
      </c>
      <c r="BJ110" s="18" t="s">
        <v>76</v>
      </c>
      <c r="BK110" s="147">
        <f>ROUND(I110*H110,2)</f>
        <v>0</v>
      </c>
      <c r="BL110" s="18" t="s">
        <v>178</v>
      </c>
      <c r="BM110" s="146" t="s">
        <v>1569</v>
      </c>
    </row>
    <row r="111" spans="1:65" s="2" customFormat="1" ht="78">
      <c r="A111" s="30"/>
      <c r="B111" s="31"/>
      <c r="C111" s="30"/>
      <c r="D111" s="148" t="s">
        <v>179</v>
      </c>
      <c r="E111" s="30"/>
      <c r="F111" s="149" t="s">
        <v>219</v>
      </c>
      <c r="G111" s="30"/>
      <c r="H111" s="30"/>
      <c r="I111" s="30"/>
      <c r="J111" s="30"/>
      <c r="K111" s="30"/>
      <c r="L111" s="31"/>
      <c r="M111" s="150"/>
      <c r="N111" s="151"/>
      <c r="O111" s="51"/>
      <c r="P111" s="51"/>
      <c r="Q111" s="51"/>
      <c r="R111" s="51"/>
      <c r="S111" s="51"/>
      <c r="T111" s="52"/>
      <c r="U111" s="30"/>
      <c r="V111" s="30"/>
      <c r="W111" s="30"/>
      <c r="X111" s="30"/>
      <c r="Y111" s="30"/>
      <c r="Z111" s="30"/>
      <c r="AA111" s="30"/>
      <c r="AB111" s="30"/>
      <c r="AC111" s="30"/>
      <c r="AD111" s="30"/>
      <c r="AE111" s="30"/>
      <c r="AT111" s="18" t="s">
        <v>179</v>
      </c>
      <c r="AU111" s="18" t="s">
        <v>79</v>
      </c>
    </row>
    <row r="112" spans="1:65" s="13" customFormat="1">
      <c r="B112" s="152"/>
      <c r="D112" s="148" t="s">
        <v>181</v>
      </c>
      <c r="E112" s="153" t="s">
        <v>3</v>
      </c>
      <c r="F112" s="154" t="s">
        <v>1570</v>
      </c>
      <c r="H112" s="153" t="s">
        <v>3</v>
      </c>
      <c r="L112" s="152"/>
      <c r="M112" s="155"/>
      <c r="N112" s="156"/>
      <c r="O112" s="156"/>
      <c r="P112" s="156"/>
      <c r="Q112" s="156"/>
      <c r="R112" s="156"/>
      <c r="S112" s="156"/>
      <c r="T112" s="157"/>
      <c r="AT112" s="153" t="s">
        <v>181</v>
      </c>
      <c r="AU112" s="153" t="s">
        <v>79</v>
      </c>
      <c r="AV112" s="13" t="s">
        <v>76</v>
      </c>
      <c r="AW112" s="13" t="s">
        <v>31</v>
      </c>
      <c r="AX112" s="13" t="s">
        <v>70</v>
      </c>
      <c r="AY112" s="153" t="s">
        <v>173</v>
      </c>
    </row>
    <row r="113" spans="1:65" s="14" customFormat="1">
      <c r="B113" s="158"/>
      <c r="D113" s="148" t="s">
        <v>181</v>
      </c>
      <c r="E113" s="159" t="s">
        <v>3</v>
      </c>
      <c r="F113" s="160" t="s">
        <v>1571</v>
      </c>
      <c r="H113" s="161">
        <v>1.575</v>
      </c>
      <c r="L113" s="158"/>
      <c r="M113" s="162"/>
      <c r="N113" s="163"/>
      <c r="O113" s="163"/>
      <c r="P113" s="163"/>
      <c r="Q113" s="163"/>
      <c r="R113" s="163"/>
      <c r="S113" s="163"/>
      <c r="T113" s="164"/>
      <c r="AT113" s="159" t="s">
        <v>181</v>
      </c>
      <c r="AU113" s="159" t="s">
        <v>79</v>
      </c>
      <c r="AV113" s="14" t="s">
        <v>79</v>
      </c>
      <c r="AW113" s="14" t="s">
        <v>31</v>
      </c>
      <c r="AX113" s="14" t="s">
        <v>76</v>
      </c>
      <c r="AY113" s="159" t="s">
        <v>173</v>
      </c>
    </row>
    <row r="114" spans="1:65" s="2" customFormat="1" ht="33" customHeight="1">
      <c r="A114" s="30"/>
      <c r="B114" s="135"/>
      <c r="C114" s="136" t="s">
        <v>178</v>
      </c>
      <c r="D114" s="136" t="s">
        <v>175</v>
      </c>
      <c r="E114" s="137" t="s">
        <v>233</v>
      </c>
      <c r="F114" s="138" t="s">
        <v>234</v>
      </c>
      <c r="G114" s="139" t="s">
        <v>200</v>
      </c>
      <c r="H114" s="140">
        <v>0.15</v>
      </c>
      <c r="I114" s="141"/>
      <c r="J114" s="141">
        <f>ROUND(I114*H114,2)</f>
        <v>0</v>
      </c>
      <c r="K114" s="138" t="s">
        <v>177</v>
      </c>
      <c r="L114" s="31"/>
      <c r="M114" s="142" t="s">
        <v>3</v>
      </c>
      <c r="N114" s="143" t="s">
        <v>41</v>
      </c>
      <c r="O114" s="144">
        <v>8.9999999999999993E-3</v>
      </c>
      <c r="P114" s="144">
        <f>O114*H114</f>
        <v>1.3499999999999999E-3</v>
      </c>
      <c r="Q114" s="144">
        <v>0</v>
      </c>
      <c r="R114" s="144">
        <f>Q114*H114</f>
        <v>0</v>
      </c>
      <c r="S114" s="144">
        <v>0</v>
      </c>
      <c r="T114" s="145">
        <f>S114*H114</f>
        <v>0</v>
      </c>
      <c r="U114" s="30"/>
      <c r="V114" s="30"/>
      <c r="W114" s="30"/>
      <c r="X114" s="30"/>
      <c r="Y114" s="30"/>
      <c r="Z114" s="30"/>
      <c r="AA114" s="30"/>
      <c r="AB114" s="30"/>
      <c r="AC114" s="30"/>
      <c r="AD114" s="30"/>
      <c r="AE114" s="30"/>
      <c r="AR114" s="146" t="s">
        <v>178</v>
      </c>
      <c r="AT114" s="146" t="s">
        <v>175</v>
      </c>
      <c r="AU114" s="146" t="s">
        <v>79</v>
      </c>
      <c r="AY114" s="18" t="s">
        <v>173</v>
      </c>
      <c r="BE114" s="147">
        <f>IF(N114="základní",J114,0)</f>
        <v>0</v>
      </c>
      <c r="BF114" s="147">
        <f>IF(N114="snížená",J114,0)</f>
        <v>0</v>
      </c>
      <c r="BG114" s="147">
        <f>IF(N114="zákl. přenesená",J114,0)</f>
        <v>0</v>
      </c>
      <c r="BH114" s="147">
        <f>IF(N114="sníž. přenesená",J114,0)</f>
        <v>0</v>
      </c>
      <c r="BI114" s="147">
        <f>IF(N114="nulová",J114,0)</f>
        <v>0</v>
      </c>
      <c r="BJ114" s="18" t="s">
        <v>76</v>
      </c>
      <c r="BK114" s="147">
        <f>ROUND(I114*H114,2)</f>
        <v>0</v>
      </c>
      <c r="BL114" s="18" t="s">
        <v>178</v>
      </c>
      <c r="BM114" s="146" t="s">
        <v>1572</v>
      </c>
    </row>
    <row r="115" spans="1:65" s="2" customFormat="1" ht="165.75">
      <c r="A115" s="30"/>
      <c r="B115" s="31"/>
      <c r="C115" s="30"/>
      <c r="D115" s="148" t="s">
        <v>179</v>
      </c>
      <c r="E115" s="30"/>
      <c r="F115" s="149" t="s">
        <v>235</v>
      </c>
      <c r="G115" s="30"/>
      <c r="H115" s="30"/>
      <c r="I115" s="30"/>
      <c r="J115" s="30"/>
      <c r="K115" s="30"/>
      <c r="L115" s="31"/>
      <c r="M115" s="150"/>
      <c r="N115" s="151"/>
      <c r="O115" s="51"/>
      <c r="P115" s="51"/>
      <c r="Q115" s="51"/>
      <c r="R115" s="51"/>
      <c r="S115" s="51"/>
      <c r="T115" s="52"/>
      <c r="U115" s="30"/>
      <c r="V115" s="30"/>
      <c r="W115" s="30"/>
      <c r="X115" s="30"/>
      <c r="Y115" s="30"/>
      <c r="Z115" s="30"/>
      <c r="AA115" s="30"/>
      <c r="AB115" s="30"/>
      <c r="AC115" s="30"/>
      <c r="AD115" s="30"/>
      <c r="AE115" s="30"/>
      <c r="AT115" s="18" t="s">
        <v>179</v>
      </c>
      <c r="AU115" s="18" t="s">
        <v>79</v>
      </c>
    </row>
    <row r="116" spans="1:65" s="14" customFormat="1">
      <c r="B116" s="158"/>
      <c r="D116" s="148" t="s">
        <v>181</v>
      </c>
      <c r="E116" s="159" t="s">
        <v>3</v>
      </c>
      <c r="F116" s="160" t="s">
        <v>1573</v>
      </c>
      <c r="H116" s="161">
        <v>0.15</v>
      </c>
      <c r="L116" s="158"/>
      <c r="M116" s="162"/>
      <c r="N116" s="163"/>
      <c r="O116" s="163"/>
      <c r="P116" s="163"/>
      <c r="Q116" s="163"/>
      <c r="R116" s="163"/>
      <c r="S116" s="163"/>
      <c r="T116" s="164"/>
      <c r="AT116" s="159" t="s">
        <v>181</v>
      </c>
      <c r="AU116" s="159" t="s">
        <v>79</v>
      </c>
      <c r="AV116" s="14" t="s">
        <v>79</v>
      </c>
      <c r="AW116" s="14" t="s">
        <v>31</v>
      </c>
      <c r="AX116" s="14" t="s">
        <v>76</v>
      </c>
      <c r="AY116" s="159" t="s">
        <v>173</v>
      </c>
    </row>
    <row r="117" spans="1:65" s="2" customFormat="1" ht="33" customHeight="1">
      <c r="A117" s="30"/>
      <c r="B117" s="135"/>
      <c r="C117" s="136" t="s">
        <v>197</v>
      </c>
      <c r="D117" s="136" t="s">
        <v>175</v>
      </c>
      <c r="E117" s="137" t="s">
        <v>237</v>
      </c>
      <c r="F117" s="138" t="s">
        <v>238</v>
      </c>
      <c r="G117" s="139" t="s">
        <v>239</v>
      </c>
      <c r="H117" s="140">
        <v>0.28499999999999998</v>
      </c>
      <c r="I117" s="141"/>
      <c r="J117" s="141">
        <f>ROUND(I117*H117,2)</f>
        <v>0</v>
      </c>
      <c r="K117" s="138" t="s">
        <v>177</v>
      </c>
      <c r="L117" s="31"/>
      <c r="M117" s="142" t="s">
        <v>3</v>
      </c>
      <c r="N117" s="143" t="s">
        <v>41</v>
      </c>
      <c r="O117" s="144">
        <v>0</v>
      </c>
      <c r="P117" s="144">
        <f>O117*H117</f>
        <v>0</v>
      </c>
      <c r="Q117" s="144">
        <v>0</v>
      </c>
      <c r="R117" s="144">
        <f>Q117*H117</f>
        <v>0</v>
      </c>
      <c r="S117" s="144">
        <v>0</v>
      </c>
      <c r="T117" s="145">
        <f>S117*H117</f>
        <v>0</v>
      </c>
      <c r="U117" s="30"/>
      <c r="V117" s="30"/>
      <c r="W117" s="30"/>
      <c r="X117" s="30"/>
      <c r="Y117" s="30"/>
      <c r="Z117" s="30"/>
      <c r="AA117" s="30"/>
      <c r="AB117" s="30"/>
      <c r="AC117" s="30"/>
      <c r="AD117" s="30"/>
      <c r="AE117" s="30"/>
      <c r="AR117" s="146" t="s">
        <v>178</v>
      </c>
      <c r="AT117" s="146" t="s">
        <v>175</v>
      </c>
      <c r="AU117" s="146" t="s">
        <v>79</v>
      </c>
      <c r="AY117" s="18" t="s">
        <v>173</v>
      </c>
      <c r="BE117" s="147">
        <f>IF(N117="základní",J117,0)</f>
        <v>0</v>
      </c>
      <c r="BF117" s="147">
        <f>IF(N117="snížená",J117,0)</f>
        <v>0</v>
      </c>
      <c r="BG117" s="147">
        <f>IF(N117="zákl. přenesená",J117,0)</f>
        <v>0</v>
      </c>
      <c r="BH117" s="147">
        <f>IF(N117="sníž. přenesená",J117,0)</f>
        <v>0</v>
      </c>
      <c r="BI117" s="147">
        <f>IF(N117="nulová",J117,0)</f>
        <v>0</v>
      </c>
      <c r="BJ117" s="18" t="s">
        <v>76</v>
      </c>
      <c r="BK117" s="147">
        <f>ROUND(I117*H117,2)</f>
        <v>0</v>
      </c>
      <c r="BL117" s="18" t="s">
        <v>178</v>
      </c>
      <c r="BM117" s="146" t="s">
        <v>1574</v>
      </c>
    </row>
    <row r="118" spans="1:65" s="2" customFormat="1" ht="58.5">
      <c r="A118" s="30"/>
      <c r="B118" s="31"/>
      <c r="C118" s="30"/>
      <c r="D118" s="148" t="s">
        <v>179</v>
      </c>
      <c r="E118" s="30"/>
      <c r="F118" s="149" t="s">
        <v>240</v>
      </c>
      <c r="G118" s="30"/>
      <c r="H118" s="30"/>
      <c r="I118" s="30"/>
      <c r="J118" s="30"/>
      <c r="K118" s="30"/>
      <c r="L118" s="31"/>
      <c r="M118" s="150"/>
      <c r="N118" s="151"/>
      <c r="O118" s="51"/>
      <c r="P118" s="51"/>
      <c r="Q118" s="51"/>
      <c r="R118" s="51"/>
      <c r="S118" s="51"/>
      <c r="T118" s="52"/>
      <c r="U118" s="30"/>
      <c r="V118" s="30"/>
      <c r="W118" s="30"/>
      <c r="X118" s="30"/>
      <c r="Y118" s="30"/>
      <c r="Z118" s="30"/>
      <c r="AA118" s="30"/>
      <c r="AB118" s="30"/>
      <c r="AC118" s="30"/>
      <c r="AD118" s="30"/>
      <c r="AE118" s="30"/>
      <c r="AT118" s="18" t="s">
        <v>179</v>
      </c>
      <c r="AU118" s="18" t="s">
        <v>79</v>
      </c>
    </row>
    <row r="119" spans="1:65" s="14" customFormat="1">
      <c r="B119" s="158"/>
      <c r="D119" s="148" t="s">
        <v>181</v>
      </c>
      <c r="E119" s="159" t="s">
        <v>3</v>
      </c>
      <c r="F119" s="160" t="s">
        <v>1575</v>
      </c>
      <c r="H119" s="161">
        <v>0.28499999999999998</v>
      </c>
      <c r="L119" s="158"/>
      <c r="M119" s="162"/>
      <c r="N119" s="163"/>
      <c r="O119" s="163"/>
      <c r="P119" s="163"/>
      <c r="Q119" s="163"/>
      <c r="R119" s="163"/>
      <c r="S119" s="163"/>
      <c r="T119" s="164"/>
      <c r="AT119" s="159" t="s">
        <v>181</v>
      </c>
      <c r="AU119" s="159" t="s">
        <v>79</v>
      </c>
      <c r="AV119" s="14" t="s">
        <v>79</v>
      </c>
      <c r="AW119" s="14" t="s">
        <v>31</v>
      </c>
      <c r="AX119" s="14" t="s">
        <v>76</v>
      </c>
      <c r="AY119" s="159" t="s">
        <v>173</v>
      </c>
    </row>
    <row r="120" spans="1:65" s="12" customFormat="1" ht="22.9" customHeight="1">
      <c r="B120" s="123"/>
      <c r="D120" s="124" t="s">
        <v>69</v>
      </c>
      <c r="E120" s="133" t="s">
        <v>189</v>
      </c>
      <c r="F120" s="133" t="s">
        <v>289</v>
      </c>
      <c r="J120" s="134">
        <f>BK120</f>
        <v>0</v>
      </c>
      <c r="L120" s="123"/>
      <c r="M120" s="127"/>
      <c r="N120" s="128"/>
      <c r="O120" s="128"/>
      <c r="P120" s="129">
        <f>SUM(P121:P138)</f>
        <v>33.666849999999997</v>
      </c>
      <c r="Q120" s="128"/>
      <c r="R120" s="129">
        <f>SUM(R121:R138)</f>
        <v>0.44411131800000003</v>
      </c>
      <c r="S120" s="128"/>
      <c r="T120" s="130">
        <f>SUM(T121:T138)</f>
        <v>0</v>
      </c>
      <c r="AR120" s="124" t="s">
        <v>76</v>
      </c>
      <c r="AT120" s="131" t="s">
        <v>69</v>
      </c>
      <c r="AU120" s="131" t="s">
        <v>76</v>
      </c>
      <c r="AY120" s="124" t="s">
        <v>173</v>
      </c>
      <c r="BK120" s="132">
        <f>SUM(BK121:BK138)</f>
        <v>0</v>
      </c>
    </row>
    <row r="121" spans="1:65" s="2" customFormat="1" ht="16.5" customHeight="1">
      <c r="A121" s="30"/>
      <c r="B121" s="135"/>
      <c r="C121" s="136" t="s">
        <v>202</v>
      </c>
      <c r="D121" s="136" t="s">
        <v>175</v>
      </c>
      <c r="E121" s="137" t="s">
        <v>298</v>
      </c>
      <c r="F121" s="138" t="s">
        <v>299</v>
      </c>
      <c r="G121" s="139" t="s">
        <v>200</v>
      </c>
      <c r="H121" s="140">
        <v>1</v>
      </c>
      <c r="I121" s="141"/>
      <c r="J121" s="141">
        <f>ROUND(I121*H121,2)</f>
        <v>0</v>
      </c>
      <c r="K121" s="138" t="s">
        <v>177</v>
      </c>
      <c r="L121" s="31"/>
      <c r="M121" s="142" t="s">
        <v>3</v>
      </c>
      <c r="N121" s="143" t="s">
        <v>41</v>
      </c>
      <c r="O121" s="144">
        <v>2.9790000000000001</v>
      </c>
      <c r="P121" s="144">
        <f>O121*H121</f>
        <v>2.9790000000000001</v>
      </c>
      <c r="Q121" s="144">
        <v>0</v>
      </c>
      <c r="R121" s="144">
        <f>Q121*H121</f>
        <v>0</v>
      </c>
      <c r="S121" s="144">
        <v>0</v>
      </c>
      <c r="T121" s="145">
        <f>S121*H121</f>
        <v>0</v>
      </c>
      <c r="U121" s="30"/>
      <c r="V121" s="30"/>
      <c r="W121" s="30"/>
      <c r="X121" s="30"/>
      <c r="Y121" s="30"/>
      <c r="Z121" s="30"/>
      <c r="AA121" s="30"/>
      <c r="AB121" s="30"/>
      <c r="AC121" s="30"/>
      <c r="AD121" s="30"/>
      <c r="AE121" s="30"/>
      <c r="AR121" s="146" t="s">
        <v>178</v>
      </c>
      <c r="AT121" s="146" t="s">
        <v>175</v>
      </c>
      <c r="AU121" s="146" t="s">
        <v>79</v>
      </c>
      <c r="AY121" s="18" t="s">
        <v>173</v>
      </c>
      <c r="BE121" s="147">
        <f>IF(N121="základní",J121,0)</f>
        <v>0</v>
      </c>
      <c r="BF121" s="147">
        <f>IF(N121="snížená",J121,0)</f>
        <v>0</v>
      </c>
      <c r="BG121" s="147">
        <f>IF(N121="zákl. přenesená",J121,0)</f>
        <v>0</v>
      </c>
      <c r="BH121" s="147">
        <f>IF(N121="sníž. přenesená",J121,0)</f>
        <v>0</v>
      </c>
      <c r="BI121" s="147">
        <f>IF(N121="nulová",J121,0)</f>
        <v>0</v>
      </c>
      <c r="BJ121" s="18" t="s">
        <v>76</v>
      </c>
      <c r="BK121" s="147">
        <f>ROUND(I121*H121,2)</f>
        <v>0</v>
      </c>
      <c r="BL121" s="18" t="s">
        <v>178</v>
      </c>
      <c r="BM121" s="146" t="s">
        <v>1576</v>
      </c>
    </row>
    <row r="122" spans="1:65" s="2" customFormat="1" ht="78">
      <c r="A122" s="30"/>
      <c r="B122" s="31"/>
      <c r="C122" s="30"/>
      <c r="D122" s="148" t="s">
        <v>179</v>
      </c>
      <c r="E122" s="30"/>
      <c r="F122" s="149" t="s">
        <v>300</v>
      </c>
      <c r="G122" s="30"/>
      <c r="H122" s="30"/>
      <c r="I122" s="30"/>
      <c r="J122" s="30"/>
      <c r="K122" s="30"/>
      <c r="L122" s="31"/>
      <c r="M122" s="150"/>
      <c r="N122" s="151"/>
      <c r="O122" s="51"/>
      <c r="P122" s="51"/>
      <c r="Q122" s="51"/>
      <c r="R122" s="51"/>
      <c r="S122" s="51"/>
      <c r="T122" s="52"/>
      <c r="U122" s="30"/>
      <c r="V122" s="30"/>
      <c r="W122" s="30"/>
      <c r="X122" s="30"/>
      <c r="Y122" s="30"/>
      <c r="Z122" s="30"/>
      <c r="AA122" s="30"/>
      <c r="AB122" s="30"/>
      <c r="AC122" s="30"/>
      <c r="AD122" s="30"/>
      <c r="AE122" s="30"/>
      <c r="AT122" s="18" t="s">
        <v>179</v>
      </c>
      <c r="AU122" s="18" t="s">
        <v>79</v>
      </c>
    </row>
    <row r="123" spans="1:65" s="13" customFormat="1">
      <c r="B123" s="152"/>
      <c r="D123" s="148" t="s">
        <v>181</v>
      </c>
      <c r="E123" s="153" t="s">
        <v>3</v>
      </c>
      <c r="F123" s="154" t="s">
        <v>1387</v>
      </c>
      <c r="H123" s="153" t="s">
        <v>3</v>
      </c>
      <c r="L123" s="152"/>
      <c r="M123" s="155"/>
      <c r="N123" s="156"/>
      <c r="O123" s="156"/>
      <c r="P123" s="156"/>
      <c r="Q123" s="156"/>
      <c r="R123" s="156"/>
      <c r="S123" s="156"/>
      <c r="T123" s="157"/>
      <c r="AT123" s="153" t="s">
        <v>181</v>
      </c>
      <c r="AU123" s="153" t="s">
        <v>79</v>
      </c>
      <c r="AV123" s="13" t="s">
        <v>76</v>
      </c>
      <c r="AW123" s="13" t="s">
        <v>31</v>
      </c>
      <c r="AX123" s="13" t="s">
        <v>70</v>
      </c>
      <c r="AY123" s="153" t="s">
        <v>173</v>
      </c>
    </row>
    <row r="124" spans="1:65" s="14" customFormat="1">
      <c r="B124" s="158"/>
      <c r="D124" s="148" t="s">
        <v>181</v>
      </c>
      <c r="E124" s="159" t="s">
        <v>3</v>
      </c>
      <c r="F124" s="160" t="s">
        <v>1577</v>
      </c>
      <c r="H124" s="161">
        <v>1</v>
      </c>
      <c r="L124" s="158"/>
      <c r="M124" s="162"/>
      <c r="N124" s="163"/>
      <c r="O124" s="163"/>
      <c r="P124" s="163"/>
      <c r="Q124" s="163"/>
      <c r="R124" s="163"/>
      <c r="S124" s="163"/>
      <c r="T124" s="164"/>
      <c r="AT124" s="159" t="s">
        <v>181</v>
      </c>
      <c r="AU124" s="159" t="s">
        <v>79</v>
      </c>
      <c r="AV124" s="14" t="s">
        <v>79</v>
      </c>
      <c r="AW124" s="14" t="s">
        <v>31</v>
      </c>
      <c r="AX124" s="14" t="s">
        <v>70</v>
      </c>
      <c r="AY124" s="159" t="s">
        <v>173</v>
      </c>
    </row>
    <row r="125" spans="1:65" s="15" customFormat="1">
      <c r="B125" s="165"/>
      <c r="D125" s="148" t="s">
        <v>181</v>
      </c>
      <c r="E125" s="166" t="s">
        <v>3</v>
      </c>
      <c r="F125" s="167" t="s">
        <v>188</v>
      </c>
      <c r="H125" s="168">
        <v>1</v>
      </c>
      <c r="L125" s="165"/>
      <c r="M125" s="169"/>
      <c r="N125" s="170"/>
      <c r="O125" s="170"/>
      <c r="P125" s="170"/>
      <c r="Q125" s="170"/>
      <c r="R125" s="170"/>
      <c r="S125" s="170"/>
      <c r="T125" s="171"/>
      <c r="AT125" s="166" t="s">
        <v>181</v>
      </c>
      <c r="AU125" s="166" t="s">
        <v>79</v>
      </c>
      <c r="AV125" s="15" t="s">
        <v>178</v>
      </c>
      <c r="AW125" s="15" t="s">
        <v>31</v>
      </c>
      <c r="AX125" s="15" t="s">
        <v>76</v>
      </c>
      <c r="AY125" s="166" t="s">
        <v>173</v>
      </c>
    </row>
    <row r="126" spans="1:65" s="2" customFormat="1" ht="16.5" customHeight="1">
      <c r="A126" s="30"/>
      <c r="B126" s="135"/>
      <c r="C126" s="136" t="s">
        <v>206</v>
      </c>
      <c r="D126" s="136" t="s">
        <v>175</v>
      </c>
      <c r="E126" s="137" t="s">
        <v>859</v>
      </c>
      <c r="F126" s="138" t="s">
        <v>860</v>
      </c>
      <c r="G126" s="139" t="s">
        <v>176</v>
      </c>
      <c r="H126" s="140">
        <v>6.24</v>
      </c>
      <c r="I126" s="141"/>
      <c r="J126" s="141">
        <f>ROUND(I126*H126,2)</f>
        <v>0</v>
      </c>
      <c r="K126" s="138" t="s">
        <v>177</v>
      </c>
      <c r="L126" s="31"/>
      <c r="M126" s="142" t="s">
        <v>3</v>
      </c>
      <c r="N126" s="143" t="s">
        <v>41</v>
      </c>
      <c r="O126" s="144">
        <v>3.14</v>
      </c>
      <c r="P126" s="144">
        <f>O126*H126</f>
        <v>19.593600000000002</v>
      </c>
      <c r="Q126" s="144">
        <v>4.1744200000000002E-2</v>
      </c>
      <c r="R126" s="144">
        <f>Q126*H126</f>
        <v>0.26048380800000004</v>
      </c>
      <c r="S126" s="144">
        <v>0</v>
      </c>
      <c r="T126" s="145">
        <f>S126*H126</f>
        <v>0</v>
      </c>
      <c r="U126" s="30"/>
      <c r="V126" s="30"/>
      <c r="W126" s="30"/>
      <c r="X126" s="30"/>
      <c r="Y126" s="30"/>
      <c r="Z126" s="30"/>
      <c r="AA126" s="30"/>
      <c r="AB126" s="30"/>
      <c r="AC126" s="30"/>
      <c r="AD126" s="30"/>
      <c r="AE126" s="30"/>
      <c r="AR126" s="146" t="s">
        <v>178</v>
      </c>
      <c r="AT126" s="146" t="s">
        <v>175</v>
      </c>
      <c r="AU126" s="146" t="s">
        <v>79</v>
      </c>
      <c r="AY126" s="18" t="s">
        <v>173</v>
      </c>
      <c r="BE126" s="147">
        <f>IF(N126="základní",J126,0)</f>
        <v>0</v>
      </c>
      <c r="BF126" s="147">
        <f>IF(N126="snížená",J126,0)</f>
        <v>0</v>
      </c>
      <c r="BG126" s="147">
        <f>IF(N126="zákl. přenesená",J126,0)</f>
        <v>0</v>
      </c>
      <c r="BH126" s="147">
        <f>IF(N126="sníž. přenesená",J126,0)</f>
        <v>0</v>
      </c>
      <c r="BI126" s="147">
        <f>IF(N126="nulová",J126,0)</f>
        <v>0</v>
      </c>
      <c r="BJ126" s="18" t="s">
        <v>76</v>
      </c>
      <c r="BK126" s="147">
        <f>ROUND(I126*H126,2)</f>
        <v>0</v>
      </c>
      <c r="BL126" s="18" t="s">
        <v>178</v>
      </c>
      <c r="BM126" s="146" t="s">
        <v>1578</v>
      </c>
    </row>
    <row r="127" spans="1:65" s="2" customFormat="1" ht="360.75">
      <c r="A127" s="30"/>
      <c r="B127" s="31"/>
      <c r="C127" s="30"/>
      <c r="D127" s="148" t="s">
        <v>179</v>
      </c>
      <c r="E127" s="30"/>
      <c r="F127" s="149" t="s">
        <v>862</v>
      </c>
      <c r="G127" s="30"/>
      <c r="H127" s="30"/>
      <c r="I127" s="30"/>
      <c r="J127" s="30"/>
      <c r="K127" s="30"/>
      <c r="L127" s="31"/>
      <c r="M127" s="150"/>
      <c r="N127" s="151"/>
      <c r="O127" s="51"/>
      <c r="P127" s="51"/>
      <c r="Q127" s="51"/>
      <c r="R127" s="51"/>
      <c r="S127" s="51"/>
      <c r="T127" s="52"/>
      <c r="U127" s="30"/>
      <c r="V127" s="30"/>
      <c r="W127" s="30"/>
      <c r="X127" s="30"/>
      <c r="Y127" s="30"/>
      <c r="Z127" s="30"/>
      <c r="AA127" s="30"/>
      <c r="AB127" s="30"/>
      <c r="AC127" s="30"/>
      <c r="AD127" s="30"/>
      <c r="AE127" s="30"/>
      <c r="AT127" s="18" t="s">
        <v>179</v>
      </c>
      <c r="AU127" s="18" t="s">
        <v>79</v>
      </c>
    </row>
    <row r="128" spans="1:65" s="13" customFormat="1">
      <c r="B128" s="152"/>
      <c r="D128" s="148" t="s">
        <v>181</v>
      </c>
      <c r="E128" s="153" t="s">
        <v>3</v>
      </c>
      <c r="F128" s="154" t="s">
        <v>863</v>
      </c>
      <c r="H128" s="153" t="s">
        <v>3</v>
      </c>
      <c r="L128" s="152"/>
      <c r="M128" s="155"/>
      <c r="N128" s="156"/>
      <c r="O128" s="156"/>
      <c r="P128" s="156"/>
      <c r="Q128" s="156"/>
      <c r="R128" s="156"/>
      <c r="S128" s="156"/>
      <c r="T128" s="157"/>
      <c r="AT128" s="153" t="s">
        <v>181</v>
      </c>
      <c r="AU128" s="153" t="s">
        <v>79</v>
      </c>
      <c r="AV128" s="13" t="s">
        <v>76</v>
      </c>
      <c r="AW128" s="13" t="s">
        <v>31</v>
      </c>
      <c r="AX128" s="13" t="s">
        <v>70</v>
      </c>
      <c r="AY128" s="153" t="s">
        <v>173</v>
      </c>
    </row>
    <row r="129" spans="1:65" s="14" customFormat="1">
      <c r="B129" s="158"/>
      <c r="D129" s="148" t="s">
        <v>181</v>
      </c>
      <c r="E129" s="159" t="s">
        <v>3</v>
      </c>
      <c r="F129" s="160" t="s">
        <v>1579</v>
      </c>
      <c r="H129" s="161">
        <v>6.24</v>
      </c>
      <c r="L129" s="158"/>
      <c r="M129" s="162"/>
      <c r="N129" s="163"/>
      <c r="O129" s="163"/>
      <c r="P129" s="163"/>
      <c r="Q129" s="163"/>
      <c r="R129" s="163"/>
      <c r="S129" s="163"/>
      <c r="T129" s="164"/>
      <c r="AT129" s="159" t="s">
        <v>181</v>
      </c>
      <c r="AU129" s="159" t="s">
        <v>79</v>
      </c>
      <c r="AV129" s="14" t="s">
        <v>79</v>
      </c>
      <c r="AW129" s="14" t="s">
        <v>31</v>
      </c>
      <c r="AX129" s="14" t="s">
        <v>70</v>
      </c>
      <c r="AY129" s="159" t="s">
        <v>173</v>
      </c>
    </row>
    <row r="130" spans="1:65" s="15" customFormat="1">
      <c r="B130" s="165"/>
      <c r="D130" s="148" t="s">
        <v>181</v>
      </c>
      <c r="E130" s="166" t="s">
        <v>3</v>
      </c>
      <c r="F130" s="167" t="s">
        <v>188</v>
      </c>
      <c r="H130" s="168">
        <v>6.24</v>
      </c>
      <c r="L130" s="165"/>
      <c r="M130" s="169"/>
      <c r="N130" s="170"/>
      <c r="O130" s="170"/>
      <c r="P130" s="170"/>
      <c r="Q130" s="170"/>
      <c r="R130" s="170"/>
      <c r="S130" s="170"/>
      <c r="T130" s="171"/>
      <c r="AT130" s="166" t="s">
        <v>181</v>
      </c>
      <c r="AU130" s="166" t="s">
        <v>79</v>
      </c>
      <c r="AV130" s="15" t="s">
        <v>178</v>
      </c>
      <c r="AW130" s="15" t="s">
        <v>31</v>
      </c>
      <c r="AX130" s="15" t="s">
        <v>76</v>
      </c>
      <c r="AY130" s="166" t="s">
        <v>173</v>
      </c>
    </row>
    <row r="131" spans="1:65" s="2" customFormat="1" ht="16.5" customHeight="1">
      <c r="A131" s="30"/>
      <c r="B131" s="135"/>
      <c r="C131" s="136" t="s">
        <v>211</v>
      </c>
      <c r="D131" s="136" t="s">
        <v>175</v>
      </c>
      <c r="E131" s="137" t="s">
        <v>865</v>
      </c>
      <c r="F131" s="138" t="s">
        <v>866</v>
      </c>
      <c r="G131" s="139" t="s">
        <v>176</v>
      </c>
      <c r="H131" s="140">
        <v>6.24</v>
      </c>
      <c r="I131" s="141"/>
      <c r="J131" s="141">
        <f>ROUND(I131*H131,2)</f>
        <v>0</v>
      </c>
      <c r="K131" s="138" t="s">
        <v>177</v>
      </c>
      <c r="L131" s="31"/>
      <c r="M131" s="142" t="s">
        <v>3</v>
      </c>
      <c r="N131" s="143" t="s">
        <v>41</v>
      </c>
      <c r="O131" s="144">
        <v>0.45</v>
      </c>
      <c r="P131" s="144">
        <f>O131*H131</f>
        <v>2.8080000000000003</v>
      </c>
      <c r="Q131" s="144">
        <v>1.5E-5</v>
      </c>
      <c r="R131" s="144">
        <f>Q131*H131</f>
        <v>9.3600000000000012E-5</v>
      </c>
      <c r="S131" s="144">
        <v>0</v>
      </c>
      <c r="T131" s="145">
        <f>S131*H131</f>
        <v>0</v>
      </c>
      <c r="U131" s="30"/>
      <c r="V131" s="30"/>
      <c r="W131" s="30"/>
      <c r="X131" s="30"/>
      <c r="Y131" s="30"/>
      <c r="Z131" s="30"/>
      <c r="AA131" s="30"/>
      <c r="AB131" s="30"/>
      <c r="AC131" s="30"/>
      <c r="AD131" s="30"/>
      <c r="AE131" s="30"/>
      <c r="AR131" s="146" t="s">
        <v>178</v>
      </c>
      <c r="AT131" s="146" t="s">
        <v>175</v>
      </c>
      <c r="AU131" s="146" t="s">
        <v>79</v>
      </c>
      <c r="AY131" s="18" t="s">
        <v>173</v>
      </c>
      <c r="BE131" s="147">
        <f>IF(N131="základní",J131,0)</f>
        <v>0</v>
      </c>
      <c r="BF131" s="147">
        <f>IF(N131="snížená",J131,0)</f>
        <v>0</v>
      </c>
      <c r="BG131" s="147">
        <f>IF(N131="zákl. přenesená",J131,0)</f>
        <v>0</v>
      </c>
      <c r="BH131" s="147">
        <f>IF(N131="sníž. přenesená",J131,0)</f>
        <v>0</v>
      </c>
      <c r="BI131" s="147">
        <f>IF(N131="nulová",J131,0)</f>
        <v>0</v>
      </c>
      <c r="BJ131" s="18" t="s">
        <v>76</v>
      </c>
      <c r="BK131" s="147">
        <f>ROUND(I131*H131,2)</f>
        <v>0</v>
      </c>
      <c r="BL131" s="18" t="s">
        <v>178</v>
      </c>
      <c r="BM131" s="146" t="s">
        <v>1580</v>
      </c>
    </row>
    <row r="132" spans="1:65" s="2" customFormat="1" ht="360.75">
      <c r="A132" s="30"/>
      <c r="B132" s="31"/>
      <c r="C132" s="30"/>
      <c r="D132" s="148" t="s">
        <v>179</v>
      </c>
      <c r="E132" s="30"/>
      <c r="F132" s="149" t="s">
        <v>862</v>
      </c>
      <c r="G132" s="30"/>
      <c r="H132" s="30"/>
      <c r="I132" s="30"/>
      <c r="J132" s="30"/>
      <c r="K132" s="30"/>
      <c r="L132" s="31"/>
      <c r="M132" s="150"/>
      <c r="N132" s="151"/>
      <c r="O132" s="51"/>
      <c r="P132" s="51"/>
      <c r="Q132" s="51"/>
      <c r="R132" s="51"/>
      <c r="S132" s="51"/>
      <c r="T132" s="52"/>
      <c r="U132" s="30"/>
      <c r="V132" s="30"/>
      <c r="W132" s="30"/>
      <c r="X132" s="30"/>
      <c r="Y132" s="30"/>
      <c r="Z132" s="30"/>
      <c r="AA132" s="30"/>
      <c r="AB132" s="30"/>
      <c r="AC132" s="30"/>
      <c r="AD132" s="30"/>
      <c r="AE132" s="30"/>
      <c r="AT132" s="18" t="s">
        <v>179</v>
      </c>
      <c r="AU132" s="18" t="s">
        <v>79</v>
      </c>
    </row>
    <row r="133" spans="1:65" s="14" customFormat="1">
      <c r="B133" s="158"/>
      <c r="D133" s="148" t="s">
        <v>181</v>
      </c>
      <c r="E133" s="159" t="s">
        <v>3</v>
      </c>
      <c r="F133" s="160" t="s">
        <v>1581</v>
      </c>
      <c r="H133" s="161">
        <v>6.24</v>
      </c>
      <c r="L133" s="158"/>
      <c r="M133" s="162"/>
      <c r="N133" s="163"/>
      <c r="O133" s="163"/>
      <c r="P133" s="163"/>
      <c r="Q133" s="163"/>
      <c r="R133" s="163"/>
      <c r="S133" s="163"/>
      <c r="T133" s="164"/>
      <c r="AT133" s="159" t="s">
        <v>181</v>
      </c>
      <c r="AU133" s="159" t="s">
        <v>79</v>
      </c>
      <c r="AV133" s="14" t="s">
        <v>79</v>
      </c>
      <c r="AW133" s="14" t="s">
        <v>31</v>
      </c>
      <c r="AX133" s="14" t="s">
        <v>70</v>
      </c>
      <c r="AY133" s="159" t="s">
        <v>173</v>
      </c>
    </row>
    <row r="134" spans="1:65" s="15" customFormat="1">
      <c r="B134" s="165"/>
      <c r="D134" s="148" t="s">
        <v>181</v>
      </c>
      <c r="E134" s="166" t="s">
        <v>3</v>
      </c>
      <c r="F134" s="167" t="s">
        <v>188</v>
      </c>
      <c r="H134" s="168">
        <v>6.24</v>
      </c>
      <c r="L134" s="165"/>
      <c r="M134" s="169"/>
      <c r="N134" s="170"/>
      <c r="O134" s="170"/>
      <c r="P134" s="170"/>
      <c r="Q134" s="170"/>
      <c r="R134" s="170"/>
      <c r="S134" s="170"/>
      <c r="T134" s="171"/>
      <c r="AT134" s="166" t="s">
        <v>181</v>
      </c>
      <c r="AU134" s="166" t="s">
        <v>79</v>
      </c>
      <c r="AV134" s="15" t="s">
        <v>178</v>
      </c>
      <c r="AW134" s="15" t="s">
        <v>31</v>
      </c>
      <c r="AX134" s="15" t="s">
        <v>76</v>
      </c>
      <c r="AY134" s="166" t="s">
        <v>173</v>
      </c>
    </row>
    <row r="135" spans="1:65" s="2" customFormat="1" ht="21.75" customHeight="1">
      <c r="A135" s="30"/>
      <c r="B135" s="135"/>
      <c r="C135" s="136" t="s">
        <v>216</v>
      </c>
      <c r="D135" s="136" t="s">
        <v>175</v>
      </c>
      <c r="E135" s="137" t="s">
        <v>308</v>
      </c>
      <c r="F135" s="138" t="s">
        <v>309</v>
      </c>
      <c r="G135" s="139" t="s">
        <v>239</v>
      </c>
      <c r="H135" s="140">
        <v>0.17499999999999999</v>
      </c>
      <c r="I135" s="141"/>
      <c r="J135" s="141">
        <f>ROUND(I135*H135,2)</f>
        <v>0</v>
      </c>
      <c r="K135" s="138" t="s">
        <v>177</v>
      </c>
      <c r="L135" s="31"/>
      <c r="M135" s="142" t="s">
        <v>3</v>
      </c>
      <c r="N135" s="143" t="s">
        <v>41</v>
      </c>
      <c r="O135" s="144">
        <v>47.35</v>
      </c>
      <c r="P135" s="144">
        <f>O135*H135</f>
        <v>8.286249999999999</v>
      </c>
      <c r="Q135" s="144">
        <v>1.0487652000000001</v>
      </c>
      <c r="R135" s="144">
        <f>Q135*H135</f>
        <v>0.18353390999999999</v>
      </c>
      <c r="S135" s="144">
        <v>0</v>
      </c>
      <c r="T135" s="145">
        <f>S135*H135</f>
        <v>0</v>
      </c>
      <c r="U135" s="30"/>
      <c r="V135" s="30"/>
      <c r="W135" s="30"/>
      <c r="X135" s="30"/>
      <c r="Y135" s="30"/>
      <c r="Z135" s="30"/>
      <c r="AA135" s="30"/>
      <c r="AB135" s="30"/>
      <c r="AC135" s="30"/>
      <c r="AD135" s="30"/>
      <c r="AE135" s="30"/>
      <c r="AR135" s="146" t="s">
        <v>178</v>
      </c>
      <c r="AT135" s="146" t="s">
        <v>175</v>
      </c>
      <c r="AU135" s="146" t="s">
        <v>79</v>
      </c>
      <c r="AY135" s="18" t="s">
        <v>173</v>
      </c>
      <c r="BE135" s="147">
        <f>IF(N135="základní",J135,0)</f>
        <v>0</v>
      </c>
      <c r="BF135" s="147">
        <f>IF(N135="snížená",J135,0)</f>
        <v>0</v>
      </c>
      <c r="BG135" s="147">
        <f>IF(N135="zákl. přenesená",J135,0)</f>
        <v>0</v>
      </c>
      <c r="BH135" s="147">
        <f>IF(N135="sníž. přenesená",J135,0)</f>
        <v>0</v>
      </c>
      <c r="BI135" s="147">
        <f>IF(N135="nulová",J135,0)</f>
        <v>0</v>
      </c>
      <c r="BJ135" s="18" t="s">
        <v>76</v>
      </c>
      <c r="BK135" s="147">
        <f>ROUND(I135*H135,2)</f>
        <v>0</v>
      </c>
      <c r="BL135" s="18" t="s">
        <v>178</v>
      </c>
      <c r="BM135" s="146" t="s">
        <v>1582</v>
      </c>
    </row>
    <row r="136" spans="1:65" s="2" customFormat="1" ht="175.5">
      <c r="A136" s="30"/>
      <c r="B136" s="31"/>
      <c r="C136" s="30"/>
      <c r="D136" s="148" t="s">
        <v>179</v>
      </c>
      <c r="E136" s="30"/>
      <c r="F136" s="149" t="s">
        <v>310</v>
      </c>
      <c r="G136" s="30"/>
      <c r="H136" s="30"/>
      <c r="I136" s="30"/>
      <c r="J136" s="30"/>
      <c r="K136" s="30"/>
      <c r="L136" s="31"/>
      <c r="M136" s="150"/>
      <c r="N136" s="151"/>
      <c r="O136" s="51"/>
      <c r="P136" s="51"/>
      <c r="Q136" s="51"/>
      <c r="R136" s="51"/>
      <c r="S136" s="51"/>
      <c r="T136" s="52"/>
      <c r="U136" s="30"/>
      <c r="V136" s="30"/>
      <c r="W136" s="30"/>
      <c r="X136" s="30"/>
      <c r="Y136" s="30"/>
      <c r="Z136" s="30"/>
      <c r="AA136" s="30"/>
      <c r="AB136" s="30"/>
      <c r="AC136" s="30"/>
      <c r="AD136" s="30"/>
      <c r="AE136" s="30"/>
      <c r="AT136" s="18" t="s">
        <v>179</v>
      </c>
      <c r="AU136" s="18" t="s">
        <v>79</v>
      </c>
    </row>
    <row r="137" spans="1:65" s="14" customFormat="1">
      <c r="B137" s="158"/>
      <c r="D137" s="148" t="s">
        <v>181</v>
      </c>
      <c r="E137" s="159" t="s">
        <v>3</v>
      </c>
      <c r="F137" s="160" t="s">
        <v>1583</v>
      </c>
      <c r="H137" s="161">
        <v>0.17499999999999999</v>
      </c>
      <c r="L137" s="158"/>
      <c r="M137" s="162"/>
      <c r="N137" s="163"/>
      <c r="O137" s="163"/>
      <c r="P137" s="163"/>
      <c r="Q137" s="163"/>
      <c r="R137" s="163"/>
      <c r="S137" s="163"/>
      <c r="T137" s="164"/>
      <c r="AT137" s="159" t="s">
        <v>181</v>
      </c>
      <c r="AU137" s="159" t="s">
        <v>79</v>
      </c>
      <c r="AV137" s="14" t="s">
        <v>79</v>
      </c>
      <c r="AW137" s="14" t="s">
        <v>31</v>
      </c>
      <c r="AX137" s="14" t="s">
        <v>70</v>
      </c>
      <c r="AY137" s="159" t="s">
        <v>173</v>
      </c>
    </row>
    <row r="138" spans="1:65" s="15" customFormat="1">
      <c r="B138" s="165"/>
      <c r="D138" s="148" t="s">
        <v>181</v>
      </c>
      <c r="E138" s="166" t="s">
        <v>3</v>
      </c>
      <c r="F138" s="167" t="s">
        <v>188</v>
      </c>
      <c r="H138" s="168">
        <v>0.17499999999999999</v>
      </c>
      <c r="L138" s="165"/>
      <c r="M138" s="169"/>
      <c r="N138" s="170"/>
      <c r="O138" s="170"/>
      <c r="P138" s="170"/>
      <c r="Q138" s="170"/>
      <c r="R138" s="170"/>
      <c r="S138" s="170"/>
      <c r="T138" s="171"/>
      <c r="AT138" s="166" t="s">
        <v>181</v>
      </c>
      <c r="AU138" s="166" t="s">
        <v>79</v>
      </c>
      <c r="AV138" s="15" t="s">
        <v>178</v>
      </c>
      <c r="AW138" s="15" t="s">
        <v>31</v>
      </c>
      <c r="AX138" s="15" t="s">
        <v>76</v>
      </c>
      <c r="AY138" s="166" t="s">
        <v>173</v>
      </c>
    </row>
    <row r="139" spans="1:65" s="12" customFormat="1" ht="22.9" customHeight="1">
      <c r="B139" s="123"/>
      <c r="D139" s="124" t="s">
        <v>69</v>
      </c>
      <c r="E139" s="133" t="s">
        <v>202</v>
      </c>
      <c r="F139" s="133" t="s">
        <v>363</v>
      </c>
      <c r="J139" s="134">
        <f>BK139</f>
        <v>0</v>
      </c>
      <c r="L139" s="123"/>
      <c r="M139" s="127"/>
      <c r="N139" s="128"/>
      <c r="O139" s="128"/>
      <c r="P139" s="129">
        <f>SUM(P140:P142)</f>
        <v>1.4249999999999998</v>
      </c>
      <c r="Q139" s="128"/>
      <c r="R139" s="129">
        <f>SUM(R140:R142)</f>
        <v>0.10989</v>
      </c>
      <c r="S139" s="128"/>
      <c r="T139" s="130">
        <f>SUM(T140:T142)</f>
        <v>0</v>
      </c>
      <c r="AR139" s="124" t="s">
        <v>76</v>
      </c>
      <c r="AT139" s="131" t="s">
        <v>69</v>
      </c>
      <c r="AU139" s="131" t="s">
        <v>76</v>
      </c>
      <c r="AY139" s="124" t="s">
        <v>173</v>
      </c>
      <c r="BK139" s="132">
        <f>SUM(BK140:BK142)</f>
        <v>0</v>
      </c>
    </row>
    <row r="140" spans="1:65" s="2" customFormat="1" ht="33" customHeight="1">
      <c r="A140" s="30"/>
      <c r="B140" s="135"/>
      <c r="C140" s="136" t="s">
        <v>220</v>
      </c>
      <c r="D140" s="136" t="s">
        <v>175</v>
      </c>
      <c r="E140" s="137" t="s">
        <v>1395</v>
      </c>
      <c r="F140" s="138" t="s">
        <v>1396</v>
      </c>
      <c r="G140" s="139" t="s">
        <v>176</v>
      </c>
      <c r="H140" s="140">
        <v>2.5</v>
      </c>
      <c r="I140" s="141"/>
      <c r="J140" s="141">
        <f>ROUND(I140*H140,2)</f>
        <v>0</v>
      </c>
      <c r="K140" s="138" t="s">
        <v>177</v>
      </c>
      <c r="L140" s="31"/>
      <c r="M140" s="142" t="s">
        <v>3</v>
      </c>
      <c r="N140" s="143" t="s">
        <v>41</v>
      </c>
      <c r="O140" s="144">
        <v>0.56999999999999995</v>
      </c>
      <c r="P140" s="144">
        <f>O140*H140</f>
        <v>1.4249999999999998</v>
      </c>
      <c r="Q140" s="144">
        <v>4.3956000000000002E-2</v>
      </c>
      <c r="R140" s="144">
        <f>Q140*H140</f>
        <v>0.10989</v>
      </c>
      <c r="S140" s="144">
        <v>0</v>
      </c>
      <c r="T140" s="145">
        <f>S140*H140</f>
        <v>0</v>
      </c>
      <c r="U140" s="30"/>
      <c r="V140" s="30"/>
      <c r="W140" s="30"/>
      <c r="X140" s="30"/>
      <c r="Y140" s="30"/>
      <c r="Z140" s="30"/>
      <c r="AA140" s="30"/>
      <c r="AB140" s="30"/>
      <c r="AC140" s="30"/>
      <c r="AD140" s="30"/>
      <c r="AE140" s="30"/>
      <c r="AR140" s="146" t="s">
        <v>178</v>
      </c>
      <c r="AT140" s="146" t="s">
        <v>175</v>
      </c>
      <c r="AU140" s="146" t="s">
        <v>79</v>
      </c>
      <c r="AY140" s="18" t="s">
        <v>173</v>
      </c>
      <c r="BE140" s="147">
        <f>IF(N140="základní",J140,0)</f>
        <v>0</v>
      </c>
      <c r="BF140" s="147">
        <f>IF(N140="snížená",J140,0)</f>
        <v>0</v>
      </c>
      <c r="BG140" s="147">
        <f>IF(N140="zákl. přenesená",J140,0)</f>
        <v>0</v>
      </c>
      <c r="BH140" s="147">
        <f>IF(N140="sníž. přenesená",J140,0)</f>
        <v>0</v>
      </c>
      <c r="BI140" s="147">
        <f>IF(N140="nulová",J140,0)</f>
        <v>0</v>
      </c>
      <c r="BJ140" s="18" t="s">
        <v>76</v>
      </c>
      <c r="BK140" s="147">
        <f>ROUND(I140*H140,2)</f>
        <v>0</v>
      </c>
      <c r="BL140" s="18" t="s">
        <v>178</v>
      </c>
      <c r="BM140" s="146" t="s">
        <v>1584</v>
      </c>
    </row>
    <row r="141" spans="1:65" s="14" customFormat="1" ht="22.5">
      <c r="B141" s="158"/>
      <c r="D141" s="148" t="s">
        <v>181</v>
      </c>
      <c r="E141" s="159" t="s">
        <v>3</v>
      </c>
      <c r="F141" s="160" t="s">
        <v>1585</v>
      </c>
      <c r="H141" s="161">
        <v>2.5</v>
      </c>
      <c r="L141" s="158"/>
      <c r="M141" s="162"/>
      <c r="N141" s="163"/>
      <c r="O141" s="163"/>
      <c r="P141" s="163"/>
      <c r="Q141" s="163"/>
      <c r="R141" s="163"/>
      <c r="S141" s="163"/>
      <c r="T141" s="164"/>
      <c r="AT141" s="159" t="s">
        <v>181</v>
      </c>
      <c r="AU141" s="159" t="s">
        <v>79</v>
      </c>
      <c r="AV141" s="14" t="s">
        <v>79</v>
      </c>
      <c r="AW141" s="14" t="s">
        <v>31</v>
      </c>
      <c r="AX141" s="14" t="s">
        <v>70</v>
      </c>
      <c r="AY141" s="159" t="s">
        <v>173</v>
      </c>
    </row>
    <row r="142" spans="1:65" s="15" customFormat="1">
      <c r="B142" s="165"/>
      <c r="D142" s="148" t="s">
        <v>181</v>
      </c>
      <c r="E142" s="166" t="s">
        <v>3</v>
      </c>
      <c r="F142" s="167" t="s">
        <v>188</v>
      </c>
      <c r="H142" s="168">
        <v>2.5</v>
      </c>
      <c r="L142" s="165"/>
      <c r="M142" s="169"/>
      <c r="N142" s="170"/>
      <c r="O142" s="170"/>
      <c r="P142" s="170"/>
      <c r="Q142" s="170"/>
      <c r="R142" s="170"/>
      <c r="S142" s="170"/>
      <c r="T142" s="171"/>
      <c r="AT142" s="166" t="s">
        <v>181</v>
      </c>
      <c r="AU142" s="166" t="s">
        <v>79</v>
      </c>
      <c r="AV142" s="15" t="s">
        <v>178</v>
      </c>
      <c r="AW142" s="15" t="s">
        <v>31</v>
      </c>
      <c r="AX142" s="15" t="s">
        <v>76</v>
      </c>
      <c r="AY142" s="166" t="s">
        <v>173</v>
      </c>
    </row>
    <row r="143" spans="1:65" s="12" customFormat="1" ht="22.9" customHeight="1">
      <c r="B143" s="123"/>
      <c r="D143" s="124" t="s">
        <v>69</v>
      </c>
      <c r="E143" s="133" t="s">
        <v>216</v>
      </c>
      <c r="F143" s="133" t="s">
        <v>372</v>
      </c>
      <c r="J143" s="134">
        <f>BK143</f>
        <v>0</v>
      </c>
      <c r="L143" s="123"/>
      <c r="M143" s="127"/>
      <c r="N143" s="128"/>
      <c r="O143" s="128"/>
      <c r="P143" s="129">
        <f>SUM(P144:P155)</f>
        <v>78.732639999999989</v>
      </c>
      <c r="Q143" s="128"/>
      <c r="R143" s="129">
        <f>SUM(R144:R155)</f>
        <v>2.0738999999999996</v>
      </c>
      <c r="S143" s="128"/>
      <c r="T143" s="130">
        <f>SUM(T144:T155)</f>
        <v>3.8929999999999998</v>
      </c>
      <c r="AR143" s="124" t="s">
        <v>76</v>
      </c>
      <c r="AT143" s="131" t="s">
        <v>69</v>
      </c>
      <c r="AU143" s="131" t="s">
        <v>76</v>
      </c>
      <c r="AY143" s="124" t="s">
        <v>173</v>
      </c>
      <c r="BK143" s="132">
        <f>SUM(BK144:BK155)</f>
        <v>0</v>
      </c>
    </row>
    <row r="144" spans="1:65" s="2" customFormat="1" ht="21.75" customHeight="1">
      <c r="A144" s="30"/>
      <c r="B144" s="135"/>
      <c r="C144" s="136" t="s">
        <v>224</v>
      </c>
      <c r="D144" s="136" t="s">
        <v>175</v>
      </c>
      <c r="E144" s="137" t="s">
        <v>548</v>
      </c>
      <c r="F144" s="138" t="s">
        <v>549</v>
      </c>
      <c r="G144" s="139" t="s">
        <v>200</v>
      </c>
      <c r="H144" s="140">
        <v>0.99</v>
      </c>
      <c r="I144" s="141"/>
      <c r="J144" s="141">
        <f>ROUND(I144*H144,2)</f>
        <v>0</v>
      </c>
      <c r="K144" s="138" t="s">
        <v>177</v>
      </c>
      <c r="L144" s="31"/>
      <c r="M144" s="142" t="s">
        <v>3</v>
      </c>
      <c r="N144" s="143" t="s">
        <v>41</v>
      </c>
      <c r="O144" s="144">
        <v>5.2359999999999998</v>
      </c>
      <c r="P144" s="144">
        <f>O144*H144</f>
        <v>5.1836399999999996</v>
      </c>
      <c r="Q144" s="144">
        <v>0.12</v>
      </c>
      <c r="R144" s="144">
        <f>Q144*H144</f>
        <v>0.11879999999999999</v>
      </c>
      <c r="S144" s="144">
        <v>2.2000000000000002</v>
      </c>
      <c r="T144" s="145">
        <f>S144*H144</f>
        <v>2.1779999999999999</v>
      </c>
      <c r="U144" s="30"/>
      <c r="V144" s="30"/>
      <c r="W144" s="30"/>
      <c r="X144" s="30"/>
      <c r="Y144" s="30"/>
      <c r="Z144" s="30"/>
      <c r="AA144" s="30"/>
      <c r="AB144" s="30"/>
      <c r="AC144" s="30"/>
      <c r="AD144" s="30"/>
      <c r="AE144" s="30"/>
      <c r="AR144" s="146" t="s">
        <v>178</v>
      </c>
      <c r="AT144" s="146" t="s">
        <v>175</v>
      </c>
      <c r="AU144" s="146" t="s">
        <v>79</v>
      </c>
      <c r="AY144" s="18" t="s">
        <v>173</v>
      </c>
      <c r="BE144" s="147">
        <f>IF(N144="základní",J144,0)</f>
        <v>0</v>
      </c>
      <c r="BF144" s="147">
        <f>IF(N144="snížená",J144,0)</f>
        <v>0</v>
      </c>
      <c r="BG144" s="147">
        <f>IF(N144="zákl. přenesená",J144,0)</f>
        <v>0</v>
      </c>
      <c r="BH144" s="147">
        <f>IF(N144="sníž. přenesená",J144,0)</f>
        <v>0</v>
      </c>
      <c r="BI144" s="147">
        <f>IF(N144="nulová",J144,0)</f>
        <v>0</v>
      </c>
      <c r="BJ144" s="18" t="s">
        <v>76</v>
      </c>
      <c r="BK144" s="147">
        <f>ROUND(I144*H144,2)</f>
        <v>0</v>
      </c>
      <c r="BL144" s="18" t="s">
        <v>178</v>
      </c>
      <c r="BM144" s="146" t="s">
        <v>1586</v>
      </c>
    </row>
    <row r="145" spans="1:65" s="2" customFormat="1" ht="224.25">
      <c r="A145" s="30"/>
      <c r="B145" s="31"/>
      <c r="C145" s="30"/>
      <c r="D145" s="148" t="s">
        <v>179</v>
      </c>
      <c r="E145" s="30"/>
      <c r="F145" s="149" t="s">
        <v>383</v>
      </c>
      <c r="G145" s="30"/>
      <c r="H145" s="30"/>
      <c r="I145" s="30"/>
      <c r="J145" s="30"/>
      <c r="K145" s="30"/>
      <c r="L145" s="31"/>
      <c r="M145" s="150"/>
      <c r="N145" s="151"/>
      <c r="O145" s="51"/>
      <c r="P145" s="51"/>
      <c r="Q145" s="51"/>
      <c r="R145" s="51"/>
      <c r="S145" s="51"/>
      <c r="T145" s="52"/>
      <c r="U145" s="30"/>
      <c r="V145" s="30"/>
      <c r="W145" s="30"/>
      <c r="X145" s="30"/>
      <c r="Y145" s="30"/>
      <c r="Z145" s="30"/>
      <c r="AA145" s="30"/>
      <c r="AB145" s="30"/>
      <c r="AC145" s="30"/>
      <c r="AD145" s="30"/>
      <c r="AE145" s="30"/>
      <c r="AT145" s="18" t="s">
        <v>179</v>
      </c>
      <c r="AU145" s="18" t="s">
        <v>79</v>
      </c>
    </row>
    <row r="146" spans="1:65" s="14" customFormat="1">
      <c r="B146" s="158"/>
      <c r="D146" s="148" t="s">
        <v>181</v>
      </c>
      <c r="E146" s="159" t="s">
        <v>3</v>
      </c>
      <c r="F146" s="160" t="s">
        <v>1587</v>
      </c>
      <c r="H146" s="161">
        <v>0.99</v>
      </c>
      <c r="L146" s="158"/>
      <c r="M146" s="162"/>
      <c r="N146" s="163"/>
      <c r="O146" s="163"/>
      <c r="P146" s="163"/>
      <c r="Q146" s="163"/>
      <c r="R146" s="163"/>
      <c r="S146" s="163"/>
      <c r="T146" s="164"/>
      <c r="AT146" s="159" t="s">
        <v>181</v>
      </c>
      <c r="AU146" s="159" t="s">
        <v>79</v>
      </c>
      <c r="AV146" s="14" t="s">
        <v>79</v>
      </c>
      <c r="AW146" s="14" t="s">
        <v>31</v>
      </c>
      <c r="AX146" s="14" t="s">
        <v>70</v>
      </c>
      <c r="AY146" s="159" t="s">
        <v>173</v>
      </c>
    </row>
    <row r="147" spans="1:65" s="15" customFormat="1">
      <c r="B147" s="165"/>
      <c r="D147" s="148" t="s">
        <v>181</v>
      </c>
      <c r="E147" s="166" t="s">
        <v>3</v>
      </c>
      <c r="F147" s="167" t="s">
        <v>188</v>
      </c>
      <c r="H147" s="168">
        <v>0.99</v>
      </c>
      <c r="L147" s="165"/>
      <c r="M147" s="169"/>
      <c r="N147" s="170"/>
      <c r="O147" s="170"/>
      <c r="P147" s="170"/>
      <c r="Q147" s="170"/>
      <c r="R147" s="170"/>
      <c r="S147" s="170"/>
      <c r="T147" s="171"/>
      <c r="AT147" s="166" t="s">
        <v>181</v>
      </c>
      <c r="AU147" s="166" t="s">
        <v>79</v>
      </c>
      <c r="AV147" s="15" t="s">
        <v>178</v>
      </c>
      <c r="AW147" s="15" t="s">
        <v>31</v>
      </c>
      <c r="AX147" s="15" t="s">
        <v>76</v>
      </c>
      <c r="AY147" s="166" t="s">
        <v>173</v>
      </c>
    </row>
    <row r="148" spans="1:65" s="2" customFormat="1" ht="21.75" customHeight="1">
      <c r="A148" s="30"/>
      <c r="B148" s="135"/>
      <c r="C148" s="136" t="s">
        <v>227</v>
      </c>
      <c r="D148" s="136" t="s">
        <v>175</v>
      </c>
      <c r="E148" s="137" t="s">
        <v>1402</v>
      </c>
      <c r="F148" s="138" t="s">
        <v>1403</v>
      </c>
      <c r="G148" s="139" t="s">
        <v>176</v>
      </c>
      <c r="H148" s="140">
        <v>24.5</v>
      </c>
      <c r="I148" s="141"/>
      <c r="J148" s="141">
        <f>ROUND(I148*H148,2)</f>
        <v>0</v>
      </c>
      <c r="K148" s="138" t="s">
        <v>177</v>
      </c>
      <c r="L148" s="31"/>
      <c r="M148" s="142" t="s">
        <v>3</v>
      </c>
      <c r="N148" s="143" t="s">
        <v>41</v>
      </c>
      <c r="O148" s="144">
        <v>0.45200000000000001</v>
      </c>
      <c r="P148" s="144">
        <f>O148*H148</f>
        <v>11.074</v>
      </c>
      <c r="Q148" s="144">
        <v>0</v>
      </c>
      <c r="R148" s="144">
        <f>Q148*H148</f>
        <v>0</v>
      </c>
      <c r="S148" s="144">
        <v>7.0000000000000007E-2</v>
      </c>
      <c r="T148" s="145">
        <f>S148*H148</f>
        <v>1.7150000000000001</v>
      </c>
      <c r="U148" s="30"/>
      <c r="V148" s="30"/>
      <c r="W148" s="30"/>
      <c r="X148" s="30"/>
      <c r="Y148" s="30"/>
      <c r="Z148" s="30"/>
      <c r="AA148" s="30"/>
      <c r="AB148" s="30"/>
      <c r="AC148" s="30"/>
      <c r="AD148" s="30"/>
      <c r="AE148" s="30"/>
      <c r="AR148" s="146" t="s">
        <v>178</v>
      </c>
      <c r="AT148" s="146" t="s">
        <v>175</v>
      </c>
      <c r="AU148" s="146" t="s">
        <v>79</v>
      </c>
      <c r="AY148" s="18" t="s">
        <v>173</v>
      </c>
      <c r="BE148" s="147">
        <f>IF(N148="základní",J148,0)</f>
        <v>0</v>
      </c>
      <c r="BF148" s="147">
        <f>IF(N148="snížená",J148,0)</f>
        <v>0</v>
      </c>
      <c r="BG148" s="147">
        <f>IF(N148="zákl. přenesená",J148,0)</f>
        <v>0</v>
      </c>
      <c r="BH148" s="147">
        <f>IF(N148="sníž. přenesená",J148,0)</f>
        <v>0</v>
      </c>
      <c r="BI148" s="147">
        <f>IF(N148="nulová",J148,0)</f>
        <v>0</v>
      </c>
      <c r="BJ148" s="18" t="s">
        <v>76</v>
      </c>
      <c r="BK148" s="147">
        <f>ROUND(I148*H148,2)</f>
        <v>0</v>
      </c>
      <c r="BL148" s="18" t="s">
        <v>178</v>
      </c>
      <c r="BM148" s="146" t="s">
        <v>1588</v>
      </c>
    </row>
    <row r="149" spans="1:65" s="2" customFormat="1" ht="78">
      <c r="A149" s="30"/>
      <c r="B149" s="31"/>
      <c r="C149" s="30"/>
      <c r="D149" s="148" t="s">
        <v>179</v>
      </c>
      <c r="E149" s="30"/>
      <c r="F149" s="149" t="s">
        <v>1405</v>
      </c>
      <c r="G149" s="30"/>
      <c r="H149" s="30"/>
      <c r="I149" s="30"/>
      <c r="J149" s="30"/>
      <c r="K149" s="30"/>
      <c r="L149" s="31"/>
      <c r="M149" s="150"/>
      <c r="N149" s="151"/>
      <c r="O149" s="51"/>
      <c r="P149" s="51"/>
      <c r="Q149" s="51"/>
      <c r="R149" s="51"/>
      <c r="S149" s="51"/>
      <c r="T149" s="52"/>
      <c r="U149" s="30"/>
      <c r="V149" s="30"/>
      <c r="W149" s="30"/>
      <c r="X149" s="30"/>
      <c r="Y149" s="30"/>
      <c r="Z149" s="30"/>
      <c r="AA149" s="30"/>
      <c r="AB149" s="30"/>
      <c r="AC149" s="30"/>
      <c r="AD149" s="30"/>
      <c r="AE149" s="30"/>
      <c r="AT149" s="18" t="s">
        <v>179</v>
      </c>
      <c r="AU149" s="18" t="s">
        <v>79</v>
      </c>
    </row>
    <row r="150" spans="1:65" s="14" customFormat="1">
      <c r="B150" s="158"/>
      <c r="D150" s="148" t="s">
        <v>181</v>
      </c>
      <c r="E150" s="159" t="s">
        <v>3</v>
      </c>
      <c r="F150" s="160" t="s">
        <v>1589</v>
      </c>
      <c r="H150" s="161">
        <v>24.5</v>
      </c>
      <c r="L150" s="158"/>
      <c r="M150" s="162"/>
      <c r="N150" s="163"/>
      <c r="O150" s="163"/>
      <c r="P150" s="163"/>
      <c r="Q150" s="163"/>
      <c r="R150" s="163"/>
      <c r="S150" s="163"/>
      <c r="T150" s="164"/>
      <c r="AT150" s="159" t="s">
        <v>181</v>
      </c>
      <c r="AU150" s="159" t="s">
        <v>79</v>
      </c>
      <c r="AV150" s="14" t="s">
        <v>79</v>
      </c>
      <c r="AW150" s="14" t="s">
        <v>31</v>
      </c>
      <c r="AX150" s="14" t="s">
        <v>76</v>
      </c>
      <c r="AY150" s="159" t="s">
        <v>173</v>
      </c>
    </row>
    <row r="151" spans="1:65" s="2" customFormat="1" ht="21.75" customHeight="1">
      <c r="A151" s="30"/>
      <c r="B151" s="135"/>
      <c r="C151" s="136" t="s">
        <v>232</v>
      </c>
      <c r="D151" s="136" t="s">
        <v>175</v>
      </c>
      <c r="E151" s="137" t="s">
        <v>1590</v>
      </c>
      <c r="F151" s="138" t="s">
        <v>1591</v>
      </c>
      <c r="G151" s="139" t="s">
        <v>176</v>
      </c>
      <c r="H151" s="140">
        <v>24.5</v>
      </c>
      <c r="I151" s="141"/>
      <c r="J151" s="141">
        <f>ROUND(I151*H151,2)</f>
        <v>0</v>
      </c>
      <c r="K151" s="138" t="s">
        <v>177</v>
      </c>
      <c r="L151" s="31"/>
      <c r="M151" s="142" t="s">
        <v>3</v>
      </c>
      <c r="N151" s="143" t="s">
        <v>41</v>
      </c>
      <c r="O151" s="144">
        <v>2.5499999999999998</v>
      </c>
      <c r="P151" s="144">
        <f>O151*H151</f>
        <v>62.474999999999994</v>
      </c>
      <c r="Q151" s="144">
        <v>7.9799999999999996E-2</v>
      </c>
      <c r="R151" s="144">
        <f>Q151*H151</f>
        <v>1.9550999999999998</v>
      </c>
      <c r="S151" s="144">
        <v>0</v>
      </c>
      <c r="T151" s="145">
        <f>S151*H151</f>
        <v>0</v>
      </c>
      <c r="U151" s="30"/>
      <c r="V151" s="30"/>
      <c r="W151" s="30"/>
      <c r="X151" s="30"/>
      <c r="Y151" s="30"/>
      <c r="Z151" s="30"/>
      <c r="AA151" s="30"/>
      <c r="AB151" s="30"/>
      <c r="AC151" s="30"/>
      <c r="AD151" s="30"/>
      <c r="AE151" s="30"/>
      <c r="AR151" s="146" t="s">
        <v>178</v>
      </c>
      <c r="AT151" s="146" t="s">
        <v>175</v>
      </c>
      <c r="AU151" s="146" t="s">
        <v>79</v>
      </c>
      <c r="AY151" s="18" t="s">
        <v>173</v>
      </c>
      <c r="BE151" s="147">
        <f>IF(N151="základní",J151,0)</f>
        <v>0</v>
      </c>
      <c r="BF151" s="147">
        <f>IF(N151="snížená",J151,0)</f>
        <v>0</v>
      </c>
      <c r="BG151" s="147">
        <f>IF(N151="zákl. přenesená",J151,0)</f>
        <v>0</v>
      </c>
      <c r="BH151" s="147">
        <f>IF(N151="sníž. přenesená",J151,0)</f>
        <v>0</v>
      </c>
      <c r="BI151" s="147">
        <f>IF(N151="nulová",J151,0)</f>
        <v>0</v>
      </c>
      <c r="BJ151" s="18" t="s">
        <v>76</v>
      </c>
      <c r="BK151" s="147">
        <f>ROUND(I151*H151,2)</f>
        <v>0</v>
      </c>
      <c r="BL151" s="18" t="s">
        <v>178</v>
      </c>
      <c r="BM151" s="146" t="s">
        <v>1592</v>
      </c>
    </row>
    <row r="152" spans="1:65" s="2" customFormat="1" ht="165.75">
      <c r="A152" s="30"/>
      <c r="B152" s="31"/>
      <c r="C152" s="30"/>
      <c r="D152" s="148" t="s">
        <v>179</v>
      </c>
      <c r="E152" s="30"/>
      <c r="F152" s="149" t="s">
        <v>1410</v>
      </c>
      <c r="G152" s="30"/>
      <c r="H152" s="30"/>
      <c r="I152" s="30"/>
      <c r="J152" s="30"/>
      <c r="K152" s="30"/>
      <c r="L152" s="31"/>
      <c r="M152" s="150"/>
      <c r="N152" s="151"/>
      <c r="O152" s="51"/>
      <c r="P152" s="51"/>
      <c r="Q152" s="51"/>
      <c r="R152" s="51"/>
      <c r="S152" s="51"/>
      <c r="T152" s="52"/>
      <c r="U152" s="30"/>
      <c r="V152" s="30"/>
      <c r="W152" s="30"/>
      <c r="X152" s="30"/>
      <c r="Y152" s="30"/>
      <c r="Z152" s="30"/>
      <c r="AA152" s="30"/>
      <c r="AB152" s="30"/>
      <c r="AC152" s="30"/>
      <c r="AD152" s="30"/>
      <c r="AE152" s="30"/>
      <c r="AT152" s="18" t="s">
        <v>179</v>
      </c>
      <c r="AU152" s="18" t="s">
        <v>79</v>
      </c>
    </row>
    <row r="153" spans="1:65" s="13" customFormat="1">
      <c r="B153" s="152"/>
      <c r="D153" s="148" t="s">
        <v>181</v>
      </c>
      <c r="E153" s="153" t="s">
        <v>3</v>
      </c>
      <c r="F153" s="154" t="s">
        <v>1593</v>
      </c>
      <c r="H153" s="153" t="s">
        <v>3</v>
      </c>
      <c r="L153" s="152"/>
      <c r="M153" s="155"/>
      <c r="N153" s="156"/>
      <c r="O153" s="156"/>
      <c r="P153" s="156"/>
      <c r="Q153" s="156"/>
      <c r="R153" s="156"/>
      <c r="S153" s="156"/>
      <c r="T153" s="157"/>
      <c r="AT153" s="153" t="s">
        <v>181</v>
      </c>
      <c r="AU153" s="153" t="s">
        <v>79</v>
      </c>
      <c r="AV153" s="13" t="s">
        <v>76</v>
      </c>
      <c r="AW153" s="13" t="s">
        <v>31</v>
      </c>
      <c r="AX153" s="13" t="s">
        <v>70</v>
      </c>
      <c r="AY153" s="153" t="s">
        <v>173</v>
      </c>
    </row>
    <row r="154" spans="1:65" s="14" customFormat="1">
      <c r="B154" s="158"/>
      <c r="D154" s="148" t="s">
        <v>181</v>
      </c>
      <c r="E154" s="159" t="s">
        <v>3</v>
      </c>
      <c r="F154" s="160" t="s">
        <v>1594</v>
      </c>
      <c r="H154" s="161">
        <v>24.5</v>
      </c>
      <c r="L154" s="158"/>
      <c r="M154" s="162"/>
      <c r="N154" s="163"/>
      <c r="O154" s="163"/>
      <c r="P154" s="163"/>
      <c r="Q154" s="163"/>
      <c r="R154" s="163"/>
      <c r="S154" s="163"/>
      <c r="T154" s="164"/>
      <c r="AT154" s="159" t="s">
        <v>181</v>
      </c>
      <c r="AU154" s="159" t="s">
        <v>79</v>
      </c>
      <c r="AV154" s="14" t="s">
        <v>79</v>
      </c>
      <c r="AW154" s="14" t="s">
        <v>31</v>
      </c>
      <c r="AX154" s="14" t="s">
        <v>70</v>
      </c>
      <c r="AY154" s="159" t="s">
        <v>173</v>
      </c>
    </row>
    <row r="155" spans="1:65" s="15" customFormat="1">
      <c r="B155" s="165"/>
      <c r="D155" s="148" t="s">
        <v>181</v>
      </c>
      <c r="E155" s="166" t="s">
        <v>3</v>
      </c>
      <c r="F155" s="167" t="s">
        <v>188</v>
      </c>
      <c r="H155" s="168">
        <v>24.5</v>
      </c>
      <c r="L155" s="165"/>
      <c r="M155" s="169"/>
      <c r="N155" s="170"/>
      <c r="O155" s="170"/>
      <c r="P155" s="170"/>
      <c r="Q155" s="170"/>
      <c r="R155" s="170"/>
      <c r="S155" s="170"/>
      <c r="T155" s="171"/>
      <c r="AT155" s="166" t="s">
        <v>181</v>
      </c>
      <c r="AU155" s="166" t="s">
        <v>79</v>
      </c>
      <c r="AV155" s="15" t="s">
        <v>178</v>
      </c>
      <c r="AW155" s="15" t="s">
        <v>31</v>
      </c>
      <c r="AX155" s="15" t="s">
        <v>76</v>
      </c>
      <c r="AY155" s="166" t="s">
        <v>173</v>
      </c>
    </row>
    <row r="156" spans="1:65" s="12" customFormat="1" ht="22.9" customHeight="1">
      <c r="B156" s="123"/>
      <c r="D156" s="124" t="s">
        <v>69</v>
      </c>
      <c r="E156" s="133" t="s">
        <v>401</v>
      </c>
      <c r="F156" s="133" t="s">
        <v>402</v>
      </c>
      <c r="J156" s="134">
        <f>BK156</f>
        <v>0</v>
      </c>
      <c r="L156" s="123"/>
      <c r="M156" s="127"/>
      <c r="N156" s="128"/>
      <c r="O156" s="128"/>
      <c r="P156" s="129">
        <f>SUM(P157:P162)</f>
        <v>0.94210899999999997</v>
      </c>
      <c r="Q156" s="128"/>
      <c r="R156" s="129">
        <f>SUM(R157:R162)</f>
        <v>0</v>
      </c>
      <c r="S156" s="128"/>
      <c r="T156" s="130">
        <f>SUM(T157:T162)</f>
        <v>0</v>
      </c>
      <c r="AR156" s="124" t="s">
        <v>76</v>
      </c>
      <c r="AT156" s="131" t="s">
        <v>69</v>
      </c>
      <c r="AU156" s="131" t="s">
        <v>76</v>
      </c>
      <c r="AY156" s="124" t="s">
        <v>173</v>
      </c>
      <c r="BK156" s="132">
        <f>SUM(BK157:BK162)</f>
        <v>0</v>
      </c>
    </row>
    <row r="157" spans="1:65" s="2" customFormat="1" ht="21.75" customHeight="1">
      <c r="A157" s="30"/>
      <c r="B157" s="135"/>
      <c r="C157" s="136" t="s">
        <v>236</v>
      </c>
      <c r="D157" s="136" t="s">
        <v>175</v>
      </c>
      <c r="E157" s="137" t="s">
        <v>404</v>
      </c>
      <c r="F157" s="138" t="s">
        <v>405</v>
      </c>
      <c r="G157" s="139" t="s">
        <v>239</v>
      </c>
      <c r="H157" s="140">
        <v>3.8929999999999998</v>
      </c>
      <c r="I157" s="141"/>
      <c r="J157" s="141">
        <f>ROUND(I157*H157,2)</f>
        <v>0</v>
      </c>
      <c r="K157" s="138" t="s">
        <v>177</v>
      </c>
      <c r="L157" s="31"/>
      <c r="M157" s="142" t="s">
        <v>3</v>
      </c>
      <c r="N157" s="143" t="s">
        <v>41</v>
      </c>
      <c r="O157" s="144">
        <v>0.125</v>
      </c>
      <c r="P157" s="144">
        <f>O157*H157</f>
        <v>0.48662499999999997</v>
      </c>
      <c r="Q157" s="144">
        <v>0</v>
      </c>
      <c r="R157" s="144">
        <f>Q157*H157</f>
        <v>0</v>
      </c>
      <c r="S157" s="144">
        <v>0</v>
      </c>
      <c r="T157" s="145">
        <f>S157*H157</f>
        <v>0</v>
      </c>
      <c r="U157" s="30"/>
      <c r="V157" s="30"/>
      <c r="W157" s="30"/>
      <c r="X157" s="30"/>
      <c r="Y157" s="30"/>
      <c r="Z157" s="30"/>
      <c r="AA157" s="30"/>
      <c r="AB157" s="30"/>
      <c r="AC157" s="30"/>
      <c r="AD157" s="30"/>
      <c r="AE157" s="30"/>
      <c r="AR157" s="146" t="s">
        <v>178</v>
      </c>
      <c r="AT157" s="146" t="s">
        <v>175</v>
      </c>
      <c r="AU157" s="146" t="s">
        <v>79</v>
      </c>
      <c r="AY157" s="18" t="s">
        <v>173</v>
      </c>
      <c r="BE157" s="147">
        <f>IF(N157="základní",J157,0)</f>
        <v>0</v>
      </c>
      <c r="BF157" s="147">
        <f>IF(N157="snížená",J157,0)</f>
        <v>0</v>
      </c>
      <c r="BG157" s="147">
        <f>IF(N157="zákl. přenesená",J157,0)</f>
        <v>0</v>
      </c>
      <c r="BH157" s="147">
        <f>IF(N157="sníž. přenesená",J157,0)</f>
        <v>0</v>
      </c>
      <c r="BI157" s="147">
        <f>IF(N157="nulová",J157,0)</f>
        <v>0</v>
      </c>
      <c r="BJ157" s="18" t="s">
        <v>76</v>
      </c>
      <c r="BK157" s="147">
        <f>ROUND(I157*H157,2)</f>
        <v>0</v>
      </c>
      <c r="BL157" s="18" t="s">
        <v>178</v>
      </c>
      <c r="BM157" s="146" t="s">
        <v>1595</v>
      </c>
    </row>
    <row r="158" spans="1:65" s="2" customFormat="1" ht="87.75">
      <c r="A158" s="30"/>
      <c r="B158" s="31"/>
      <c r="C158" s="30"/>
      <c r="D158" s="148" t="s">
        <v>179</v>
      </c>
      <c r="E158" s="30"/>
      <c r="F158" s="149" t="s">
        <v>406</v>
      </c>
      <c r="G158" s="30"/>
      <c r="H158" s="30"/>
      <c r="I158" s="30"/>
      <c r="J158" s="30"/>
      <c r="K158" s="30"/>
      <c r="L158" s="31"/>
      <c r="M158" s="150"/>
      <c r="N158" s="151"/>
      <c r="O158" s="51"/>
      <c r="P158" s="51"/>
      <c r="Q158" s="51"/>
      <c r="R158" s="51"/>
      <c r="S158" s="51"/>
      <c r="T158" s="52"/>
      <c r="U158" s="30"/>
      <c r="V158" s="30"/>
      <c r="W158" s="30"/>
      <c r="X158" s="30"/>
      <c r="Y158" s="30"/>
      <c r="Z158" s="30"/>
      <c r="AA158" s="30"/>
      <c r="AB158" s="30"/>
      <c r="AC158" s="30"/>
      <c r="AD158" s="30"/>
      <c r="AE158" s="30"/>
      <c r="AT158" s="18" t="s">
        <v>179</v>
      </c>
      <c r="AU158" s="18" t="s">
        <v>79</v>
      </c>
    </row>
    <row r="159" spans="1:65" s="2" customFormat="1" ht="33" customHeight="1">
      <c r="A159" s="30"/>
      <c r="B159" s="135"/>
      <c r="C159" s="136" t="s">
        <v>9</v>
      </c>
      <c r="D159" s="136" t="s">
        <v>175</v>
      </c>
      <c r="E159" s="137" t="s">
        <v>408</v>
      </c>
      <c r="F159" s="138" t="s">
        <v>409</v>
      </c>
      <c r="G159" s="139" t="s">
        <v>239</v>
      </c>
      <c r="H159" s="140">
        <v>75.914000000000001</v>
      </c>
      <c r="I159" s="141"/>
      <c r="J159" s="141">
        <f>ROUND(I159*H159,2)</f>
        <v>0</v>
      </c>
      <c r="K159" s="138" t="s">
        <v>177</v>
      </c>
      <c r="L159" s="31"/>
      <c r="M159" s="142" t="s">
        <v>3</v>
      </c>
      <c r="N159" s="143" t="s">
        <v>41</v>
      </c>
      <c r="O159" s="144">
        <v>6.0000000000000001E-3</v>
      </c>
      <c r="P159" s="144">
        <f>O159*H159</f>
        <v>0.455484</v>
      </c>
      <c r="Q159" s="144">
        <v>0</v>
      </c>
      <c r="R159" s="144">
        <f>Q159*H159</f>
        <v>0</v>
      </c>
      <c r="S159" s="144">
        <v>0</v>
      </c>
      <c r="T159" s="145">
        <f>S159*H159</f>
        <v>0</v>
      </c>
      <c r="U159" s="30"/>
      <c r="V159" s="30"/>
      <c r="W159" s="30"/>
      <c r="X159" s="30"/>
      <c r="Y159" s="30"/>
      <c r="Z159" s="30"/>
      <c r="AA159" s="30"/>
      <c r="AB159" s="30"/>
      <c r="AC159" s="30"/>
      <c r="AD159" s="30"/>
      <c r="AE159" s="30"/>
      <c r="AR159" s="146" t="s">
        <v>178</v>
      </c>
      <c r="AT159" s="146" t="s">
        <v>175</v>
      </c>
      <c r="AU159" s="146" t="s">
        <v>79</v>
      </c>
      <c r="AY159" s="18" t="s">
        <v>173</v>
      </c>
      <c r="BE159" s="147">
        <f>IF(N159="základní",J159,0)</f>
        <v>0</v>
      </c>
      <c r="BF159" s="147">
        <f>IF(N159="snížená",J159,0)</f>
        <v>0</v>
      </c>
      <c r="BG159" s="147">
        <f>IF(N159="zákl. přenesená",J159,0)</f>
        <v>0</v>
      </c>
      <c r="BH159" s="147">
        <f>IF(N159="sníž. přenesená",J159,0)</f>
        <v>0</v>
      </c>
      <c r="BI159" s="147">
        <f>IF(N159="nulová",J159,0)</f>
        <v>0</v>
      </c>
      <c r="BJ159" s="18" t="s">
        <v>76</v>
      </c>
      <c r="BK159" s="147">
        <f>ROUND(I159*H159,2)</f>
        <v>0</v>
      </c>
      <c r="BL159" s="18" t="s">
        <v>178</v>
      </c>
      <c r="BM159" s="146" t="s">
        <v>1596</v>
      </c>
    </row>
    <row r="160" spans="1:65" s="2" customFormat="1" ht="87.75">
      <c r="A160" s="30"/>
      <c r="B160" s="31"/>
      <c r="C160" s="30"/>
      <c r="D160" s="148" t="s">
        <v>179</v>
      </c>
      <c r="E160" s="30"/>
      <c r="F160" s="149" t="s">
        <v>406</v>
      </c>
      <c r="G160" s="30"/>
      <c r="H160" s="30"/>
      <c r="I160" s="30"/>
      <c r="J160" s="30"/>
      <c r="K160" s="30"/>
      <c r="L160" s="31"/>
      <c r="M160" s="150"/>
      <c r="N160" s="151"/>
      <c r="O160" s="51"/>
      <c r="P160" s="51"/>
      <c r="Q160" s="51"/>
      <c r="R160" s="51"/>
      <c r="S160" s="51"/>
      <c r="T160" s="52"/>
      <c r="U160" s="30"/>
      <c r="V160" s="30"/>
      <c r="W160" s="30"/>
      <c r="X160" s="30"/>
      <c r="Y160" s="30"/>
      <c r="Z160" s="30"/>
      <c r="AA160" s="30"/>
      <c r="AB160" s="30"/>
      <c r="AC160" s="30"/>
      <c r="AD160" s="30"/>
      <c r="AE160" s="30"/>
      <c r="AT160" s="18" t="s">
        <v>179</v>
      </c>
      <c r="AU160" s="18" t="s">
        <v>79</v>
      </c>
    </row>
    <row r="161" spans="1:65" s="13" customFormat="1">
      <c r="B161" s="152"/>
      <c r="D161" s="148" t="s">
        <v>181</v>
      </c>
      <c r="E161" s="153" t="s">
        <v>3</v>
      </c>
      <c r="F161" s="154" t="s">
        <v>1570</v>
      </c>
      <c r="H161" s="153" t="s">
        <v>3</v>
      </c>
      <c r="L161" s="152"/>
      <c r="M161" s="155"/>
      <c r="N161" s="156"/>
      <c r="O161" s="156"/>
      <c r="P161" s="156"/>
      <c r="Q161" s="156"/>
      <c r="R161" s="156"/>
      <c r="S161" s="156"/>
      <c r="T161" s="157"/>
      <c r="AT161" s="153" t="s">
        <v>181</v>
      </c>
      <c r="AU161" s="153" t="s">
        <v>79</v>
      </c>
      <c r="AV161" s="13" t="s">
        <v>76</v>
      </c>
      <c r="AW161" s="13" t="s">
        <v>31</v>
      </c>
      <c r="AX161" s="13" t="s">
        <v>70</v>
      </c>
      <c r="AY161" s="153" t="s">
        <v>173</v>
      </c>
    </row>
    <row r="162" spans="1:65" s="14" customFormat="1">
      <c r="B162" s="158"/>
      <c r="D162" s="148" t="s">
        <v>181</v>
      </c>
      <c r="E162" s="159" t="s">
        <v>3</v>
      </c>
      <c r="F162" s="160" t="s">
        <v>1597</v>
      </c>
      <c r="H162" s="161">
        <v>75.914000000000001</v>
      </c>
      <c r="L162" s="158"/>
      <c r="M162" s="162"/>
      <c r="N162" s="163"/>
      <c r="O162" s="163"/>
      <c r="P162" s="163"/>
      <c r="Q162" s="163"/>
      <c r="R162" s="163"/>
      <c r="S162" s="163"/>
      <c r="T162" s="164"/>
      <c r="AT162" s="159" t="s">
        <v>181</v>
      </c>
      <c r="AU162" s="159" t="s">
        <v>79</v>
      </c>
      <c r="AV162" s="14" t="s">
        <v>79</v>
      </c>
      <c r="AW162" s="14" t="s">
        <v>31</v>
      </c>
      <c r="AX162" s="14" t="s">
        <v>76</v>
      </c>
      <c r="AY162" s="159" t="s">
        <v>173</v>
      </c>
    </row>
    <row r="163" spans="1:65" s="12" customFormat="1" ht="22.9" customHeight="1">
      <c r="B163" s="123"/>
      <c r="D163" s="124" t="s">
        <v>69</v>
      </c>
      <c r="E163" s="133" t="s">
        <v>417</v>
      </c>
      <c r="F163" s="133" t="s">
        <v>418</v>
      </c>
      <c r="J163" s="134">
        <f>BK163</f>
        <v>0</v>
      </c>
      <c r="L163" s="123"/>
      <c r="M163" s="127"/>
      <c r="N163" s="128"/>
      <c r="O163" s="128"/>
      <c r="P163" s="129">
        <f>SUM(P164:P165)</f>
        <v>0.29696400000000001</v>
      </c>
      <c r="Q163" s="128"/>
      <c r="R163" s="129">
        <f>SUM(R164:R165)</f>
        <v>0</v>
      </c>
      <c r="S163" s="128"/>
      <c r="T163" s="130">
        <f>SUM(T164:T165)</f>
        <v>0</v>
      </c>
      <c r="AR163" s="124" t="s">
        <v>76</v>
      </c>
      <c r="AT163" s="131" t="s">
        <v>69</v>
      </c>
      <c r="AU163" s="131" t="s">
        <v>76</v>
      </c>
      <c r="AY163" s="124" t="s">
        <v>173</v>
      </c>
      <c r="BK163" s="132">
        <f>SUM(BK164:BK165)</f>
        <v>0</v>
      </c>
    </row>
    <row r="164" spans="1:65" s="2" customFormat="1" ht="33" customHeight="1">
      <c r="A164" s="30"/>
      <c r="B164" s="135"/>
      <c r="C164" s="136" t="s">
        <v>245</v>
      </c>
      <c r="D164" s="136" t="s">
        <v>175</v>
      </c>
      <c r="E164" s="137" t="s">
        <v>420</v>
      </c>
      <c r="F164" s="138" t="s">
        <v>421</v>
      </c>
      <c r="G164" s="139" t="s">
        <v>239</v>
      </c>
      <c r="H164" s="140">
        <v>2.6280000000000001</v>
      </c>
      <c r="I164" s="141"/>
      <c r="J164" s="141">
        <f>ROUND(I164*H164,2)</f>
        <v>0</v>
      </c>
      <c r="K164" s="138" t="s">
        <v>177</v>
      </c>
      <c r="L164" s="31"/>
      <c r="M164" s="142" t="s">
        <v>3</v>
      </c>
      <c r="N164" s="143" t="s">
        <v>41</v>
      </c>
      <c r="O164" s="144">
        <v>0.113</v>
      </c>
      <c r="P164" s="144">
        <f>O164*H164</f>
        <v>0.29696400000000001</v>
      </c>
      <c r="Q164" s="144">
        <v>0</v>
      </c>
      <c r="R164" s="144">
        <f>Q164*H164</f>
        <v>0</v>
      </c>
      <c r="S164" s="144">
        <v>0</v>
      </c>
      <c r="T164" s="145">
        <f>S164*H164</f>
        <v>0</v>
      </c>
      <c r="U164" s="30"/>
      <c r="V164" s="30"/>
      <c r="W164" s="30"/>
      <c r="X164" s="30"/>
      <c r="Y164" s="30"/>
      <c r="Z164" s="30"/>
      <c r="AA164" s="30"/>
      <c r="AB164" s="30"/>
      <c r="AC164" s="30"/>
      <c r="AD164" s="30"/>
      <c r="AE164" s="30"/>
      <c r="AR164" s="146" t="s">
        <v>178</v>
      </c>
      <c r="AT164" s="146" t="s">
        <v>175</v>
      </c>
      <c r="AU164" s="146" t="s">
        <v>79</v>
      </c>
      <c r="AY164" s="18" t="s">
        <v>173</v>
      </c>
      <c r="BE164" s="147">
        <f>IF(N164="základní",J164,0)</f>
        <v>0</v>
      </c>
      <c r="BF164" s="147">
        <f>IF(N164="snížená",J164,0)</f>
        <v>0</v>
      </c>
      <c r="BG164" s="147">
        <f>IF(N164="zákl. přenesená",J164,0)</f>
        <v>0</v>
      </c>
      <c r="BH164" s="147">
        <f>IF(N164="sníž. přenesená",J164,0)</f>
        <v>0</v>
      </c>
      <c r="BI164" s="147">
        <f>IF(N164="nulová",J164,0)</f>
        <v>0</v>
      </c>
      <c r="BJ164" s="18" t="s">
        <v>76</v>
      </c>
      <c r="BK164" s="147">
        <f>ROUND(I164*H164,2)</f>
        <v>0</v>
      </c>
      <c r="BL164" s="18" t="s">
        <v>178</v>
      </c>
      <c r="BM164" s="146" t="s">
        <v>1598</v>
      </c>
    </row>
    <row r="165" spans="1:65" s="2" customFormat="1" ht="39">
      <c r="A165" s="30"/>
      <c r="B165" s="31"/>
      <c r="C165" s="30"/>
      <c r="D165" s="148" t="s">
        <v>179</v>
      </c>
      <c r="E165" s="30"/>
      <c r="F165" s="149" t="s">
        <v>422</v>
      </c>
      <c r="G165" s="30"/>
      <c r="H165" s="30"/>
      <c r="I165" s="30"/>
      <c r="J165" s="30"/>
      <c r="K165" s="30"/>
      <c r="L165" s="31"/>
      <c r="M165" s="150"/>
      <c r="N165" s="151"/>
      <c r="O165" s="51"/>
      <c r="P165" s="51"/>
      <c r="Q165" s="51"/>
      <c r="R165" s="51"/>
      <c r="S165" s="51"/>
      <c r="T165" s="52"/>
      <c r="U165" s="30"/>
      <c r="V165" s="30"/>
      <c r="W165" s="30"/>
      <c r="X165" s="30"/>
      <c r="Y165" s="30"/>
      <c r="Z165" s="30"/>
      <c r="AA165" s="30"/>
      <c r="AB165" s="30"/>
      <c r="AC165" s="30"/>
      <c r="AD165" s="30"/>
      <c r="AE165" s="30"/>
      <c r="AT165" s="18" t="s">
        <v>179</v>
      </c>
      <c r="AU165" s="18" t="s">
        <v>79</v>
      </c>
    </row>
    <row r="166" spans="1:65" s="12" customFormat="1" ht="25.9" customHeight="1">
      <c r="B166" s="123"/>
      <c r="D166" s="124" t="s">
        <v>69</v>
      </c>
      <c r="E166" s="125" t="s">
        <v>423</v>
      </c>
      <c r="F166" s="125" t="s">
        <v>424</v>
      </c>
      <c r="J166" s="126">
        <f>BK166</f>
        <v>0</v>
      </c>
      <c r="L166" s="123"/>
      <c r="M166" s="127"/>
      <c r="N166" s="128"/>
      <c r="O166" s="128"/>
      <c r="P166" s="129">
        <f>P167</f>
        <v>1.327701</v>
      </c>
      <c r="Q166" s="128"/>
      <c r="R166" s="129">
        <f>R167</f>
        <v>2.8909999999999999E-3</v>
      </c>
      <c r="S166" s="128"/>
      <c r="T166" s="130">
        <f>T167</f>
        <v>0</v>
      </c>
      <c r="AR166" s="124" t="s">
        <v>79</v>
      </c>
      <c r="AT166" s="131" t="s">
        <v>69</v>
      </c>
      <c r="AU166" s="131" t="s">
        <v>70</v>
      </c>
      <c r="AY166" s="124" t="s">
        <v>173</v>
      </c>
      <c r="BK166" s="132">
        <f>BK167</f>
        <v>0</v>
      </c>
    </row>
    <row r="167" spans="1:65" s="12" customFormat="1" ht="22.9" customHeight="1">
      <c r="B167" s="123"/>
      <c r="D167" s="124" t="s">
        <v>69</v>
      </c>
      <c r="E167" s="133" t="s">
        <v>425</v>
      </c>
      <c r="F167" s="133" t="s">
        <v>426</v>
      </c>
      <c r="J167" s="134">
        <f>BK167</f>
        <v>0</v>
      </c>
      <c r="L167" s="123"/>
      <c r="M167" s="127"/>
      <c r="N167" s="128"/>
      <c r="O167" s="128"/>
      <c r="P167" s="129">
        <f>SUM(P168:P173)</f>
        <v>1.327701</v>
      </c>
      <c r="Q167" s="128"/>
      <c r="R167" s="129">
        <f>SUM(R168:R173)</f>
        <v>2.8909999999999999E-3</v>
      </c>
      <c r="S167" s="128"/>
      <c r="T167" s="130">
        <f>SUM(T168:T173)</f>
        <v>0</v>
      </c>
      <c r="AR167" s="124" t="s">
        <v>79</v>
      </c>
      <c r="AT167" s="131" t="s">
        <v>69</v>
      </c>
      <c r="AU167" s="131" t="s">
        <v>76</v>
      </c>
      <c r="AY167" s="124" t="s">
        <v>173</v>
      </c>
      <c r="BK167" s="132">
        <f>SUM(BK168:BK173)</f>
        <v>0</v>
      </c>
    </row>
    <row r="168" spans="1:65" s="2" customFormat="1" ht="16.5" customHeight="1">
      <c r="A168" s="30"/>
      <c r="B168" s="135"/>
      <c r="C168" s="136" t="s">
        <v>247</v>
      </c>
      <c r="D168" s="136" t="s">
        <v>175</v>
      </c>
      <c r="E168" s="137" t="s">
        <v>1416</v>
      </c>
      <c r="F168" s="138" t="s">
        <v>1417</v>
      </c>
      <c r="G168" s="139" t="s">
        <v>176</v>
      </c>
      <c r="H168" s="140">
        <v>24.5</v>
      </c>
      <c r="I168" s="141"/>
      <c r="J168" s="141">
        <f>ROUND(I168*H168,2)</f>
        <v>0</v>
      </c>
      <c r="K168" s="138" t="s">
        <v>177</v>
      </c>
      <c r="L168" s="31"/>
      <c r="M168" s="142" t="s">
        <v>3</v>
      </c>
      <c r="N168" s="143" t="s">
        <v>41</v>
      </c>
      <c r="O168" s="144">
        <v>5.3999999999999999E-2</v>
      </c>
      <c r="P168" s="144">
        <f>O168*H168</f>
        <v>1.323</v>
      </c>
      <c r="Q168" s="144">
        <v>0</v>
      </c>
      <c r="R168" s="144">
        <f>Q168*H168</f>
        <v>0</v>
      </c>
      <c r="S168" s="144">
        <v>0</v>
      </c>
      <c r="T168" s="145">
        <f>S168*H168</f>
        <v>0</v>
      </c>
      <c r="U168" s="30"/>
      <c r="V168" s="30"/>
      <c r="W168" s="30"/>
      <c r="X168" s="30"/>
      <c r="Y168" s="30"/>
      <c r="Z168" s="30"/>
      <c r="AA168" s="30"/>
      <c r="AB168" s="30"/>
      <c r="AC168" s="30"/>
      <c r="AD168" s="30"/>
      <c r="AE168" s="30"/>
      <c r="AR168" s="146" t="s">
        <v>245</v>
      </c>
      <c r="AT168" s="146" t="s">
        <v>175</v>
      </c>
      <c r="AU168" s="146" t="s">
        <v>79</v>
      </c>
      <c r="AY168" s="18" t="s">
        <v>173</v>
      </c>
      <c r="BE168" s="147">
        <f>IF(N168="základní",J168,0)</f>
        <v>0</v>
      </c>
      <c r="BF168" s="147">
        <f>IF(N168="snížená",J168,0)</f>
        <v>0</v>
      </c>
      <c r="BG168" s="147">
        <f>IF(N168="zákl. přenesená",J168,0)</f>
        <v>0</v>
      </c>
      <c r="BH168" s="147">
        <f>IF(N168="sníž. přenesená",J168,0)</f>
        <v>0</v>
      </c>
      <c r="BI168" s="147">
        <f>IF(N168="nulová",J168,0)</f>
        <v>0</v>
      </c>
      <c r="BJ168" s="18" t="s">
        <v>76</v>
      </c>
      <c r="BK168" s="147">
        <f>ROUND(I168*H168,2)</f>
        <v>0</v>
      </c>
      <c r="BL168" s="18" t="s">
        <v>245</v>
      </c>
      <c r="BM168" s="146" t="s">
        <v>1599</v>
      </c>
    </row>
    <row r="169" spans="1:65" s="14" customFormat="1">
      <c r="B169" s="158"/>
      <c r="D169" s="148" t="s">
        <v>181</v>
      </c>
      <c r="E169" s="159" t="s">
        <v>3</v>
      </c>
      <c r="F169" s="160" t="s">
        <v>1600</v>
      </c>
      <c r="H169" s="161">
        <v>24.5</v>
      </c>
      <c r="L169" s="158"/>
      <c r="M169" s="162"/>
      <c r="N169" s="163"/>
      <c r="O169" s="163"/>
      <c r="P169" s="163"/>
      <c r="Q169" s="163"/>
      <c r="R169" s="163"/>
      <c r="S169" s="163"/>
      <c r="T169" s="164"/>
      <c r="AT169" s="159" t="s">
        <v>181</v>
      </c>
      <c r="AU169" s="159" t="s">
        <v>79</v>
      </c>
      <c r="AV169" s="14" t="s">
        <v>79</v>
      </c>
      <c r="AW169" s="14" t="s">
        <v>31</v>
      </c>
      <c r="AX169" s="14" t="s">
        <v>76</v>
      </c>
      <c r="AY169" s="159" t="s">
        <v>173</v>
      </c>
    </row>
    <row r="170" spans="1:65" s="2" customFormat="1" ht="16.5" customHeight="1">
      <c r="A170" s="30"/>
      <c r="B170" s="135"/>
      <c r="C170" s="172" t="s">
        <v>250</v>
      </c>
      <c r="D170" s="172" t="s">
        <v>246</v>
      </c>
      <c r="E170" s="173" t="s">
        <v>1420</v>
      </c>
      <c r="F170" s="174" t="s">
        <v>1421</v>
      </c>
      <c r="G170" s="175" t="s">
        <v>267</v>
      </c>
      <c r="H170" s="176">
        <v>2.891</v>
      </c>
      <c r="I170" s="177"/>
      <c r="J170" s="177">
        <f>ROUND(I170*H170,2)</f>
        <v>0</v>
      </c>
      <c r="K170" s="174" t="s">
        <v>177</v>
      </c>
      <c r="L170" s="178"/>
      <c r="M170" s="179" t="s">
        <v>3</v>
      </c>
      <c r="N170" s="180" t="s">
        <v>41</v>
      </c>
      <c r="O170" s="144">
        <v>0</v>
      </c>
      <c r="P170" s="144">
        <f>O170*H170</f>
        <v>0</v>
      </c>
      <c r="Q170" s="144">
        <v>1E-3</v>
      </c>
      <c r="R170" s="144">
        <f>Q170*H170</f>
        <v>2.8909999999999999E-3</v>
      </c>
      <c r="S170" s="144">
        <v>0</v>
      </c>
      <c r="T170" s="145">
        <f>S170*H170</f>
        <v>0</v>
      </c>
      <c r="U170" s="30"/>
      <c r="V170" s="30"/>
      <c r="W170" s="30"/>
      <c r="X170" s="30"/>
      <c r="Y170" s="30"/>
      <c r="Z170" s="30"/>
      <c r="AA170" s="30"/>
      <c r="AB170" s="30"/>
      <c r="AC170" s="30"/>
      <c r="AD170" s="30"/>
      <c r="AE170" s="30"/>
      <c r="AR170" s="146" t="s">
        <v>301</v>
      </c>
      <c r="AT170" s="146" t="s">
        <v>246</v>
      </c>
      <c r="AU170" s="146" t="s">
        <v>79</v>
      </c>
      <c r="AY170" s="18" t="s">
        <v>173</v>
      </c>
      <c r="BE170" s="147">
        <f>IF(N170="základní",J170,0)</f>
        <v>0</v>
      </c>
      <c r="BF170" s="147">
        <f>IF(N170="snížená",J170,0)</f>
        <v>0</v>
      </c>
      <c r="BG170" s="147">
        <f>IF(N170="zákl. přenesená",J170,0)</f>
        <v>0</v>
      </c>
      <c r="BH170" s="147">
        <f>IF(N170="sníž. přenesená",J170,0)</f>
        <v>0</v>
      </c>
      <c r="BI170" s="147">
        <f>IF(N170="nulová",J170,0)</f>
        <v>0</v>
      </c>
      <c r="BJ170" s="18" t="s">
        <v>76</v>
      </c>
      <c r="BK170" s="147">
        <f>ROUND(I170*H170,2)</f>
        <v>0</v>
      </c>
      <c r="BL170" s="18" t="s">
        <v>245</v>
      </c>
      <c r="BM170" s="146" t="s">
        <v>1601</v>
      </c>
    </row>
    <row r="171" spans="1:65" s="14" customFormat="1">
      <c r="B171" s="158"/>
      <c r="D171" s="148" t="s">
        <v>181</v>
      </c>
      <c r="F171" s="160" t="s">
        <v>1602</v>
      </c>
      <c r="H171" s="161">
        <v>2.891</v>
      </c>
      <c r="L171" s="158"/>
      <c r="M171" s="162"/>
      <c r="N171" s="163"/>
      <c r="O171" s="163"/>
      <c r="P171" s="163"/>
      <c r="Q171" s="163"/>
      <c r="R171" s="163"/>
      <c r="S171" s="163"/>
      <c r="T171" s="164"/>
      <c r="AT171" s="159" t="s">
        <v>181</v>
      </c>
      <c r="AU171" s="159" t="s">
        <v>79</v>
      </c>
      <c r="AV171" s="14" t="s">
        <v>79</v>
      </c>
      <c r="AW171" s="14" t="s">
        <v>4</v>
      </c>
      <c r="AX171" s="14" t="s">
        <v>76</v>
      </c>
      <c r="AY171" s="159" t="s">
        <v>173</v>
      </c>
    </row>
    <row r="172" spans="1:65" s="2" customFormat="1" ht="44.25" customHeight="1">
      <c r="A172" s="30"/>
      <c r="B172" s="135"/>
      <c r="C172" s="136" t="s">
        <v>251</v>
      </c>
      <c r="D172" s="136" t="s">
        <v>175</v>
      </c>
      <c r="E172" s="137" t="s">
        <v>462</v>
      </c>
      <c r="F172" s="138" t="s">
        <v>463</v>
      </c>
      <c r="G172" s="139" t="s">
        <v>239</v>
      </c>
      <c r="H172" s="140">
        <v>3.0000000000000001E-3</v>
      </c>
      <c r="I172" s="141"/>
      <c r="J172" s="141">
        <f>ROUND(I172*H172,2)</f>
        <v>0</v>
      </c>
      <c r="K172" s="138" t="s">
        <v>177</v>
      </c>
      <c r="L172" s="31"/>
      <c r="M172" s="142" t="s">
        <v>3</v>
      </c>
      <c r="N172" s="143" t="s">
        <v>41</v>
      </c>
      <c r="O172" s="144">
        <v>1.5669999999999999</v>
      </c>
      <c r="P172" s="144">
        <f>O172*H172</f>
        <v>4.7010000000000003E-3</v>
      </c>
      <c r="Q172" s="144">
        <v>0</v>
      </c>
      <c r="R172" s="144">
        <f>Q172*H172</f>
        <v>0</v>
      </c>
      <c r="S172" s="144">
        <v>0</v>
      </c>
      <c r="T172" s="145">
        <f>S172*H172</f>
        <v>0</v>
      </c>
      <c r="U172" s="30"/>
      <c r="V172" s="30"/>
      <c r="W172" s="30"/>
      <c r="X172" s="30"/>
      <c r="Y172" s="30"/>
      <c r="Z172" s="30"/>
      <c r="AA172" s="30"/>
      <c r="AB172" s="30"/>
      <c r="AC172" s="30"/>
      <c r="AD172" s="30"/>
      <c r="AE172" s="30"/>
      <c r="AR172" s="146" t="s">
        <v>245</v>
      </c>
      <c r="AT172" s="146" t="s">
        <v>175</v>
      </c>
      <c r="AU172" s="146" t="s">
        <v>79</v>
      </c>
      <c r="AY172" s="18" t="s">
        <v>173</v>
      </c>
      <c r="BE172" s="147">
        <f>IF(N172="základní",J172,0)</f>
        <v>0</v>
      </c>
      <c r="BF172" s="147">
        <f>IF(N172="snížená",J172,0)</f>
        <v>0</v>
      </c>
      <c r="BG172" s="147">
        <f>IF(N172="zákl. přenesená",J172,0)</f>
        <v>0</v>
      </c>
      <c r="BH172" s="147">
        <f>IF(N172="sníž. přenesená",J172,0)</f>
        <v>0</v>
      </c>
      <c r="BI172" s="147">
        <f>IF(N172="nulová",J172,0)</f>
        <v>0</v>
      </c>
      <c r="BJ172" s="18" t="s">
        <v>76</v>
      </c>
      <c r="BK172" s="147">
        <f>ROUND(I172*H172,2)</f>
        <v>0</v>
      </c>
      <c r="BL172" s="18" t="s">
        <v>245</v>
      </c>
      <c r="BM172" s="146" t="s">
        <v>1603</v>
      </c>
    </row>
    <row r="173" spans="1:65" s="2" customFormat="1" ht="126.75">
      <c r="A173" s="30"/>
      <c r="B173" s="31"/>
      <c r="C173" s="30"/>
      <c r="D173" s="148" t="s">
        <v>179</v>
      </c>
      <c r="E173" s="30"/>
      <c r="F173" s="149" t="s">
        <v>464</v>
      </c>
      <c r="G173" s="30"/>
      <c r="H173" s="30"/>
      <c r="I173" s="30"/>
      <c r="J173" s="30"/>
      <c r="K173" s="30"/>
      <c r="L173" s="31"/>
      <c r="M173" s="150"/>
      <c r="N173" s="151"/>
      <c r="O173" s="51"/>
      <c r="P173" s="51"/>
      <c r="Q173" s="51"/>
      <c r="R173" s="51"/>
      <c r="S173" s="51"/>
      <c r="T173" s="52"/>
      <c r="U173" s="30"/>
      <c r="V173" s="30"/>
      <c r="W173" s="30"/>
      <c r="X173" s="30"/>
      <c r="Y173" s="30"/>
      <c r="Z173" s="30"/>
      <c r="AA173" s="30"/>
      <c r="AB173" s="30"/>
      <c r="AC173" s="30"/>
      <c r="AD173" s="30"/>
      <c r="AE173" s="30"/>
      <c r="AT173" s="18" t="s">
        <v>179</v>
      </c>
      <c r="AU173" s="18" t="s">
        <v>79</v>
      </c>
    </row>
    <row r="174" spans="1:65" s="12" customFormat="1" ht="25.9" customHeight="1">
      <c r="B174" s="123"/>
      <c r="D174" s="124" t="s">
        <v>69</v>
      </c>
      <c r="E174" s="125" t="s">
        <v>471</v>
      </c>
      <c r="F174" s="125" t="s">
        <v>472</v>
      </c>
      <c r="J174" s="126">
        <f>BK174</f>
        <v>0</v>
      </c>
      <c r="L174" s="123"/>
      <c r="M174" s="127"/>
      <c r="N174" s="128"/>
      <c r="O174" s="128"/>
      <c r="P174" s="129">
        <f>P175+P177+P179+P181+P183+P185+P187+P189+P191</f>
        <v>0</v>
      </c>
      <c r="Q174" s="128"/>
      <c r="R174" s="129">
        <f>R175+R177+R179+R181+R183+R185+R187+R189+R191</f>
        <v>0</v>
      </c>
      <c r="S174" s="128"/>
      <c r="T174" s="130">
        <f>T175+T177+T179+T181+T183+T185+T187+T189+T191</f>
        <v>0</v>
      </c>
      <c r="AR174" s="124" t="s">
        <v>197</v>
      </c>
      <c r="AT174" s="131" t="s">
        <v>69</v>
      </c>
      <c r="AU174" s="131" t="s">
        <v>70</v>
      </c>
      <c r="AY174" s="124" t="s">
        <v>173</v>
      </c>
      <c r="BK174" s="132">
        <f>BK175+BK177+BK179+BK181+BK183+BK185+BK187+BK189+BK191</f>
        <v>0</v>
      </c>
    </row>
    <row r="175" spans="1:65" s="12" customFormat="1" ht="22.9" customHeight="1">
      <c r="B175" s="123"/>
      <c r="D175" s="124" t="s">
        <v>69</v>
      </c>
      <c r="E175" s="133" t="s">
        <v>473</v>
      </c>
      <c r="F175" s="133" t="s">
        <v>474</v>
      </c>
      <c r="J175" s="134">
        <f>BK175</f>
        <v>0</v>
      </c>
      <c r="L175" s="123"/>
      <c r="M175" s="127"/>
      <c r="N175" s="128"/>
      <c r="O175" s="128"/>
      <c r="P175" s="129">
        <f>P176</f>
        <v>0</v>
      </c>
      <c r="Q175" s="128"/>
      <c r="R175" s="129">
        <f>R176</f>
        <v>0</v>
      </c>
      <c r="S175" s="128"/>
      <c r="T175" s="130">
        <f>T176</f>
        <v>0</v>
      </c>
      <c r="AR175" s="124" t="s">
        <v>197</v>
      </c>
      <c r="AT175" s="131" t="s">
        <v>69</v>
      </c>
      <c r="AU175" s="131" t="s">
        <v>76</v>
      </c>
      <c r="AY175" s="124" t="s">
        <v>173</v>
      </c>
      <c r="BK175" s="132">
        <f>BK176</f>
        <v>0</v>
      </c>
    </row>
    <row r="176" spans="1:65" s="2" customFormat="1" ht="16.5" customHeight="1">
      <c r="A176" s="30"/>
      <c r="B176" s="135"/>
      <c r="C176" s="136" t="s">
        <v>252</v>
      </c>
      <c r="D176" s="136" t="s">
        <v>175</v>
      </c>
      <c r="E176" s="137" t="s">
        <v>475</v>
      </c>
      <c r="F176" s="138" t="s">
        <v>474</v>
      </c>
      <c r="G176" s="139" t="s">
        <v>476</v>
      </c>
      <c r="H176" s="140">
        <v>1</v>
      </c>
      <c r="I176" s="141"/>
      <c r="J176" s="141">
        <f>ROUND(I176*H176,2)</f>
        <v>0</v>
      </c>
      <c r="K176" s="138" t="s">
        <v>177</v>
      </c>
      <c r="L176" s="31"/>
      <c r="M176" s="142" t="s">
        <v>3</v>
      </c>
      <c r="N176" s="143" t="s">
        <v>41</v>
      </c>
      <c r="O176" s="144">
        <v>0</v>
      </c>
      <c r="P176" s="144">
        <f>O176*H176</f>
        <v>0</v>
      </c>
      <c r="Q176" s="144">
        <v>0</v>
      </c>
      <c r="R176" s="144">
        <f>Q176*H176</f>
        <v>0</v>
      </c>
      <c r="S176" s="144">
        <v>0</v>
      </c>
      <c r="T176" s="145">
        <f>S176*H176</f>
        <v>0</v>
      </c>
      <c r="U176" s="30"/>
      <c r="V176" s="30"/>
      <c r="W176" s="30"/>
      <c r="X176" s="30"/>
      <c r="Y176" s="30"/>
      <c r="Z176" s="30"/>
      <c r="AA176" s="30"/>
      <c r="AB176" s="30"/>
      <c r="AC176" s="30"/>
      <c r="AD176" s="30"/>
      <c r="AE176" s="30"/>
      <c r="AR176" s="146" t="s">
        <v>477</v>
      </c>
      <c r="AT176" s="146" t="s">
        <v>175</v>
      </c>
      <c r="AU176" s="146" t="s">
        <v>79</v>
      </c>
      <c r="AY176" s="18" t="s">
        <v>173</v>
      </c>
      <c r="BE176" s="147">
        <f>IF(N176="základní",J176,0)</f>
        <v>0</v>
      </c>
      <c r="BF176" s="147">
        <f>IF(N176="snížená",J176,0)</f>
        <v>0</v>
      </c>
      <c r="BG176" s="147">
        <f>IF(N176="zákl. přenesená",J176,0)</f>
        <v>0</v>
      </c>
      <c r="BH176" s="147">
        <f>IF(N176="sníž. přenesená",J176,0)</f>
        <v>0</v>
      </c>
      <c r="BI176" s="147">
        <f>IF(N176="nulová",J176,0)</f>
        <v>0</v>
      </c>
      <c r="BJ176" s="18" t="s">
        <v>76</v>
      </c>
      <c r="BK176" s="147">
        <f>ROUND(I176*H176,2)</f>
        <v>0</v>
      </c>
      <c r="BL176" s="18" t="s">
        <v>477</v>
      </c>
      <c r="BM176" s="146" t="s">
        <v>1604</v>
      </c>
    </row>
    <row r="177" spans="1:65" s="12" customFormat="1" ht="22.9" customHeight="1">
      <c r="B177" s="123"/>
      <c r="D177" s="124" t="s">
        <v>69</v>
      </c>
      <c r="E177" s="133" t="s">
        <v>478</v>
      </c>
      <c r="F177" s="133" t="s">
        <v>479</v>
      </c>
      <c r="J177" s="134">
        <f>BK177</f>
        <v>0</v>
      </c>
      <c r="L177" s="123"/>
      <c r="M177" s="127"/>
      <c r="N177" s="128"/>
      <c r="O177" s="128"/>
      <c r="P177" s="129">
        <f>P178</f>
        <v>0</v>
      </c>
      <c r="Q177" s="128"/>
      <c r="R177" s="129">
        <f>R178</f>
        <v>0</v>
      </c>
      <c r="S177" s="128"/>
      <c r="T177" s="130">
        <f>T178</f>
        <v>0</v>
      </c>
      <c r="AR177" s="124" t="s">
        <v>197</v>
      </c>
      <c r="AT177" s="131" t="s">
        <v>69</v>
      </c>
      <c r="AU177" s="131" t="s">
        <v>76</v>
      </c>
      <c r="AY177" s="124" t="s">
        <v>173</v>
      </c>
      <c r="BK177" s="132">
        <f>BK178</f>
        <v>0</v>
      </c>
    </row>
    <row r="178" spans="1:65" s="2" customFormat="1" ht="21.75" customHeight="1">
      <c r="A178" s="30"/>
      <c r="B178" s="135"/>
      <c r="C178" s="136" t="s">
        <v>8</v>
      </c>
      <c r="D178" s="136" t="s">
        <v>175</v>
      </c>
      <c r="E178" s="137" t="s">
        <v>480</v>
      </c>
      <c r="F178" s="138" t="s">
        <v>481</v>
      </c>
      <c r="G178" s="139" t="s">
        <v>476</v>
      </c>
      <c r="H178" s="140">
        <v>1</v>
      </c>
      <c r="I178" s="141"/>
      <c r="J178" s="141">
        <f>ROUND(I178*H178,2)</f>
        <v>0</v>
      </c>
      <c r="K178" s="138" t="s">
        <v>3</v>
      </c>
      <c r="L178" s="31"/>
      <c r="M178" s="142" t="s">
        <v>3</v>
      </c>
      <c r="N178" s="143" t="s">
        <v>41</v>
      </c>
      <c r="O178" s="144">
        <v>0</v>
      </c>
      <c r="P178" s="144">
        <f>O178*H178</f>
        <v>0</v>
      </c>
      <c r="Q178" s="144">
        <v>0</v>
      </c>
      <c r="R178" s="144">
        <f>Q178*H178</f>
        <v>0</v>
      </c>
      <c r="S178" s="144">
        <v>0</v>
      </c>
      <c r="T178" s="145">
        <f>S178*H178</f>
        <v>0</v>
      </c>
      <c r="U178" s="30"/>
      <c r="V178" s="30"/>
      <c r="W178" s="30"/>
      <c r="X178" s="30"/>
      <c r="Y178" s="30"/>
      <c r="Z178" s="30"/>
      <c r="AA178" s="30"/>
      <c r="AB178" s="30"/>
      <c r="AC178" s="30"/>
      <c r="AD178" s="30"/>
      <c r="AE178" s="30"/>
      <c r="AR178" s="146" t="s">
        <v>477</v>
      </c>
      <c r="AT178" s="146" t="s">
        <v>175</v>
      </c>
      <c r="AU178" s="146" t="s">
        <v>79</v>
      </c>
      <c r="AY178" s="18" t="s">
        <v>173</v>
      </c>
      <c r="BE178" s="147">
        <f>IF(N178="základní",J178,0)</f>
        <v>0</v>
      </c>
      <c r="BF178" s="147">
        <f>IF(N178="snížená",J178,0)</f>
        <v>0</v>
      </c>
      <c r="BG178" s="147">
        <f>IF(N178="zákl. přenesená",J178,0)</f>
        <v>0</v>
      </c>
      <c r="BH178" s="147">
        <f>IF(N178="sníž. přenesená",J178,0)</f>
        <v>0</v>
      </c>
      <c r="BI178" s="147">
        <f>IF(N178="nulová",J178,0)</f>
        <v>0</v>
      </c>
      <c r="BJ178" s="18" t="s">
        <v>76</v>
      </c>
      <c r="BK178" s="147">
        <f>ROUND(I178*H178,2)</f>
        <v>0</v>
      </c>
      <c r="BL178" s="18" t="s">
        <v>477</v>
      </c>
      <c r="BM178" s="146" t="s">
        <v>1605</v>
      </c>
    </row>
    <row r="179" spans="1:65" s="12" customFormat="1" ht="22.9" customHeight="1">
      <c r="B179" s="123"/>
      <c r="D179" s="124" t="s">
        <v>69</v>
      </c>
      <c r="E179" s="133" t="s">
        <v>486</v>
      </c>
      <c r="F179" s="133" t="s">
        <v>487</v>
      </c>
      <c r="J179" s="134">
        <f>BK179</f>
        <v>0</v>
      </c>
      <c r="L179" s="123"/>
      <c r="M179" s="127"/>
      <c r="N179" s="128"/>
      <c r="O179" s="128"/>
      <c r="P179" s="129">
        <f>P180</f>
        <v>0</v>
      </c>
      <c r="Q179" s="128"/>
      <c r="R179" s="129">
        <f>R180</f>
        <v>0</v>
      </c>
      <c r="S179" s="128"/>
      <c r="T179" s="130">
        <f>T180</f>
        <v>0</v>
      </c>
      <c r="AR179" s="124" t="s">
        <v>197</v>
      </c>
      <c r="AT179" s="131" t="s">
        <v>69</v>
      </c>
      <c r="AU179" s="131" t="s">
        <v>76</v>
      </c>
      <c r="AY179" s="124" t="s">
        <v>173</v>
      </c>
      <c r="BK179" s="132">
        <f>BK180</f>
        <v>0</v>
      </c>
    </row>
    <row r="180" spans="1:65" s="2" customFormat="1" ht="16.5" customHeight="1">
      <c r="A180" s="30"/>
      <c r="B180" s="135"/>
      <c r="C180" s="136" t="s">
        <v>259</v>
      </c>
      <c r="D180" s="136" t="s">
        <v>175</v>
      </c>
      <c r="E180" s="137" t="s">
        <v>488</v>
      </c>
      <c r="F180" s="138" t="s">
        <v>487</v>
      </c>
      <c r="G180" s="139" t="s">
        <v>476</v>
      </c>
      <c r="H180" s="140">
        <v>1</v>
      </c>
      <c r="I180" s="141"/>
      <c r="J180" s="141">
        <f>ROUND(I180*H180,2)</f>
        <v>0</v>
      </c>
      <c r="K180" s="138" t="s">
        <v>177</v>
      </c>
      <c r="L180" s="31"/>
      <c r="M180" s="142" t="s">
        <v>3</v>
      </c>
      <c r="N180" s="143" t="s">
        <v>41</v>
      </c>
      <c r="O180" s="144">
        <v>0</v>
      </c>
      <c r="P180" s="144">
        <f>O180*H180</f>
        <v>0</v>
      </c>
      <c r="Q180" s="144">
        <v>0</v>
      </c>
      <c r="R180" s="144">
        <f>Q180*H180</f>
        <v>0</v>
      </c>
      <c r="S180" s="144">
        <v>0</v>
      </c>
      <c r="T180" s="145">
        <f>S180*H180</f>
        <v>0</v>
      </c>
      <c r="U180" s="30"/>
      <c r="V180" s="30"/>
      <c r="W180" s="30"/>
      <c r="X180" s="30"/>
      <c r="Y180" s="30"/>
      <c r="Z180" s="30"/>
      <c r="AA180" s="30"/>
      <c r="AB180" s="30"/>
      <c r="AC180" s="30"/>
      <c r="AD180" s="30"/>
      <c r="AE180" s="30"/>
      <c r="AR180" s="146" t="s">
        <v>477</v>
      </c>
      <c r="AT180" s="146" t="s">
        <v>175</v>
      </c>
      <c r="AU180" s="146" t="s">
        <v>79</v>
      </c>
      <c r="AY180" s="18" t="s">
        <v>173</v>
      </c>
      <c r="BE180" s="147">
        <f>IF(N180="základní",J180,0)</f>
        <v>0</v>
      </c>
      <c r="BF180" s="147">
        <f>IF(N180="snížená",J180,0)</f>
        <v>0</v>
      </c>
      <c r="BG180" s="147">
        <f>IF(N180="zákl. přenesená",J180,0)</f>
        <v>0</v>
      </c>
      <c r="BH180" s="147">
        <f>IF(N180="sníž. přenesená",J180,0)</f>
        <v>0</v>
      </c>
      <c r="BI180" s="147">
        <f>IF(N180="nulová",J180,0)</f>
        <v>0</v>
      </c>
      <c r="BJ180" s="18" t="s">
        <v>76</v>
      </c>
      <c r="BK180" s="147">
        <f>ROUND(I180*H180,2)</f>
        <v>0</v>
      </c>
      <c r="BL180" s="18" t="s">
        <v>477</v>
      </c>
      <c r="BM180" s="146" t="s">
        <v>1606</v>
      </c>
    </row>
    <row r="181" spans="1:65" s="12" customFormat="1" ht="22.9" customHeight="1">
      <c r="B181" s="123"/>
      <c r="D181" s="124" t="s">
        <v>69</v>
      </c>
      <c r="E181" s="133" t="s">
        <v>489</v>
      </c>
      <c r="F181" s="133" t="s">
        <v>490</v>
      </c>
      <c r="J181" s="134">
        <f>BK181</f>
        <v>0</v>
      </c>
      <c r="L181" s="123"/>
      <c r="M181" s="127"/>
      <c r="N181" s="128"/>
      <c r="O181" s="128"/>
      <c r="P181" s="129">
        <f>P182</f>
        <v>0</v>
      </c>
      <c r="Q181" s="128"/>
      <c r="R181" s="129">
        <f>R182</f>
        <v>0</v>
      </c>
      <c r="S181" s="128"/>
      <c r="T181" s="130">
        <f>T182</f>
        <v>0</v>
      </c>
      <c r="AR181" s="124" t="s">
        <v>197</v>
      </c>
      <c r="AT181" s="131" t="s">
        <v>69</v>
      </c>
      <c r="AU181" s="131" t="s">
        <v>76</v>
      </c>
      <c r="AY181" s="124" t="s">
        <v>173</v>
      </c>
      <c r="BK181" s="132">
        <f>BK182</f>
        <v>0</v>
      </c>
    </row>
    <row r="182" spans="1:65" s="2" customFormat="1" ht="16.5" customHeight="1">
      <c r="A182" s="30"/>
      <c r="B182" s="135"/>
      <c r="C182" s="136" t="s">
        <v>264</v>
      </c>
      <c r="D182" s="136" t="s">
        <v>175</v>
      </c>
      <c r="E182" s="137" t="s">
        <v>491</v>
      </c>
      <c r="F182" s="138" t="s">
        <v>490</v>
      </c>
      <c r="G182" s="139" t="s">
        <v>476</v>
      </c>
      <c r="H182" s="140">
        <v>1</v>
      </c>
      <c r="I182" s="141"/>
      <c r="J182" s="141">
        <f>ROUND(I182*H182,2)</f>
        <v>0</v>
      </c>
      <c r="K182" s="138" t="s">
        <v>177</v>
      </c>
      <c r="L182" s="31"/>
      <c r="M182" s="142" t="s">
        <v>3</v>
      </c>
      <c r="N182" s="143" t="s">
        <v>41</v>
      </c>
      <c r="O182" s="144">
        <v>0</v>
      </c>
      <c r="P182" s="144">
        <f>O182*H182</f>
        <v>0</v>
      </c>
      <c r="Q182" s="144">
        <v>0</v>
      </c>
      <c r="R182" s="144">
        <f>Q182*H182</f>
        <v>0</v>
      </c>
      <c r="S182" s="144">
        <v>0</v>
      </c>
      <c r="T182" s="145">
        <f>S182*H182</f>
        <v>0</v>
      </c>
      <c r="U182" s="30"/>
      <c r="V182" s="30"/>
      <c r="W182" s="30"/>
      <c r="X182" s="30"/>
      <c r="Y182" s="30"/>
      <c r="Z182" s="30"/>
      <c r="AA182" s="30"/>
      <c r="AB182" s="30"/>
      <c r="AC182" s="30"/>
      <c r="AD182" s="30"/>
      <c r="AE182" s="30"/>
      <c r="AR182" s="146" t="s">
        <v>477</v>
      </c>
      <c r="AT182" s="146" t="s">
        <v>175</v>
      </c>
      <c r="AU182" s="146" t="s">
        <v>79</v>
      </c>
      <c r="AY182" s="18" t="s">
        <v>173</v>
      </c>
      <c r="BE182" s="147">
        <f>IF(N182="základní",J182,0)</f>
        <v>0</v>
      </c>
      <c r="BF182" s="147">
        <f>IF(N182="snížená",J182,0)</f>
        <v>0</v>
      </c>
      <c r="BG182" s="147">
        <f>IF(N182="zákl. přenesená",J182,0)</f>
        <v>0</v>
      </c>
      <c r="BH182" s="147">
        <f>IF(N182="sníž. přenesená",J182,0)</f>
        <v>0</v>
      </c>
      <c r="BI182" s="147">
        <f>IF(N182="nulová",J182,0)</f>
        <v>0</v>
      </c>
      <c r="BJ182" s="18" t="s">
        <v>76</v>
      </c>
      <c r="BK182" s="147">
        <f>ROUND(I182*H182,2)</f>
        <v>0</v>
      </c>
      <c r="BL182" s="18" t="s">
        <v>477</v>
      </c>
      <c r="BM182" s="146" t="s">
        <v>1607</v>
      </c>
    </row>
    <row r="183" spans="1:65" s="12" customFormat="1" ht="22.9" customHeight="1">
      <c r="B183" s="123"/>
      <c r="D183" s="124" t="s">
        <v>69</v>
      </c>
      <c r="E183" s="133" t="s">
        <v>492</v>
      </c>
      <c r="F183" s="133" t="s">
        <v>493</v>
      </c>
      <c r="J183" s="134">
        <f>BK183</f>
        <v>0</v>
      </c>
      <c r="L183" s="123"/>
      <c r="M183" s="127"/>
      <c r="N183" s="128"/>
      <c r="O183" s="128"/>
      <c r="P183" s="129">
        <f>P184</f>
        <v>0</v>
      </c>
      <c r="Q183" s="128"/>
      <c r="R183" s="129">
        <f>R184</f>
        <v>0</v>
      </c>
      <c r="S183" s="128"/>
      <c r="T183" s="130">
        <f>T184</f>
        <v>0</v>
      </c>
      <c r="AR183" s="124" t="s">
        <v>197</v>
      </c>
      <c r="AT183" s="131" t="s">
        <v>69</v>
      </c>
      <c r="AU183" s="131" t="s">
        <v>76</v>
      </c>
      <c r="AY183" s="124" t="s">
        <v>173</v>
      </c>
      <c r="BK183" s="132">
        <f>BK184</f>
        <v>0</v>
      </c>
    </row>
    <row r="184" spans="1:65" s="2" customFormat="1" ht="16.5" customHeight="1">
      <c r="A184" s="30"/>
      <c r="B184" s="135"/>
      <c r="C184" s="136" t="s">
        <v>270</v>
      </c>
      <c r="D184" s="136" t="s">
        <v>175</v>
      </c>
      <c r="E184" s="137" t="s">
        <v>494</v>
      </c>
      <c r="F184" s="138" t="s">
        <v>493</v>
      </c>
      <c r="G184" s="139" t="s">
        <v>476</v>
      </c>
      <c r="H184" s="140">
        <v>1</v>
      </c>
      <c r="I184" s="141"/>
      <c r="J184" s="141">
        <f>ROUND(I184*H184,2)</f>
        <v>0</v>
      </c>
      <c r="K184" s="138" t="s">
        <v>177</v>
      </c>
      <c r="L184" s="31"/>
      <c r="M184" s="142" t="s">
        <v>3</v>
      </c>
      <c r="N184" s="143" t="s">
        <v>41</v>
      </c>
      <c r="O184" s="144">
        <v>0</v>
      </c>
      <c r="P184" s="144">
        <f>O184*H184</f>
        <v>0</v>
      </c>
      <c r="Q184" s="144">
        <v>0</v>
      </c>
      <c r="R184" s="144">
        <f>Q184*H184</f>
        <v>0</v>
      </c>
      <c r="S184" s="144">
        <v>0</v>
      </c>
      <c r="T184" s="145">
        <f>S184*H184</f>
        <v>0</v>
      </c>
      <c r="U184" s="30"/>
      <c r="V184" s="30"/>
      <c r="W184" s="30"/>
      <c r="X184" s="30"/>
      <c r="Y184" s="30"/>
      <c r="Z184" s="30"/>
      <c r="AA184" s="30"/>
      <c r="AB184" s="30"/>
      <c r="AC184" s="30"/>
      <c r="AD184" s="30"/>
      <c r="AE184" s="30"/>
      <c r="AR184" s="146" t="s">
        <v>477</v>
      </c>
      <c r="AT184" s="146" t="s">
        <v>175</v>
      </c>
      <c r="AU184" s="146" t="s">
        <v>79</v>
      </c>
      <c r="AY184" s="18" t="s">
        <v>173</v>
      </c>
      <c r="BE184" s="147">
        <f>IF(N184="základní",J184,0)</f>
        <v>0</v>
      </c>
      <c r="BF184" s="147">
        <f>IF(N184="snížená",J184,0)</f>
        <v>0</v>
      </c>
      <c r="BG184" s="147">
        <f>IF(N184="zákl. přenesená",J184,0)</f>
        <v>0</v>
      </c>
      <c r="BH184" s="147">
        <f>IF(N184="sníž. přenesená",J184,0)</f>
        <v>0</v>
      </c>
      <c r="BI184" s="147">
        <f>IF(N184="nulová",J184,0)</f>
        <v>0</v>
      </c>
      <c r="BJ184" s="18" t="s">
        <v>76</v>
      </c>
      <c r="BK184" s="147">
        <f>ROUND(I184*H184,2)</f>
        <v>0</v>
      </c>
      <c r="BL184" s="18" t="s">
        <v>477</v>
      </c>
      <c r="BM184" s="146" t="s">
        <v>1608</v>
      </c>
    </row>
    <row r="185" spans="1:65" s="12" customFormat="1" ht="22.9" customHeight="1">
      <c r="B185" s="123"/>
      <c r="D185" s="124" t="s">
        <v>69</v>
      </c>
      <c r="E185" s="133" t="s">
        <v>495</v>
      </c>
      <c r="F185" s="133" t="s">
        <v>496</v>
      </c>
      <c r="J185" s="134">
        <f>BK185</f>
        <v>0</v>
      </c>
      <c r="L185" s="123"/>
      <c r="M185" s="127"/>
      <c r="N185" s="128"/>
      <c r="O185" s="128"/>
      <c r="P185" s="129">
        <f>P186</f>
        <v>0</v>
      </c>
      <c r="Q185" s="128"/>
      <c r="R185" s="129">
        <f>R186</f>
        <v>0</v>
      </c>
      <c r="S185" s="128"/>
      <c r="T185" s="130">
        <f>T186</f>
        <v>0</v>
      </c>
      <c r="AR185" s="124" t="s">
        <v>197</v>
      </c>
      <c r="AT185" s="131" t="s">
        <v>69</v>
      </c>
      <c r="AU185" s="131" t="s">
        <v>76</v>
      </c>
      <c r="AY185" s="124" t="s">
        <v>173</v>
      </c>
      <c r="BK185" s="132">
        <f>BK186</f>
        <v>0</v>
      </c>
    </row>
    <row r="186" spans="1:65" s="2" customFormat="1" ht="16.5" customHeight="1">
      <c r="A186" s="30"/>
      <c r="B186" s="135"/>
      <c r="C186" s="136" t="s">
        <v>271</v>
      </c>
      <c r="D186" s="136" t="s">
        <v>175</v>
      </c>
      <c r="E186" s="137" t="s">
        <v>497</v>
      </c>
      <c r="F186" s="138" t="s">
        <v>496</v>
      </c>
      <c r="G186" s="139" t="s">
        <v>476</v>
      </c>
      <c r="H186" s="140">
        <v>1</v>
      </c>
      <c r="I186" s="141"/>
      <c r="J186" s="141">
        <f>ROUND(I186*H186,2)</f>
        <v>0</v>
      </c>
      <c r="K186" s="138" t="s">
        <v>177</v>
      </c>
      <c r="L186" s="31"/>
      <c r="M186" s="142" t="s">
        <v>3</v>
      </c>
      <c r="N186" s="143" t="s">
        <v>41</v>
      </c>
      <c r="O186" s="144">
        <v>0</v>
      </c>
      <c r="P186" s="144">
        <f>O186*H186</f>
        <v>0</v>
      </c>
      <c r="Q186" s="144">
        <v>0</v>
      </c>
      <c r="R186" s="144">
        <f>Q186*H186</f>
        <v>0</v>
      </c>
      <c r="S186" s="144">
        <v>0</v>
      </c>
      <c r="T186" s="145">
        <f>S186*H186</f>
        <v>0</v>
      </c>
      <c r="U186" s="30"/>
      <c r="V186" s="30"/>
      <c r="W186" s="30"/>
      <c r="X186" s="30"/>
      <c r="Y186" s="30"/>
      <c r="Z186" s="30"/>
      <c r="AA186" s="30"/>
      <c r="AB186" s="30"/>
      <c r="AC186" s="30"/>
      <c r="AD186" s="30"/>
      <c r="AE186" s="30"/>
      <c r="AR186" s="146" t="s">
        <v>477</v>
      </c>
      <c r="AT186" s="146" t="s">
        <v>175</v>
      </c>
      <c r="AU186" s="146" t="s">
        <v>79</v>
      </c>
      <c r="AY186" s="18" t="s">
        <v>173</v>
      </c>
      <c r="BE186" s="147">
        <f>IF(N186="základní",J186,0)</f>
        <v>0</v>
      </c>
      <c r="BF186" s="147">
        <f>IF(N186="snížená",J186,0)</f>
        <v>0</v>
      </c>
      <c r="BG186" s="147">
        <f>IF(N186="zákl. přenesená",J186,0)</f>
        <v>0</v>
      </c>
      <c r="BH186" s="147">
        <f>IF(N186="sníž. přenesená",J186,0)</f>
        <v>0</v>
      </c>
      <c r="BI186" s="147">
        <f>IF(N186="nulová",J186,0)</f>
        <v>0</v>
      </c>
      <c r="BJ186" s="18" t="s">
        <v>76</v>
      </c>
      <c r="BK186" s="147">
        <f>ROUND(I186*H186,2)</f>
        <v>0</v>
      </c>
      <c r="BL186" s="18" t="s">
        <v>477</v>
      </c>
      <c r="BM186" s="146" t="s">
        <v>1609</v>
      </c>
    </row>
    <row r="187" spans="1:65" s="12" customFormat="1" ht="22.9" customHeight="1">
      <c r="B187" s="123"/>
      <c r="D187" s="124" t="s">
        <v>69</v>
      </c>
      <c r="E187" s="133" t="s">
        <v>498</v>
      </c>
      <c r="F187" s="133" t="s">
        <v>499</v>
      </c>
      <c r="J187" s="134">
        <f>BK187</f>
        <v>0</v>
      </c>
      <c r="L187" s="123"/>
      <c r="M187" s="127"/>
      <c r="N187" s="128"/>
      <c r="O187" s="128"/>
      <c r="P187" s="129">
        <f>P188</f>
        <v>0</v>
      </c>
      <c r="Q187" s="128"/>
      <c r="R187" s="129">
        <f>R188</f>
        <v>0</v>
      </c>
      <c r="S187" s="128"/>
      <c r="T187" s="130">
        <f>T188</f>
        <v>0</v>
      </c>
      <c r="AR187" s="124" t="s">
        <v>197</v>
      </c>
      <c r="AT187" s="131" t="s">
        <v>69</v>
      </c>
      <c r="AU187" s="131" t="s">
        <v>76</v>
      </c>
      <c r="AY187" s="124" t="s">
        <v>173</v>
      </c>
      <c r="BK187" s="132">
        <f>BK188</f>
        <v>0</v>
      </c>
    </row>
    <row r="188" spans="1:65" s="2" customFormat="1" ht="16.5" customHeight="1">
      <c r="A188" s="30"/>
      <c r="B188" s="135"/>
      <c r="C188" s="136" t="s">
        <v>275</v>
      </c>
      <c r="D188" s="136" t="s">
        <v>175</v>
      </c>
      <c r="E188" s="137" t="s">
        <v>500</v>
      </c>
      <c r="F188" s="138" t="s">
        <v>499</v>
      </c>
      <c r="G188" s="139" t="s">
        <v>476</v>
      </c>
      <c r="H188" s="140">
        <v>1</v>
      </c>
      <c r="I188" s="141"/>
      <c r="J188" s="141">
        <f>ROUND(I188*H188,2)</f>
        <v>0</v>
      </c>
      <c r="K188" s="138" t="s">
        <v>177</v>
      </c>
      <c r="L188" s="31"/>
      <c r="M188" s="142" t="s">
        <v>3</v>
      </c>
      <c r="N188" s="143" t="s">
        <v>41</v>
      </c>
      <c r="O188" s="144">
        <v>0</v>
      </c>
      <c r="P188" s="144">
        <f>O188*H188</f>
        <v>0</v>
      </c>
      <c r="Q188" s="144">
        <v>0</v>
      </c>
      <c r="R188" s="144">
        <f>Q188*H188</f>
        <v>0</v>
      </c>
      <c r="S188" s="144">
        <v>0</v>
      </c>
      <c r="T188" s="145">
        <f>S188*H188</f>
        <v>0</v>
      </c>
      <c r="U188" s="30"/>
      <c r="V188" s="30"/>
      <c r="W188" s="30"/>
      <c r="X188" s="30"/>
      <c r="Y188" s="30"/>
      <c r="Z188" s="30"/>
      <c r="AA188" s="30"/>
      <c r="AB188" s="30"/>
      <c r="AC188" s="30"/>
      <c r="AD188" s="30"/>
      <c r="AE188" s="30"/>
      <c r="AR188" s="146" t="s">
        <v>477</v>
      </c>
      <c r="AT188" s="146" t="s">
        <v>175</v>
      </c>
      <c r="AU188" s="146" t="s">
        <v>79</v>
      </c>
      <c r="AY188" s="18" t="s">
        <v>173</v>
      </c>
      <c r="BE188" s="147">
        <f>IF(N188="základní",J188,0)</f>
        <v>0</v>
      </c>
      <c r="BF188" s="147">
        <f>IF(N188="snížená",J188,0)</f>
        <v>0</v>
      </c>
      <c r="BG188" s="147">
        <f>IF(N188="zákl. přenesená",J188,0)</f>
        <v>0</v>
      </c>
      <c r="BH188" s="147">
        <f>IF(N188="sníž. přenesená",J188,0)</f>
        <v>0</v>
      </c>
      <c r="BI188" s="147">
        <f>IF(N188="nulová",J188,0)</f>
        <v>0</v>
      </c>
      <c r="BJ188" s="18" t="s">
        <v>76</v>
      </c>
      <c r="BK188" s="147">
        <f>ROUND(I188*H188,2)</f>
        <v>0</v>
      </c>
      <c r="BL188" s="18" t="s">
        <v>477</v>
      </c>
      <c r="BM188" s="146" t="s">
        <v>1610</v>
      </c>
    </row>
    <row r="189" spans="1:65" s="12" customFormat="1" ht="22.9" customHeight="1">
      <c r="B189" s="123"/>
      <c r="D189" s="124" t="s">
        <v>69</v>
      </c>
      <c r="E189" s="133" t="s">
        <v>501</v>
      </c>
      <c r="F189" s="133" t="s">
        <v>502</v>
      </c>
      <c r="J189" s="134">
        <f>BK189</f>
        <v>0</v>
      </c>
      <c r="L189" s="123"/>
      <c r="M189" s="127"/>
      <c r="N189" s="128"/>
      <c r="O189" s="128"/>
      <c r="P189" s="129">
        <f>P190</f>
        <v>0</v>
      </c>
      <c r="Q189" s="128"/>
      <c r="R189" s="129">
        <f>R190</f>
        <v>0</v>
      </c>
      <c r="S189" s="128"/>
      <c r="T189" s="130">
        <f>T190</f>
        <v>0</v>
      </c>
      <c r="AR189" s="124" t="s">
        <v>197</v>
      </c>
      <c r="AT189" s="131" t="s">
        <v>69</v>
      </c>
      <c r="AU189" s="131" t="s">
        <v>76</v>
      </c>
      <c r="AY189" s="124" t="s">
        <v>173</v>
      </c>
      <c r="BK189" s="132">
        <f>BK190</f>
        <v>0</v>
      </c>
    </row>
    <row r="190" spans="1:65" s="2" customFormat="1" ht="16.5" customHeight="1">
      <c r="A190" s="30"/>
      <c r="B190" s="135"/>
      <c r="C190" s="136" t="s">
        <v>280</v>
      </c>
      <c r="D190" s="136" t="s">
        <v>175</v>
      </c>
      <c r="E190" s="137" t="s">
        <v>503</v>
      </c>
      <c r="F190" s="138" t="s">
        <v>504</v>
      </c>
      <c r="G190" s="139" t="s">
        <v>476</v>
      </c>
      <c r="H190" s="140">
        <v>1</v>
      </c>
      <c r="I190" s="141"/>
      <c r="J190" s="141">
        <f>ROUND(I190*H190,2)</f>
        <v>0</v>
      </c>
      <c r="K190" s="138" t="s">
        <v>177</v>
      </c>
      <c r="L190" s="31"/>
      <c r="M190" s="142" t="s">
        <v>3</v>
      </c>
      <c r="N190" s="143" t="s">
        <v>41</v>
      </c>
      <c r="O190" s="144">
        <v>0</v>
      </c>
      <c r="P190" s="144">
        <f>O190*H190</f>
        <v>0</v>
      </c>
      <c r="Q190" s="144">
        <v>0</v>
      </c>
      <c r="R190" s="144">
        <f>Q190*H190</f>
        <v>0</v>
      </c>
      <c r="S190" s="144">
        <v>0</v>
      </c>
      <c r="T190" s="145">
        <f>S190*H190</f>
        <v>0</v>
      </c>
      <c r="U190" s="30"/>
      <c r="V190" s="30"/>
      <c r="W190" s="30"/>
      <c r="X190" s="30"/>
      <c r="Y190" s="30"/>
      <c r="Z190" s="30"/>
      <c r="AA190" s="30"/>
      <c r="AB190" s="30"/>
      <c r="AC190" s="30"/>
      <c r="AD190" s="30"/>
      <c r="AE190" s="30"/>
      <c r="AR190" s="146" t="s">
        <v>477</v>
      </c>
      <c r="AT190" s="146" t="s">
        <v>175</v>
      </c>
      <c r="AU190" s="146" t="s">
        <v>79</v>
      </c>
      <c r="AY190" s="18" t="s">
        <v>173</v>
      </c>
      <c r="BE190" s="147">
        <f>IF(N190="základní",J190,0)</f>
        <v>0</v>
      </c>
      <c r="BF190" s="147">
        <f>IF(N190="snížená",J190,0)</f>
        <v>0</v>
      </c>
      <c r="BG190" s="147">
        <f>IF(N190="zákl. přenesená",J190,0)</f>
        <v>0</v>
      </c>
      <c r="BH190" s="147">
        <f>IF(N190="sníž. přenesená",J190,0)</f>
        <v>0</v>
      </c>
      <c r="BI190" s="147">
        <f>IF(N190="nulová",J190,0)</f>
        <v>0</v>
      </c>
      <c r="BJ190" s="18" t="s">
        <v>76</v>
      </c>
      <c r="BK190" s="147">
        <f>ROUND(I190*H190,2)</f>
        <v>0</v>
      </c>
      <c r="BL190" s="18" t="s">
        <v>477</v>
      </c>
      <c r="BM190" s="146" t="s">
        <v>1611</v>
      </c>
    </row>
    <row r="191" spans="1:65" s="12" customFormat="1" ht="22.9" customHeight="1">
      <c r="B191" s="123"/>
      <c r="D191" s="124" t="s">
        <v>69</v>
      </c>
      <c r="E191" s="133" t="s">
        <v>505</v>
      </c>
      <c r="F191" s="133" t="s">
        <v>506</v>
      </c>
      <c r="J191" s="134">
        <f>BK191</f>
        <v>0</v>
      </c>
      <c r="L191" s="123"/>
      <c r="M191" s="127"/>
      <c r="N191" s="128"/>
      <c r="O191" s="128"/>
      <c r="P191" s="129">
        <f>P192</f>
        <v>0</v>
      </c>
      <c r="Q191" s="128"/>
      <c r="R191" s="129">
        <f>R192</f>
        <v>0</v>
      </c>
      <c r="S191" s="128"/>
      <c r="T191" s="130">
        <f>T192</f>
        <v>0</v>
      </c>
      <c r="AR191" s="124" t="s">
        <v>197</v>
      </c>
      <c r="AT191" s="131" t="s">
        <v>69</v>
      </c>
      <c r="AU191" s="131" t="s">
        <v>76</v>
      </c>
      <c r="AY191" s="124" t="s">
        <v>173</v>
      </c>
      <c r="BK191" s="132">
        <f>BK192</f>
        <v>0</v>
      </c>
    </row>
    <row r="192" spans="1:65" s="2" customFormat="1" ht="16.5" customHeight="1">
      <c r="A192" s="30"/>
      <c r="B192" s="135"/>
      <c r="C192" s="136" t="s">
        <v>283</v>
      </c>
      <c r="D192" s="136" t="s">
        <v>175</v>
      </c>
      <c r="E192" s="137" t="s">
        <v>507</v>
      </c>
      <c r="F192" s="138" t="s">
        <v>506</v>
      </c>
      <c r="G192" s="139" t="s">
        <v>476</v>
      </c>
      <c r="H192" s="140">
        <v>1</v>
      </c>
      <c r="I192" s="141"/>
      <c r="J192" s="141">
        <f>ROUND(I192*H192,2)</f>
        <v>0</v>
      </c>
      <c r="K192" s="138" t="s">
        <v>177</v>
      </c>
      <c r="L192" s="31"/>
      <c r="M192" s="181" t="s">
        <v>3</v>
      </c>
      <c r="N192" s="182" t="s">
        <v>41</v>
      </c>
      <c r="O192" s="183">
        <v>0</v>
      </c>
      <c r="P192" s="183">
        <f>O192*H192</f>
        <v>0</v>
      </c>
      <c r="Q192" s="183">
        <v>0</v>
      </c>
      <c r="R192" s="183">
        <f>Q192*H192</f>
        <v>0</v>
      </c>
      <c r="S192" s="183">
        <v>0</v>
      </c>
      <c r="T192" s="184">
        <f>S192*H192</f>
        <v>0</v>
      </c>
      <c r="U192" s="30"/>
      <c r="V192" s="30"/>
      <c r="W192" s="30"/>
      <c r="X192" s="30"/>
      <c r="Y192" s="30"/>
      <c r="Z192" s="30"/>
      <c r="AA192" s="30"/>
      <c r="AB192" s="30"/>
      <c r="AC192" s="30"/>
      <c r="AD192" s="30"/>
      <c r="AE192" s="30"/>
      <c r="AR192" s="146" t="s">
        <v>477</v>
      </c>
      <c r="AT192" s="146" t="s">
        <v>175</v>
      </c>
      <c r="AU192" s="146" t="s">
        <v>79</v>
      </c>
      <c r="AY192" s="18" t="s">
        <v>173</v>
      </c>
      <c r="BE192" s="147">
        <f>IF(N192="základní",J192,0)</f>
        <v>0</v>
      </c>
      <c r="BF192" s="147">
        <f>IF(N192="snížená",J192,0)</f>
        <v>0</v>
      </c>
      <c r="BG192" s="147">
        <f>IF(N192="zákl. přenesená",J192,0)</f>
        <v>0</v>
      </c>
      <c r="BH192" s="147">
        <f>IF(N192="sníž. přenesená",J192,0)</f>
        <v>0</v>
      </c>
      <c r="BI192" s="147">
        <f>IF(N192="nulová",J192,0)</f>
        <v>0</v>
      </c>
      <c r="BJ192" s="18" t="s">
        <v>76</v>
      </c>
      <c r="BK192" s="147">
        <f>ROUND(I192*H192,2)</f>
        <v>0</v>
      </c>
      <c r="BL192" s="18" t="s">
        <v>477</v>
      </c>
      <c r="BM192" s="146" t="s">
        <v>1612</v>
      </c>
    </row>
    <row r="193" spans="1:31" s="2" customFormat="1" ht="6.95" customHeight="1">
      <c r="A193" s="30"/>
      <c r="B193" s="40"/>
      <c r="C193" s="41"/>
      <c r="D193" s="41"/>
      <c r="E193" s="41"/>
      <c r="F193" s="41"/>
      <c r="G193" s="41"/>
      <c r="H193" s="41"/>
      <c r="I193" s="41"/>
      <c r="J193" s="41"/>
      <c r="K193" s="41"/>
      <c r="L193" s="31"/>
      <c r="M193" s="30"/>
      <c r="O193" s="30"/>
      <c r="P193" s="30"/>
      <c r="Q193" s="30"/>
      <c r="R193" s="30"/>
      <c r="S193" s="30"/>
      <c r="T193" s="30"/>
      <c r="U193" s="30"/>
      <c r="V193" s="30"/>
      <c r="W193" s="30"/>
      <c r="X193" s="30"/>
      <c r="Y193" s="30"/>
      <c r="Z193" s="30"/>
      <c r="AA193" s="30"/>
      <c r="AB193" s="30"/>
      <c r="AC193" s="30"/>
      <c r="AD193" s="30"/>
      <c r="AE193" s="30"/>
    </row>
  </sheetData>
  <autoFilter ref="C97:K192"/>
  <mergeCells count="8">
    <mergeCell ref="E88:H88"/>
    <mergeCell ref="E90:H90"/>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394"/>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6"/>
    </row>
    <row r="2" spans="1:46" s="1" customFormat="1" ht="36.950000000000003" customHeight="1">
      <c r="L2" s="286" t="s">
        <v>6</v>
      </c>
      <c r="M2" s="273"/>
      <c r="N2" s="273"/>
      <c r="O2" s="273"/>
      <c r="P2" s="273"/>
      <c r="Q2" s="273"/>
      <c r="R2" s="273"/>
      <c r="S2" s="273"/>
      <c r="T2" s="273"/>
      <c r="U2" s="273"/>
      <c r="V2" s="273"/>
      <c r="AT2" s="18" t="s">
        <v>106</v>
      </c>
    </row>
    <row r="3" spans="1:46" s="1" customFormat="1" ht="6.95" customHeight="1">
      <c r="B3" s="19"/>
      <c r="C3" s="20"/>
      <c r="D3" s="20"/>
      <c r="E3" s="20"/>
      <c r="F3" s="20"/>
      <c r="G3" s="20"/>
      <c r="H3" s="20"/>
      <c r="I3" s="20"/>
      <c r="J3" s="20"/>
      <c r="K3" s="20"/>
      <c r="L3" s="21"/>
      <c r="AT3" s="18" t="s">
        <v>79</v>
      </c>
    </row>
    <row r="4" spans="1:46" s="1" customFormat="1" ht="24.95" customHeight="1">
      <c r="B4" s="21"/>
      <c r="D4" s="22" t="s">
        <v>125</v>
      </c>
      <c r="L4" s="21"/>
      <c r="M4" s="87" t="s">
        <v>11</v>
      </c>
      <c r="AT4" s="18" t="s">
        <v>4</v>
      </c>
    </row>
    <row r="5" spans="1:46" s="1" customFormat="1" ht="6.95" customHeight="1">
      <c r="B5" s="21"/>
      <c r="L5" s="21"/>
    </row>
    <row r="6" spans="1:46" s="1" customFormat="1" ht="12" customHeight="1">
      <c r="B6" s="21"/>
      <c r="D6" s="27" t="s">
        <v>15</v>
      </c>
      <c r="L6" s="21"/>
    </row>
    <row r="7" spans="1:46" s="1" customFormat="1" ht="16.5" customHeight="1">
      <c r="B7" s="21"/>
      <c r="E7" s="296" t="str">
        <f>'Rekapitulace stavby'!K6</f>
        <v>Oprava traťového úseku Hanušovice - Jeseník</v>
      </c>
      <c r="F7" s="297"/>
      <c r="G7" s="297"/>
      <c r="H7" s="297"/>
      <c r="L7" s="21"/>
    </row>
    <row r="8" spans="1:46" s="2" customFormat="1" ht="12" customHeight="1">
      <c r="A8" s="30"/>
      <c r="B8" s="31"/>
      <c r="C8" s="30"/>
      <c r="D8" s="27" t="s">
        <v>126</v>
      </c>
      <c r="E8" s="30"/>
      <c r="F8" s="30"/>
      <c r="G8" s="30"/>
      <c r="H8" s="30"/>
      <c r="I8" s="30"/>
      <c r="J8" s="30"/>
      <c r="K8" s="30"/>
      <c r="L8" s="88"/>
      <c r="S8" s="30"/>
      <c r="T8" s="30"/>
      <c r="U8" s="30"/>
      <c r="V8" s="30"/>
      <c r="W8" s="30"/>
      <c r="X8" s="30"/>
      <c r="Y8" s="30"/>
      <c r="Z8" s="30"/>
      <c r="AA8" s="30"/>
      <c r="AB8" s="30"/>
      <c r="AC8" s="30"/>
      <c r="AD8" s="30"/>
      <c r="AE8" s="30"/>
    </row>
    <row r="9" spans="1:46" s="2" customFormat="1" ht="24.75" customHeight="1">
      <c r="A9" s="30"/>
      <c r="B9" s="31"/>
      <c r="C9" s="30"/>
      <c r="D9" s="30"/>
      <c r="E9" s="267" t="s">
        <v>1613</v>
      </c>
      <c r="F9" s="298"/>
      <c r="G9" s="298"/>
      <c r="H9" s="298"/>
      <c r="I9" s="30"/>
      <c r="J9" s="30"/>
      <c r="K9" s="30"/>
      <c r="L9" s="88"/>
      <c r="S9" s="30"/>
      <c r="T9" s="30"/>
      <c r="U9" s="30"/>
      <c r="V9" s="30"/>
      <c r="W9" s="30"/>
      <c r="X9" s="30"/>
      <c r="Y9" s="30"/>
      <c r="Z9" s="30"/>
      <c r="AA9" s="30"/>
      <c r="AB9" s="30"/>
      <c r="AC9" s="30"/>
      <c r="AD9" s="30"/>
      <c r="AE9" s="30"/>
    </row>
    <row r="10" spans="1:46" s="2" customFormat="1">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c r="A12" s="30"/>
      <c r="B12" s="31"/>
      <c r="C12" s="30"/>
      <c r="D12" s="27" t="s">
        <v>19</v>
      </c>
      <c r="E12" s="30"/>
      <c r="F12" s="25" t="s">
        <v>20</v>
      </c>
      <c r="G12" s="30"/>
      <c r="H12" s="30"/>
      <c r="I12" s="27" t="s">
        <v>21</v>
      </c>
      <c r="J12" s="48" t="str">
        <f>'Rekapitulace stavby'!AN8</f>
        <v>26. 3. 2020</v>
      </c>
      <c r="K12" s="30"/>
      <c r="L12" s="88"/>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c r="A14" s="30"/>
      <c r="B14" s="31"/>
      <c r="C14" s="30"/>
      <c r="D14" s="27" t="s">
        <v>23</v>
      </c>
      <c r="E14" s="30"/>
      <c r="F14" s="30"/>
      <c r="G14" s="30"/>
      <c r="H14" s="30"/>
      <c r="I14" s="27" t="s">
        <v>24</v>
      </c>
      <c r="J14" s="25" t="s">
        <v>3</v>
      </c>
      <c r="K14" s="30"/>
      <c r="L14" s="88"/>
      <c r="S14" s="30"/>
      <c r="T14" s="30"/>
      <c r="U14" s="30"/>
      <c r="V14" s="30"/>
      <c r="W14" s="30"/>
      <c r="X14" s="30"/>
      <c r="Y14" s="30"/>
      <c r="Z14" s="30"/>
      <c r="AA14" s="30"/>
      <c r="AB14" s="30"/>
      <c r="AC14" s="30"/>
      <c r="AD14" s="30"/>
      <c r="AE14" s="30"/>
    </row>
    <row r="15" spans="1:46" s="2" customFormat="1" ht="18" customHeight="1">
      <c r="A15" s="30"/>
      <c r="B15" s="31"/>
      <c r="C15" s="30"/>
      <c r="D15" s="30"/>
      <c r="E15" s="25" t="s">
        <v>25</v>
      </c>
      <c r="F15" s="30"/>
      <c r="G15" s="30"/>
      <c r="H15" s="30"/>
      <c r="I15" s="27" t="s">
        <v>26</v>
      </c>
      <c r="J15" s="25" t="s">
        <v>3</v>
      </c>
      <c r="K15" s="30"/>
      <c r="L15" s="88"/>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c r="A17" s="30"/>
      <c r="B17" s="31"/>
      <c r="C17" s="30"/>
      <c r="D17" s="27" t="s">
        <v>27</v>
      </c>
      <c r="E17" s="30"/>
      <c r="F17" s="30"/>
      <c r="G17" s="30"/>
      <c r="H17" s="30"/>
      <c r="I17" s="27" t="s">
        <v>24</v>
      </c>
      <c r="J17" s="25" t="s">
        <v>3</v>
      </c>
      <c r="K17" s="30"/>
      <c r="L17" s="88"/>
      <c r="S17" s="30"/>
      <c r="T17" s="30"/>
      <c r="U17" s="30"/>
      <c r="V17" s="30"/>
      <c r="W17" s="30"/>
      <c r="X17" s="30"/>
      <c r="Y17" s="30"/>
      <c r="Z17" s="30"/>
      <c r="AA17" s="30"/>
      <c r="AB17" s="30"/>
      <c r="AC17" s="30"/>
      <c r="AD17" s="30"/>
      <c r="AE17" s="30"/>
    </row>
    <row r="18" spans="1:31" s="2" customFormat="1" ht="18" customHeight="1">
      <c r="A18" s="30"/>
      <c r="B18" s="31"/>
      <c r="C18" s="30"/>
      <c r="D18" s="30"/>
      <c r="E18" s="25" t="s">
        <v>28</v>
      </c>
      <c r="F18" s="30"/>
      <c r="G18" s="30"/>
      <c r="H18" s="30"/>
      <c r="I18" s="27" t="s">
        <v>26</v>
      </c>
      <c r="J18" s="25" t="s">
        <v>3</v>
      </c>
      <c r="K18" s="30"/>
      <c r="L18" s="88"/>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c r="A20" s="30"/>
      <c r="B20" s="31"/>
      <c r="C20" s="30"/>
      <c r="D20" s="27" t="s">
        <v>29</v>
      </c>
      <c r="E20" s="30"/>
      <c r="F20" s="30"/>
      <c r="G20" s="30"/>
      <c r="H20" s="30"/>
      <c r="I20" s="27" t="s">
        <v>24</v>
      </c>
      <c r="J20" s="25" t="s">
        <v>3</v>
      </c>
      <c r="K20" s="30"/>
      <c r="L20" s="88"/>
      <c r="S20" s="30"/>
      <c r="T20" s="30"/>
      <c r="U20" s="30"/>
      <c r="V20" s="30"/>
      <c r="W20" s="30"/>
      <c r="X20" s="30"/>
      <c r="Y20" s="30"/>
      <c r="Z20" s="30"/>
      <c r="AA20" s="30"/>
      <c r="AB20" s="30"/>
      <c r="AC20" s="30"/>
      <c r="AD20" s="30"/>
      <c r="AE20" s="30"/>
    </row>
    <row r="21" spans="1:31" s="2" customFormat="1" ht="18" customHeight="1">
      <c r="A21" s="30"/>
      <c r="B21" s="31"/>
      <c r="C21" s="30"/>
      <c r="D21" s="30"/>
      <c r="E21" s="25" t="s">
        <v>1614</v>
      </c>
      <c r="F21" s="30"/>
      <c r="G21" s="30"/>
      <c r="H21" s="30"/>
      <c r="I21" s="27" t="s">
        <v>26</v>
      </c>
      <c r="J21" s="25" t="s">
        <v>3</v>
      </c>
      <c r="K21" s="30"/>
      <c r="L21" s="88"/>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c r="A23" s="30"/>
      <c r="B23" s="31"/>
      <c r="C23" s="30"/>
      <c r="D23" s="27" t="s">
        <v>32</v>
      </c>
      <c r="E23" s="30"/>
      <c r="F23" s="30"/>
      <c r="G23" s="30"/>
      <c r="H23" s="30"/>
      <c r="I23" s="27" t="s">
        <v>24</v>
      </c>
      <c r="J23" s="25" t="s">
        <v>3</v>
      </c>
      <c r="K23" s="30"/>
      <c r="L23" s="88"/>
      <c r="S23" s="30"/>
      <c r="T23" s="30"/>
      <c r="U23" s="30"/>
      <c r="V23" s="30"/>
      <c r="W23" s="30"/>
      <c r="X23" s="30"/>
      <c r="Y23" s="30"/>
      <c r="Z23" s="30"/>
      <c r="AA23" s="30"/>
      <c r="AB23" s="30"/>
      <c r="AC23" s="30"/>
      <c r="AD23" s="30"/>
      <c r="AE23" s="30"/>
    </row>
    <row r="24" spans="1:31" s="2" customFormat="1" ht="18" customHeight="1">
      <c r="A24" s="30"/>
      <c r="B24" s="31"/>
      <c r="C24" s="30"/>
      <c r="D24" s="30"/>
      <c r="E24" s="25" t="s">
        <v>33</v>
      </c>
      <c r="F24" s="30"/>
      <c r="G24" s="30"/>
      <c r="H24" s="30"/>
      <c r="I24" s="27" t="s">
        <v>26</v>
      </c>
      <c r="J24" s="25" t="s">
        <v>3</v>
      </c>
      <c r="K24" s="30"/>
      <c r="L24" s="88"/>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c r="A26" s="30"/>
      <c r="B26" s="31"/>
      <c r="C26" s="30"/>
      <c r="D26" s="27" t="s">
        <v>34</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c r="A27" s="89"/>
      <c r="B27" s="90"/>
      <c r="C27" s="89"/>
      <c r="D27" s="89"/>
      <c r="E27" s="275" t="s">
        <v>3</v>
      </c>
      <c r="F27" s="275"/>
      <c r="G27" s="275"/>
      <c r="H27" s="275"/>
      <c r="I27" s="89"/>
      <c r="J27" s="89"/>
      <c r="K27" s="89"/>
      <c r="L27" s="91"/>
      <c r="S27" s="89"/>
      <c r="T27" s="89"/>
      <c r="U27" s="89"/>
      <c r="V27" s="89"/>
      <c r="W27" s="89"/>
      <c r="X27" s="89"/>
      <c r="Y27" s="89"/>
      <c r="Z27" s="89"/>
      <c r="AA27" s="89"/>
      <c r="AB27" s="89"/>
      <c r="AC27" s="89"/>
      <c r="AD27" s="89"/>
      <c r="AE27" s="89"/>
    </row>
    <row r="28" spans="1:31" s="2" customFormat="1" ht="6.95" customHeight="1">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c r="A30" s="30"/>
      <c r="B30" s="31"/>
      <c r="C30" s="30"/>
      <c r="D30" s="92" t="s">
        <v>36</v>
      </c>
      <c r="E30" s="30"/>
      <c r="F30" s="30"/>
      <c r="G30" s="30"/>
      <c r="H30" s="30"/>
      <c r="I30" s="30"/>
      <c r="J30" s="64">
        <f>ROUND(J100, 2)</f>
        <v>0</v>
      </c>
      <c r="K30" s="30"/>
      <c r="L30" s="88"/>
      <c r="S30" s="30"/>
      <c r="T30" s="30"/>
      <c r="U30" s="30"/>
      <c r="V30" s="30"/>
      <c r="W30" s="30"/>
      <c r="X30" s="30"/>
      <c r="Y30" s="30"/>
      <c r="Z30" s="30"/>
      <c r="AA30" s="30"/>
      <c r="AB30" s="30"/>
      <c r="AC30" s="30"/>
      <c r="AD30" s="30"/>
      <c r="AE30" s="30"/>
    </row>
    <row r="31" spans="1:31" s="2" customFormat="1" ht="6.95" customHeight="1">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c r="A32" s="30"/>
      <c r="B32" s="31"/>
      <c r="C32" s="30"/>
      <c r="D32" s="30"/>
      <c r="E32" s="30"/>
      <c r="F32" s="34" t="s">
        <v>38</v>
      </c>
      <c r="G32" s="30"/>
      <c r="H32" s="30"/>
      <c r="I32" s="34" t="s">
        <v>37</v>
      </c>
      <c r="J32" s="34" t="s">
        <v>39</v>
      </c>
      <c r="K32" s="30"/>
      <c r="L32" s="88"/>
      <c r="S32" s="30"/>
      <c r="T32" s="30"/>
      <c r="U32" s="30"/>
      <c r="V32" s="30"/>
      <c r="W32" s="30"/>
      <c r="X32" s="30"/>
      <c r="Y32" s="30"/>
      <c r="Z32" s="30"/>
      <c r="AA32" s="30"/>
      <c r="AB32" s="30"/>
      <c r="AC32" s="30"/>
      <c r="AD32" s="30"/>
      <c r="AE32" s="30"/>
    </row>
    <row r="33" spans="1:31" s="2" customFormat="1" ht="14.45" customHeight="1">
      <c r="A33" s="30"/>
      <c r="B33" s="31"/>
      <c r="C33" s="30"/>
      <c r="D33" s="93" t="s">
        <v>40</v>
      </c>
      <c r="E33" s="27" t="s">
        <v>41</v>
      </c>
      <c r="F33" s="94">
        <f>ROUND((SUM(BE100:BE393)),  2)</f>
        <v>0</v>
      </c>
      <c r="G33" s="30"/>
      <c r="H33" s="30"/>
      <c r="I33" s="95">
        <v>0.21</v>
      </c>
      <c r="J33" s="94">
        <f>ROUND(((SUM(BE100:BE393))*I33),  2)</f>
        <v>0</v>
      </c>
      <c r="K33" s="30"/>
      <c r="L33" s="88"/>
      <c r="S33" s="30"/>
      <c r="T33" s="30"/>
      <c r="U33" s="30"/>
      <c r="V33" s="30"/>
      <c r="W33" s="30"/>
      <c r="X33" s="30"/>
      <c r="Y33" s="30"/>
      <c r="Z33" s="30"/>
      <c r="AA33" s="30"/>
      <c r="AB33" s="30"/>
      <c r="AC33" s="30"/>
      <c r="AD33" s="30"/>
      <c r="AE33" s="30"/>
    </row>
    <row r="34" spans="1:31" s="2" customFormat="1" ht="14.45" customHeight="1">
      <c r="A34" s="30"/>
      <c r="B34" s="31"/>
      <c r="C34" s="30"/>
      <c r="D34" s="30"/>
      <c r="E34" s="27" t="s">
        <v>42</v>
      </c>
      <c r="F34" s="94">
        <f>ROUND((SUM(BF100:BF393)),  2)</f>
        <v>0</v>
      </c>
      <c r="G34" s="30"/>
      <c r="H34" s="30"/>
      <c r="I34" s="95">
        <v>0.15</v>
      </c>
      <c r="J34" s="94">
        <f>ROUND(((SUM(BF100:BF393))*I34),  2)</f>
        <v>0</v>
      </c>
      <c r="K34" s="30"/>
      <c r="L34" s="88"/>
      <c r="S34" s="30"/>
      <c r="T34" s="30"/>
      <c r="U34" s="30"/>
      <c r="V34" s="30"/>
      <c r="W34" s="30"/>
      <c r="X34" s="30"/>
      <c r="Y34" s="30"/>
      <c r="Z34" s="30"/>
      <c r="AA34" s="30"/>
      <c r="AB34" s="30"/>
      <c r="AC34" s="30"/>
      <c r="AD34" s="30"/>
      <c r="AE34" s="30"/>
    </row>
    <row r="35" spans="1:31" s="2" customFormat="1" ht="14.45" hidden="1" customHeight="1">
      <c r="A35" s="30"/>
      <c r="B35" s="31"/>
      <c r="C35" s="30"/>
      <c r="D35" s="30"/>
      <c r="E35" s="27" t="s">
        <v>43</v>
      </c>
      <c r="F35" s="94">
        <f>ROUND((SUM(BG100:BG393)),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c r="A36" s="30"/>
      <c r="B36" s="31"/>
      <c r="C36" s="30"/>
      <c r="D36" s="30"/>
      <c r="E36" s="27" t="s">
        <v>44</v>
      </c>
      <c r="F36" s="94">
        <f>ROUND((SUM(BH100:BH393)),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c r="A37" s="30"/>
      <c r="B37" s="31"/>
      <c r="C37" s="30"/>
      <c r="D37" s="30"/>
      <c r="E37" s="27" t="s">
        <v>45</v>
      </c>
      <c r="F37" s="94">
        <f>ROUND((SUM(BI100:BI393)),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c r="A39" s="30"/>
      <c r="B39" s="31"/>
      <c r="C39" s="96"/>
      <c r="D39" s="97" t="s">
        <v>46</v>
      </c>
      <c r="E39" s="53"/>
      <c r="F39" s="53"/>
      <c r="G39" s="98" t="s">
        <v>47</v>
      </c>
      <c r="H39" s="99" t="s">
        <v>48</v>
      </c>
      <c r="I39" s="53"/>
      <c r="J39" s="100">
        <f>SUM(J30:J37)</f>
        <v>0</v>
      </c>
      <c r="K39" s="101"/>
      <c r="L39" s="88"/>
      <c r="S39" s="30"/>
      <c r="T39" s="30"/>
      <c r="U39" s="30"/>
      <c r="V39" s="30"/>
      <c r="W39" s="30"/>
      <c r="X39" s="30"/>
      <c r="Y39" s="30"/>
      <c r="Z39" s="30"/>
      <c r="AA39" s="30"/>
      <c r="AB39" s="30"/>
      <c r="AC39" s="30"/>
      <c r="AD39" s="30"/>
      <c r="AE39" s="30"/>
    </row>
    <row r="40" spans="1:31" s="2" customFormat="1" ht="14.45" customHeight="1">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c r="A45" s="30"/>
      <c r="B45" s="31"/>
      <c r="C45" s="22" t="s">
        <v>130</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c r="A48" s="30"/>
      <c r="B48" s="31"/>
      <c r="C48" s="30"/>
      <c r="D48" s="30"/>
      <c r="E48" s="296" t="str">
        <f>E7</f>
        <v>Oprava traťového úseku Hanušovice - Jeseník</v>
      </c>
      <c r="F48" s="297"/>
      <c r="G48" s="297"/>
      <c r="H48" s="297"/>
      <c r="I48" s="30"/>
      <c r="J48" s="30"/>
      <c r="K48" s="30"/>
      <c r="L48" s="88"/>
      <c r="S48" s="30"/>
      <c r="T48" s="30"/>
      <c r="U48" s="30"/>
      <c r="V48" s="30"/>
      <c r="W48" s="30"/>
      <c r="X48" s="30"/>
      <c r="Y48" s="30"/>
      <c r="Z48" s="30"/>
      <c r="AA48" s="30"/>
      <c r="AB48" s="30"/>
      <c r="AC48" s="30"/>
      <c r="AD48" s="30"/>
      <c r="AE48" s="30"/>
    </row>
    <row r="49" spans="1:47" s="2" customFormat="1" ht="12" customHeight="1">
      <c r="A49" s="30"/>
      <c r="B49" s="31"/>
      <c r="C49" s="27" t="s">
        <v>126</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24.75" customHeight="1">
      <c r="A50" s="30"/>
      <c r="B50" s="31"/>
      <c r="C50" s="30"/>
      <c r="D50" s="30"/>
      <c r="E50" s="267" t="str">
        <f>E9</f>
        <v>SO 04-19-10 - Hanušovice - Jindřichov na Moravě, žel. propustek v ev. km 4,959</v>
      </c>
      <c r="F50" s="298"/>
      <c r="G50" s="298"/>
      <c r="H50" s="298"/>
      <c r="I50" s="30"/>
      <c r="J50" s="30"/>
      <c r="K50" s="30"/>
      <c r="L50" s="88"/>
      <c r="S50" s="30"/>
      <c r="T50" s="30"/>
      <c r="U50" s="30"/>
      <c r="V50" s="30"/>
      <c r="W50" s="30"/>
      <c r="X50" s="30"/>
      <c r="Y50" s="30"/>
      <c r="Z50" s="30"/>
      <c r="AA50" s="30"/>
      <c r="AB50" s="30"/>
      <c r="AC50" s="30"/>
      <c r="AD50" s="30"/>
      <c r="AE50" s="30"/>
    </row>
    <row r="51" spans="1:47" s="2" customFormat="1" ht="6.95" customHeight="1">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c r="A52" s="30"/>
      <c r="B52" s="31"/>
      <c r="C52" s="27" t="s">
        <v>19</v>
      </c>
      <c r="D52" s="30"/>
      <c r="E52" s="30"/>
      <c r="F52" s="25" t="str">
        <f>F12</f>
        <v>Olomouc</v>
      </c>
      <c r="G52" s="30"/>
      <c r="H52" s="30"/>
      <c r="I52" s="27" t="s">
        <v>21</v>
      </c>
      <c r="J52" s="48" t="str">
        <f>IF(J12="","",J12)</f>
        <v>26. 3. 2020</v>
      </c>
      <c r="K52" s="30"/>
      <c r="L52" s="88"/>
      <c r="S52" s="30"/>
      <c r="T52" s="30"/>
      <c r="U52" s="30"/>
      <c r="V52" s="30"/>
      <c r="W52" s="30"/>
      <c r="X52" s="30"/>
      <c r="Y52" s="30"/>
      <c r="Z52" s="30"/>
      <c r="AA52" s="30"/>
      <c r="AB52" s="30"/>
      <c r="AC52" s="30"/>
      <c r="AD52" s="30"/>
      <c r="AE52" s="30"/>
    </row>
    <row r="53" spans="1:47" s="2" customFormat="1" ht="6.95" customHeight="1">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c r="A54" s="30"/>
      <c r="B54" s="31"/>
      <c r="C54" s="27" t="s">
        <v>23</v>
      </c>
      <c r="D54" s="30"/>
      <c r="E54" s="30"/>
      <c r="F54" s="25" t="str">
        <f>E15</f>
        <v>Správa železnic, státní organizace</v>
      </c>
      <c r="G54" s="30"/>
      <c r="H54" s="30"/>
      <c r="I54" s="27" t="s">
        <v>29</v>
      </c>
      <c r="J54" s="28" t="str">
        <f>E21</f>
        <v>Ing. Petr Vachutka</v>
      </c>
      <c r="K54" s="30"/>
      <c r="L54" s="88"/>
      <c r="S54" s="30"/>
      <c r="T54" s="30"/>
      <c r="U54" s="30"/>
      <c r="V54" s="30"/>
      <c r="W54" s="30"/>
      <c r="X54" s="30"/>
      <c r="Y54" s="30"/>
      <c r="Z54" s="30"/>
      <c r="AA54" s="30"/>
      <c r="AB54" s="30"/>
      <c r="AC54" s="30"/>
      <c r="AD54" s="30"/>
      <c r="AE54" s="30"/>
    </row>
    <row r="55" spans="1:47" s="2" customFormat="1" ht="25.7" customHeight="1">
      <c r="A55" s="30"/>
      <c r="B55" s="31"/>
      <c r="C55" s="27" t="s">
        <v>27</v>
      </c>
      <c r="D55" s="30"/>
      <c r="E55" s="30"/>
      <c r="F55" s="25" t="str">
        <f>IF(E18="","",E18)</f>
        <v>Moravia Consult Olomouc a.s.</v>
      </c>
      <c r="G55" s="30"/>
      <c r="H55" s="30"/>
      <c r="I55" s="27" t="s">
        <v>32</v>
      </c>
      <c r="J55" s="28" t="str">
        <f>E24</f>
        <v>Ing. et Ing. Ondřej Suk</v>
      </c>
      <c r="K55" s="30"/>
      <c r="L55" s="88"/>
      <c r="S55" s="30"/>
      <c r="T55" s="30"/>
      <c r="U55" s="30"/>
      <c r="V55" s="30"/>
      <c r="W55" s="30"/>
      <c r="X55" s="30"/>
      <c r="Y55" s="30"/>
      <c r="Z55" s="30"/>
      <c r="AA55" s="30"/>
      <c r="AB55" s="30"/>
      <c r="AC55" s="30"/>
      <c r="AD55" s="30"/>
      <c r="AE55" s="30"/>
    </row>
    <row r="56" spans="1:47" s="2" customFormat="1" ht="10.35" customHeight="1">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c r="A57" s="30"/>
      <c r="B57" s="31"/>
      <c r="C57" s="102" t="s">
        <v>131</v>
      </c>
      <c r="D57" s="96"/>
      <c r="E57" s="96"/>
      <c r="F57" s="96"/>
      <c r="G57" s="96"/>
      <c r="H57" s="96"/>
      <c r="I57" s="96"/>
      <c r="J57" s="103" t="s">
        <v>132</v>
      </c>
      <c r="K57" s="96"/>
      <c r="L57" s="88"/>
      <c r="S57" s="30"/>
      <c r="T57" s="30"/>
      <c r="U57" s="30"/>
      <c r="V57" s="30"/>
      <c r="W57" s="30"/>
      <c r="X57" s="30"/>
      <c r="Y57" s="30"/>
      <c r="Z57" s="30"/>
      <c r="AA57" s="30"/>
      <c r="AB57" s="30"/>
      <c r="AC57" s="30"/>
      <c r="AD57" s="30"/>
      <c r="AE57" s="30"/>
    </row>
    <row r="58" spans="1:47" s="2" customFormat="1" ht="10.35" customHeight="1">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c r="A59" s="30"/>
      <c r="B59" s="31"/>
      <c r="C59" s="104" t="s">
        <v>68</v>
      </c>
      <c r="D59" s="30"/>
      <c r="E59" s="30"/>
      <c r="F59" s="30"/>
      <c r="G59" s="30"/>
      <c r="H59" s="30"/>
      <c r="I59" s="30"/>
      <c r="J59" s="64">
        <f>J100</f>
        <v>0</v>
      </c>
      <c r="K59" s="30"/>
      <c r="L59" s="88"/>
      <c r="S59" s="30"/>
      <c r="T59" s="30"/>
      <c r="U59" s="30"/>
      <c r="V59" s="30"/>
      <c r="W59" s="30"/>
      <c r="X59" s="30"/>
      <c r="Y59" s="30"/>
      <c r="Z59" s="30"/>
      <c r="AA59" s="30"/>
      <c r="AB59" s="30"/>
      <c r="AC59" s="30"/>
      <c r="AD59" s="30"/>
      <c r="AE59" s="30"/>
      <c r="AU59" s="18" t="s">
        <v>133</v>
      </c>
    </row>
    <row r="60" spans="1:47" s="9" customFormat="1" ht="24.95" customHeight="1">
      <c r="B60" s="105"/>
      <c r="D60" s="106" t="s">
        <v>134</v>
      </c>
      <c r="E60" s="107"/>
      <c r="F60" s="107"/>
      <c r="G60" s="107"/>
      <c r="H60" s="107"/>
      <c r="I60" s="107"/>
      <c r="J60" s="108">
        <f>J101</f>
        <v>0</v>
      </c>
      <c r="L60" s="105"/>
    </row>
    <row r="61" spans="1:47" s="10" customFormat="1" ht="19.899999999999999" customHeight="1">
      <c r="B61" s="109"/>
      <c r="D61" s="110" t="s">
        <v>135</v>
      </c>
      <c r="E61" s="111"/>
      <c r="F61" s="111"/>
      <c r="G61" s="111"/>
      <c r="H61" s="111"/>
      <c r="I61" s="111"/>
      <c r="J61" s="112">
        <f>J102</f>
        <v>0</v>
      </c>
      <c r="L61" s="109"/>
    </row>
    <row r="62" spans="1:47" s="10" customFormat="1" ht="19.899999999999999" customHeight="1">
      <c r="B62" s="109"/>
      <c r="D62" s="110" t="s">
        <v>136</v>
      </c>
      <c r="E62" s="111"/>
      <c r="F62" s="111"/>
      <c r="G62" s="111"/>
      <c r="H62" s="111"/>
      <c r="I62" s="111"/>
      <c r="J62" s="112">
        <f>J172</f>
        <v>0</v>
      </c>
      <c r="L62" s="109"/>
    </row>
    <row r="63" spans="1:47" s="10" customFormat="1" ht="19.899999999999999" customHeight="1">
      <c r="B63" s="109"/>
      <c r="D63" s="110" t="s">
        <v>137</v>
      </c>
      <c r="E63" s="111"/>
      <c r="F63" s="111"/>
      <c r="G63" s="111"/>
      <c r="H63" s="111"/>
      <c r="I63" s="111"/>
      <c r="J63" s="112">
        <f>J196</f>
        <v>0</v>
      </c>
      <c r="L63" s="109"/>
    </row>
    <row r="64" spans="1:47" s="10" customFormat="1" ht="19.899999999999999" customHeight="1">
      <c r="B64" s="109"/>
      <c r="D64" s="110" t="s">
        <v>138</v>
      </c>
      <c r="E64" s="111"/>
      <c r="F64" s="111"/>
      <c r="G64" s="111"/>
      <c r="H64" s="111"/>
      <c r="I64" s="111"/>
      <c r="J64" s="112">
        <f>J243</f>
        <v>0</v>
      </c>
      <c r="L64" s="109"/>
    </row>
    <row r="65" spans="2:12" s="10" customFormat="1" ht="19.899999999999999" customHeight="1">
      <c r="B65" s="109"/>
      <c r="D65" s="110" t="s">
        <v>139</v>
      </c>
      <c r="E65" s="111"/>
      <c r="F65" s="111"/>
      <c r="G65" s="111"/>
      <c r="H65" s="111"/>
      <c r="I65" s="111"/>
      <c r="J65" s="112">
        <f>J269</f>
        <v>0</v>
      </c>
      <c r="L65" s="109"/>
    </row>
    <row r="66" spans="2:12" s="10" customFormat="1" ht="19.899999999999999" customHeight="1">
      <c r="B66" s="109"/>
      <c r="D66" s="110" t="s">
        <v>142</v>
      </c>
      <c r="E66" s="111"/>
      <c r="F66" s="111"/>
      <c r="G66" s="111"/>
      <c r="H66" s="111"/>
      <c r="I66" s="111"/>
      <c r="J66" s="112">
        <f>J283</f>
        <v>0</v>
      </c>
      <c r="L66" s="109"/>
    </row>
    <row r="67" spans="2:12" s="10" customFormat="1" ht="19.899999999999999" customHeight="1">
      <c r="B67" s="109"/>
      <c r="D67" s="110" t="s">
        <v>143</v>
      </c>
      <c r="E67" s="111"/>
      <c r="F67" s="111"/>
      <c r="G67" s="111"/>
      <c r="H67" s="111"/>
      <c r="I67" s="111"/>
      <c r="J67" s="112">
        <f>J319</f>
        <v>0</v>
      </c>
      <c r="L67" s="109"/>
    </row>
    <row r="68" spans="2:12" s="10" customFormat="1" ht="19.899999999999999" customHeight="1">
      <c r="B68" s="109"/>
      <c r="D68" s="110" t="s">
        <v>144</v>
      </c>
      <c r="E68" s="111"/>
      <c r="F68" s="111"/>
      <c r="G68" s="111"/>
      <c r="H68" s="111"/>
      <c r="I68" s="111"/>
      <c r="J68" s="112">
        <f>J339</f>
        <v>0</v>
      </c>
      <c r="L68" s="109"/>
    </row>
    <row r="69" spans="2:12" s="9" customFormat="1" ht="24.95" customHeight="1">
      <c r="B69" s="105"/>
      <c r="D69" s="106" t="s">
        <v>145</v>
      </c>
      <c r="E69" s="107"/>
      <c r="F69" s="107"/>
      <c r="G69" s="107"/>
      <c r="H69" s="107"/>
      <c r="I69" s="107"/>
      <c r="J69" s="108">
        <f>J342</f>
        <v>0</v>
      </c>
      <c r="L69" s="105"/>
    </row>
    <row r="70" spans="2:12" s="10" customFormat="1" ht="19.899999999999999" customHeight="1">
      <c r="B70" s="109"/>
      <c r="D70" s="110" t="s">
        <v>146</v>
      </c>
      <c r="E70" s="111"/>
      <c r="F70" s="111"/>
      <c r="G70" s="111"/>
      <c r="H70" s="111"/>
      <c r="I70" s="111"/>
      <c r="J70" s="112">
        <f>J343</f>
        <v>0</v>
      </c>
      <c r="L70" s="109"/>
    </row>
    <row r="71" spans="2:12" s="9" customFormat="1" ht="24.95" customHeight="1">
      <c r="B71" s="105"/>
      <c r="D71" s="106" t="s">
        <v>148</v>
      </c>
      <c r="E71" s="107"/>
      <c r="F71" s="107"/>
      <c r="G71" s="107"/>
      <c r="H71" s="107"/>
      <c r="I71" s="107"/>
      <c r="J71" s="108">
        <f>J369</f>
        <v>0</v>
      </c>
      <c r="L71" s="105"/>
    </row>
    <row r="72" spans="2:12" s="10" customFormat="1" ht="19.899999999999999" customHeight="1">
      <c r="B72" s="109"/>
      <c r="D72" s="110" t="s">
        <v>149</v>
      </c>
      <c r="E72" s="111"/>
      <c r="F72" s="111"/>
      <c r="G72" s="111"/>
      <c r="H72" s="111"/>
      <c r="I72" s="111"/>
      <c r="J72" s="112">
        <f>J370</f>
        <v>0</v>
      </c>
      <c r="L72" s="109"/>
    </row>
    <row r="73" spans="2:12" s="10" customFormat="1" ht="19.899999999999999" customHeight="1">
      <c r="B73" s="109"/>
      <c r="D73" s="110" t="s">
        <v>150</v>
      </c>
      <c r="E73" s="111"/>
      <c r="F73" s="111"/>
      <c r="G73" s="111"/>
      <c r="H73" s="111"/>
      <c r="I73" s="111"/>
      <c r="J73" s="112">
        <f>J372</f>
        <v>0</v>
      </c>
      <c r="L73" s="109"/>
    </row>
    <row r="74" spans="2:12" s="10" customFormat="1" ht="19.899999999999999" customHeight="1">
      <c r="B74" s="109"/>
      <c r="D74" s="110" t="s">
        <v>151</v>
      </c>
      <c r="E74" s="111"/>
      <c r="F74" s="111"/>
      <c r="G74" s="111"/>
      <c r="H74" s="111"/>
      <c r="I74" s="111"/>
      <c r="J74" s="112">
        <f>J380</f>
        <v>0</v>
      </c>
      <c r="L74" s="109"/>
    </row>
    <row r="75" spans="2:12" s="10" customFormat="1" ht="19.899999999999999" customHeight="1">
      <c r="B75" s="109"/>
      <c r="D75" s="110" t="s">
        <v>152</v>
      </c>
      <c r="E75" s="111"/>
      <c r="F75" s="111"/>
      <c r="G75" s="111"/>
      <c r="H75" s="111"/>
      <c r="I75" s="111"/>
      <c r="J75" s="112">
        <f>J382</f>
        <v>0</v>
      </c>
      <c r="L75" s="109"/>
    </row>
    <row r="76" spans="2:12" s="10" customFormat="1" ht="19.899999999999999" customHeight="1">
      <c r="B76" s="109"/>
      <c r="D76" s="110" t="s">
        <v>153</v>
      </c>
      <c r="E76" s="111"/>
      <c r="F76" s="111"/>
      <c r="G76" s="111"/>
      <c r="H76" s="111"/>
      <c r="I76" s="111"/>
      <c r="J76" s="112">
        <f>J384</f>
        <v>0</v>
      </c>
      <c r="L76" s="109"/>
    </row>
    <row r="77" spans="2:12" s="10" customFormat="1" ht="19.899999999999999" customHeight="1">
      <c r="B77" s="109"/>
      <c r="D77" s="110" t="s">
        <v>154</v>
      </c>
      <c r="E77" s="111"/>
      <c r="F77" s="111"/>
      <c r="G77" s="111"/>
      <c r="H77" s="111"/>
      <c r="I77" s="111"/>
      <c r="J77" s="112">
        <f>J386</f>
        <v>0</v>
      </c>
      <c r="L77" s="109"/>
    </row>
    <row r="78" spans="2:12" s="10" customFormat="1" ht="19.899999999999999" customHeight="1">
      <c r="B78" s="109"/>
      <c r="D78" s="110" t="s">
        <v>155</v>
      </c>
      <c r="E78" s="111"/>
      <c r="F78" s="111"/>
      <c r="G78" s="111"/>
      <c r="H78" s="111"/>
      <c r="I78" s="111"/>
      <c r="J78" s="112">
        <f>J388</f>
        <v>0</v>
      </c>
      <c r="L78" s="109"/>
    </row>
    <row r="79" spans="2:12" s="10" customFormat="1" ht="19.899999999999999" customHeight="1">
      <c r="B79" s="109"/>
      <c r="D79" s="110" t="s">
        <v>156</v>
      </c>
      <c r="E79" s="111"/>
      <c r="F79" s="111"/>
      <c r="G79" s="111"/>
      <c r="H79" s="111"/>
      <c r="I79" s="111"/>
      <c r="J79" s="112">
        <f>J390</f>
        <v>0</v>
      </c>
      <c r="L79" s="109"/>
    </row>
    <row r="80" spans="2:12" s="10" customFormat="1" ht="19.899999999999999" customHeight="1">
      <c r="B80" s="109"/>
      <c r="D80" s="110" t="s">
        <v>157</v>
      </c>
      <c r="E80" s="111"/>
      <c r="F80" s="111"/>
      <c r="G80" s="111"/>
      <c r="H80" s="111"/>
      <c r="I80" s="111"/>
      <c r="J80" s="112">
        <f>J392</f>
        <v>0</v>
      </c>
      <c r="L80" s="109"/>
    </row>
    <row r="81" spans="1:31" s="2" customFormat="1" ht="21.75" customHeight="1">
      <c r="A81" s="30"/>
      <c r="B81" s="31"/>
      <c r="C81" s="30"/>
      <c r="D81" s="30"/>
      <c r="E81" s="30"/>
      <c r="F81" s="30"/>
      <c r="G81" s="30"/>
      <c r="H81" s="30"/>
      <c r="I81" s="30"/>
      <c r="J81" s="30"/>
      <c r="K81" s="30"/>
      <c r="L81" s="88"/>
      <c r="S81" s="30"/>
      <c r="T81" s="30"/>
      <c r="U81" s="30"/>
      <c r="V81" s="30"/>
      <c r="W81" s="30"/>
      <c r="X81" s="30"/>
      <c r="Y81" s="30"/>
      <c r="Z81" s="30"/>
      <c r="AA81" s="30"/>
      <c r="AB81" s="30"/>
      <c r="AC81" s="30"/>
      <c r="AD81" s="30"/>
      <c r="AE81" s="30"/>
    </row>
    <row r="82" spans="1:31" s="2" customFormat="1" ht="6.95" customHeight="1">
      <c r="A82" s="30"/>
      <c r="B82" s="40"/>
      <c r="C82" s="41"/>
      <c r="D82" s="41"/>
      <c r="E82" s="41"/>
      <c r="F82" s="41"/>
      <c r="G82" s="41"/>
      <c r="H82" s="41"/>
      <c r="I82" s="41"/>
      <c r="J82" s="41"/>
      <c r="K82" s="41"/>
      <c r="L82" s="88"/>
      <c r="S82" s="30"/>
      <c r="T82" s="30"/>
      <c r="U82" s="30"/>
      <c r="V82" s="30"/>
      <c r="W82" s="30"/>
      <c r="X82" s="30"/>
      <c r="Y82" s="30"/>
      <c r="Z82" s="30"/>
      <c r="AA82" s="30"/>
      <c r="AB82" s="30"/>
      <c r="AC82" s="30"/>
      <c r="AD82" s="30"/>
      <c r="AE82" s="30"/>
    </row>
    <row r="86" spans="1:31" s="2" customFormat="1" ht="6.95" customHeight="1">
      <c r="A86" s="30"/>
      <c r="B86" s="42"/>
      <c r="C86" s="43"/>
      <c r="D86" s="43"/>
      <c r="E86" s="43"/>
      <c r="F86" s="43"/>
      <c r="G86" s="43"/>
      <c r="H86" s="43"/>
      <c r="I86" s="43"/>
      <c r="J86" s="43"/>
      <c r="K86" s="43"/>
      <c r="L86" s="88"/>
      <c r="S86" s="30"/>
      <c r="T86" s="30"/>
      <c r="U86" s="30"/>
      <c r="V86" s="30"/>
      <c r="W86" s="30"/>
      <c r="X86" s="30"/>
      <c r="Y86" s="30"/>
      <c r="Z86" s="30"/>
      <c r="AA86" s="30"/>
      <c r="AB86" s="30"/>
      <c r="AC86" s="30"/>
      <c r="AD86" s="30"/>
      <c r="AE86" s="30"/>
    </row>
    <row r="87" spans="1:31" s="2" customFormat="1" ht="24.95" customHeight="1">
      <c r="A87" s="30"/>
      <c r="B87" s="31"/>
      <c r="C87" s="22" t="s">
        <v>158</v>
      </c>
      <c r="D87" s="30"/>
      <c r="E87" s="30"/>
      <c r="F87" s="30"/>
      <c r="G87" s="30"/>
      <c r="H87" s="30"/>
      <c r="I87" s="30"/>
      <c r="J87" s="30"/>
      <c r="K87" s="30"/>
      <c r="L87" s="88"/>
      <c r="S87" s="30"/>
      <c r="T87" s="30"/>
      <c r="U87" s="30"/>
      <c r="V87" s="30"/>
      <c r="W87" s="30"/>
      <c r="X87" s="30"/>
      <c r="Y87" s="30"/>
      <c r="Z87" s="30"/>
      <c r="AA87" s="30"/>
      <c r="AB87" s="30"/>
      <c r="AC87" s="30"/>
      <c r="AD87" s="30"/>
      <c r="AE87" s="30"/>
    </row>
    <row r="88" spans="1:31" s="2" customFormat="1" ht="6.95" customHeight="1">
      <c r="A88" s="30"/>
      <c r="B88" s="31"/>
      <c r="C88" s="30"/>
      <c r="D88" s="30"/>
      <c r="E88" s="30"/>
      <c r="F88" s="30"/>
      <c r="G88" s="30"/>
      <c r="H88" s="30"/>
      <c r="I88" s="30"/>
      <c r="J88" s="30"/>
      <c r="K88" s="30"/>
      <c r="L88" s="88"/>
      <c r="S88" s="30"/>
      <c r="T88" s="30"/>
      <c r="U88" s="30"/>
      <c r="V88" s="30"/>
      <c r="W88" s="30"/>
      <c r="X88" s="30"/>
      <c r="Y88" s="30"/>
      <c r="Z88" s="30"/>
      <c r="AA88" s="30"/>
      <c r="AB88" s="30"/>
      <c r="AC88" s="30"/>
      <c r="AD88" s="30"/>
      <c r="AE88" s="30"/>
    </row>
    <row r="89" spans="1:31" s="2" customFormat="1" ht="12" customHeight="1">
      <c r="A89" s="30"/>
      <c r="B89" s="31"/>
      <c r="C89" s="27" t="s">
        <v>15</v>
      </c>
      <c r="D89" s="30"/>
      <c r="E89" s="30"/>
      <c r="F89" s="30"/>
      <c r="G89" s="30"/>
      <c r="H89" s="30"/>
      <c r="I89" s="30"/>
      <c r="J89" s="30"/>
      <c r="K89" s="30"/>
      <c r="L89" s="88"/>
      <c r="S89" s="30"/>
      <c r="T89" s="30"/>
      <c r="U89" s="30"/>
      <c r="V89" s="30"/>
      <c r="W89" s="30"/>
      <c r="X89" s="30"/>
      <c r="Y89" s="30"/>
      <c r="Z89" s="30"/>
      <c r="AA89" s="30"/>
      <c r="AB89" s="30"/>
      <c r="AC89" s="30"/>
      <c r="AD89" s="30"/>
      <c r="AE89" s="30"/>
    </row>
    <row r="90" spans="1:31" s="2" customFormat="1" ht="16.5" customHeight="1">
      <c r="A90" s="30"/>
      <c r="B90" s="31"/>
      <c r="C90" s="30"/>
      <c r="D90" s="30"/>
      <c r="E90" s="296" t="str">
        <f>E7</f>
        <v>Oprava traťového úseku Hanušovice - Jeseník</v>
      </c>
      <c r="F90" s="297"/>
      <c r="G90" s="297"/>
      <c r="H90" s="297"/>
      <c r="I90" s="30"/>
      <c r="J90" s="30"/>
      <c r="K90" s="30"/>
      <c r="L90" s="88"/>
      <c r="S90" s="30"/>
      <c r="T90" s="30"/>
      <c r="U90" s="30"/>
      <c r="V90" s="30"/>
      <c r="W90" s="30"/>
      <c r="X90" s="30"/>
      <c r="Y90" s="30"/>
      <c r="Z90" s="30"/>
      <c r="AA90" s="30"/>
      <c r="AB90" s="30"/>
      <c r="AC90" s="30"/>
      <c r="AD90" s="30"/>
      <c r="AE90" s="30"/>
    </row>
    <row r="91" spans="1:31" s="2" customFormat="1" ht="12" customHeight="1">
      <c r="A91" s="30"/>
      <c r="B91" s="31"/>
      <c r="C91" s="27" t="s">
        <v>126</v>
      </c>
      <c r="D91" s="30"/>
      <c r="E91" s="30"/>
      <c r="F91" s="30"/>
      <c r="G91" s="30"/>
      <c r="H91" s="30"/>
      <c r="I91" s="30"/>
      <c r="J91" s="30"/>
      <c r="K91" s="30"/>
      <c r="L91" s="88"/>
      <c r="S91" s="30"/>
      <c r="T91" s="30"/>
      <c r="U91" s="30"/>
      <c r="V91" s="30"/>
      <c r="W91" s="30"/>
      <c r="X91" s="30"/>
      <c r="Y91" s="30"/>
      <c r="Z91" s="30"/>
      <c r="AA91" s="30"/>
      <c r="AB91" s="30"/>
      <c r="AC91" s="30"/>
      <c r="AD91" s="30"/>
      <c r="AE91" s="30"/>
    </row>
    <row r="92" spans="1:31" s="2" customFormat="1" ht="24.75" customHeight="1">
      <c r="A92" s="30"/>
      <c r="B92" s="31"/>
      <c r="C92" s="30"/>
      <c r="D92" s="30"/>
      <c r="E92" s="267" t="str">
        <f>E9</f>
        <v>SO 04-19-10 - Hanušovice - Jindřichov na Moravě, žel. propustek v ev. km 4,959</v>
      </c>
      <c r="F92" s="298"/>
      <c r="G92" s="298"/>
      <c r="H92" s="298"/>
      <c r="I92" s="30"/>
      <c r="J92" s="30"/>
      <c r="K92" s="30"/>
      <c r="L92" s="88"/>
      <c r="S92" s="30"/>
      <c r="T92" s="30"/>
      <c r="U92" s="30"/>
      <c r="V92" s="30"/>
      <c r="W92" s="30"/>
      <c r="X92" s="30"/>
      <c r="Y92" s="30"/>
      <c r="Z92" s="30"/>
      <c r="AA92" s="30"/>
      <c r="AB92" s="30"/>
      <c r="AC92" s="30"/>
      <c r="AD92" s="30"/>
      <c r="AE92" s="30"/>
    </row>
    <row r="93" spans="1:31" s="2" customFormat="1" ht="6.95" customHeight="1">
      <c r="A93" s="30"/>
      <c r="B93" s="31"/>
      <c r="C93" s="30"/>
      <c r="D93" s="30"/>
      <c r="E93" s="30"/>
      <c r="F93" s="30"/>
      <c r="G93" s="30"/>
      <c r="H93" s="30"/>
      <c r="I93" s="30"/>
      <c r="J93" s="30"/>
      <c r="K93" s="30"/>
      <c r="L93" s="88"/>
      <c r="S93" s="30"/>
      <c r="T93" s="30"/>
      <c r="U93" s="30"/>
      <c r="V93" s="30"/>
      <c r="W93" s="30"/>
      <c r="X93" s="30"/>
      <c r="Y93" s="30"/>
      <c r="Z93" s="30"/>
      <c r="AA93" s="30"/>
      <c r="AB93" s="30"/>
      <c r="AC93" s="30"/>
      <c r="AD93" s="30"/>
      <c r="AE93" s="30"/>
    </row>
    <row r="94" spans="1:31" s="2" customFormat="1" ht="12" customHeight="1">
      <c r="A94" s="30"/>
      <c r="B94" s="31"/>
      <c r="C94" s="27" t="s">
        <v>19</v>
      </c>
      <c r="D94" s="30"/>
      <c r="E94" s="30"/>
      <c r="F94" s="25" t="str">
        <f>F12</f>
        <v>Olomouc</v>
      </c>
      <c r="G94" s="30"/>
      <c r="H94" s="30"/>
      <c r="I94" s="27" t="s">
        <v>21</v>
      </c>
      <c r="J94" s="48" t="str">
        <f>IF(J12="","",J12)</f>
        <v>26. 3. 2020</v>
      </c>
      <c r="K94" s="30"/>
      <c r="L94" s="88"/>
      <c r="S94" s="30"/>
      <c r="T94" s="30"/>
      <c r="U94" s="30"/>
      <c r="V94" s="30"/>
      <c r="W94" s="30"/>
      <c r="X94" s="30"/>
      <c r="Y94" s="30"/>
      <c r="Z94" s="30"/>
      <c r="AA94" s="30"/>
      <c r="AB94" s="30"/>
      <c r="AC94" s="30"/>
      <c r="AD94" s="30"/>
      <c r="AE94" s="30"/>
    </row>
    <row r="95" spans="1:31" s="2" customFormat="1" ht="6.95" customHeight="1">
      <c r="A95" s="30"/>
      <c r="B95" s="31"/>
      <c r="C95" s="30"/>
      <c r="D95" s="30"/>
      <c r="E95" s="30"/>
      <c r="F95" s="30"/>
      <c r="G95" s="30"/>
      <c r="H95" s="30"/>
      <c r="I95" s="30"/>
      <c r="J95" s="30"/>
      <c r="K95" s="30"/>
      <c r="L95" s="88"/>
      <c r="S95" s="30"/>
      <c r="T95" s="30"/>
      <c r="U95" s="30"/>
      <c r="V95" s="30"/>
      <c r="W95" s="30"/>
      <c r="X95" s="30"/>
      <c r="Y95" s="30"/>
      <c r="Z95" s="30"/>
      <c r="AA95" s="30"/>
      <c r="AB95" s="30"/>
      <c r="AC95" s="30"/>
      <c r="AD95" s="30"/>
      <c r="AE95" s="30"/>
    </row>
    <row r="96" spans="1:31" s="2" customFormat="1" ht="15.2" customHeight="1">
      <c r="A96" s="30"/>
      <c r="B96" s="31"/>
      <c r="C96" s="27" t="s">
        <v>23</v>
      </c>
      <c r="D96" s="30"/>
      <c r="E96" s="30"/>
      <c r="F96" s="25" t="str">
        <f>E15</f>
        <v>Správa železnic, státní organizace</v>
      </c>
      <c r="G96" s="30"/>
      <c r="H96" s="30"/>
      <c r="I96" s="27" t="s">
        <v>29</v>
      </c>
      <c r="J96" s="28" t="str">
        <f>E21</f>
        <v>Ing. Petr Vachutka</v>
      </c>
      <c r="K96" s="30"/>
      <c r="L96" s="88"/>
      <c r="S96" s="30"/>
      <c r="T96" s="30"/>
      <c r="U96" s="30"/>
      <c r="V96" s="30"/>
      <c r="W96" s="30"/>
      <c r="X96" s="30"/>
      <c r="Y96" s="30"/>
      <c r="Z96" s="30"/>
      <c r="AA96" s="30"/>
      <c r="AB96" s="30"/>
      <c r="AC96" s="30"/>
      <c r="AD96" s="30"/>
      <c r="AE96" s="30"/>
    </row>
    <row r="97" spans="1:65" s="2" customFormat="1" ht="25.7" customHeight="1">
      <c r="A97" s="30"/>
      <c r="B97" s="31"/>
      <c r="C97" s="27" t="s">
        <v>27</v>
      </c>
      <c r="D97" s="30"/>
      <c r="E97" s="30"/>
      <c r="F97" s="25" t="str">
        <f>IF(E18="","",E18)</f>
        <v>Moravia Consult Olomouc a.s.</v>
      </c>
      <c r="G97" s="30"/>
      <c r="H97" s="30"/>
      <c r="I97" s="27" t="s">
        <v>32</v>
      </c>
      <c r="J97" s="28" t="str">
        <f>E24</f>
        <v>Ing. et Ing. Ondřej Suk</v>
      </c>
      <c r="K97" s="30"/>
      <c r="L97" s="88"/>
      <c r="S97" s="30"/>
      <c r="T97" s="30"/>
      <c r="U97" s="30"/>
      <c r="V97" s="30"/>
      <c r="W97" s="30"/>
      <c r="X97" s="30"/>
      <c r="Y97" s="30"/>
      <c r="Z97" s="30"/>
      <c r="AA97" s="30"/>
      <c r="AB97" s="30"/>
      <c r="AC97" s="30"/>
      <c r="AD97" s="30"/>
      <c r="AE97" s="30"/>
    </row>
    <row r="98" spans="1:65" s="2" customFormat="1" ht="10.35" customHeight="1">
      <c r="A98" s="30"/>
      <c r="B98" s="31"/>
      <c r="C98" s="30"/>
      <c r="D98" s="30"/>
      <c r="E98" s="30"/>
      <c r="F98" s="30"/>
      <c r="G98" s="30"/>
      <c r="H98" s="30"/>
      <c r="I98" s="30"/>
      <c r="J98" s="30"/>
      <c r="K98" s="30"/>
      <c r="L98" s="88"/>
      <c r="S98" s="30"/>
      <c r="T98" s="30"/>
      <c r="U98" s="30"/>
      <c r="V98" s="30"/>
      <c r="W98" s="30"/>
      <c r="X98" s="30"/>
      <c r="Y98" s="30"/>
      <c r="Z98" s="30"/>
      <c r="AA98" s="30"/>
      <c r="AB98" s="30"/>
      <c r="AC98" s="30"/>
      <c r="AD98" s="30"/>
      <c r="AE98" s="30"/>
    </row>
    <row r="99" spans="1:65" s="11" customFormat="1" ht="29.25" customHeight="1">
      <c r="A99" s="113"/>
      <c r="B99" s="114"/>
      <c r="C99" s="115" t="s">
        <v>159</v>
      </c>
      <c r="D99" s="116" t="s">
        <v>55</v>
      </c>
      <c r="E99" s="116" t="s">
        <v>51</v>
      </c>
      <c r="F99" s="116" t="s">
        <v>52</v>
      </c>
      <c r="G99" s="116" t="s">
        <v>160</v>
      </c>
      <c r="H99" s="116" t="s">
        <v>161</v>
      </c>
      <c r="I99" s="116" t="s">
        <v>162</v>
      </c>
      <c r="J99" s="116" t="s">
        <v>132</v>
      </c>
      <c r="K99" s="117" t="s">
        <v>163</v>
      </c>
      <c r="L99" s="118"/>
      <c r="M99" s="55" t="s">
        <v>3</v>
      </c>
      <c r="N99" s="56" t="s">
        <v>40</v>
      </c>
      <c r="O99" s="56" t="s">
        <v>164</v>
      </c>
      <c r="P99" s="56" t="s">
        <v>165</v>
      </c>
      <c r="Q99" s="56" t="s">
        <v>166</v>
      </c>
      <c r="R99" s="56" t="s">
        <v>167</v>
      </c>
      <c r="S99" s="56" t="s">
        <v>168</v>
      </c>
      <c r="T99" s="57" t="s">
        <v>169</v>
      </c>
      <c r="U99" s="113"/>
      <c r="V99" s="113"/>
      <c r="W99" s="113"/>
      <c r="X99" s="113"/>
      <c r="Y99" s="113"/>
      <c r="Z99" s="113"/>
      <c r="AA99" s="113"/>
      <c r="AB99" s="113"/>
      <c r="AC99" s="113"/>
      <c r="AD99" s="113"/>
      <c r="AE99" s="113"/>
    </row>
    <row r="100" spans="1:65" s="2" customFormat="1" ht="22.9" customHeight="1">
      <c r="A100" s="30"/>
      <c r="B100" s="31"/>
      <c r="C100" s="62" t="s">
        <v>170</v>
      </c>
      <c r="D100" s="30"/>
      <c r="E100" s="30"/>
      <c r="F100" s="30"/>
      <c r="G100" s="30"/>
      <c r="H100" s="30"/>
      <c r="I100" s="30"/>
      <c r="J100" s="119">
        <f>BK100</f>
        <v>0</v>
      </c>
      <c r="K100" s="30"/>
      <c r="L100" s="31"/>
      <c r="M100" s="58"/>
      <c r="N100" s="49"/>
      <c r="O100" s="59"/>
      <c r="P100" s="120">
        <f>P101+P342+P369</f>
        <v>430.14593600000006</v>
      </c>
      <c r="Q100" s="59"/>
      <c r="R100" s="120">
        <f>R101+R342+R369</f>
        <v>53.746965933319984</v>
      </c>
      <c r="S100" s="59"/>
      <c r="T100" s="121">
        <f>T101+T342+T369</f>
        <v>68.733720000000005</v>
      </c>
      <c r="U100" s="30"/>
      <c r="V100" s="30"/>
      <c r="W100" s="30"/>
      <c r="X100" s="30"/>
      <c r="Y100" s="30"/>
      <c r="Z100" s="30"/>
      <c r="AA100" s="30"/>
      <c r="AB100" s="30"/>
      <c r="AC100" s="30"/>
      <c r="AD100" s="30"/>
      <c r="AE100" s="30"/>
      <c r="AT100" s="18" t="s">
        <v>69</v>
      </c>
      <c r="AU100" s="18" t="s">
        <v>133</v>
      </c>
      <c r="BK100" s="122">
        <f>BK101+BK342+BK369</f>
        <v>0</v>
      </c>
    </row>
    <row r="101" spans="1:65" s="12" customFormat="1" ht="25.9" customHeight="1">
      <c r="B101" s="123"/>
      <c r="D101" s="124" t="s">
        <v>69</v>
      </c>
      <c r="E101" s="125" t="s">
        <v>171</v>
      </c>
      <c r="F101" s="125" t="s">
        <v>172</v>
      </c>
      <c r="J101" s="126">
        <f>BK101</f>
        <v>0</v>
      </c>
      <c r="L101" s="123"/>
      <c r="M101" s="127"/>
      <c r="N101" s="128"/>
      <c r="O101" s="128"/>
      <c r="P101" s="129">
        <f>P102+P172+P196+P243+P269+P283+P319+P339</f>
        <v>416.17133900000005</v>
      </c>
      <c r="Q101" s="128"/>
      <c r="R101" s="129">
        <f>R102+R172+R196+R243+R269+R283+R319+R339</f>
        <v>52.225469933319985</v>
      </c>
      <c r="S101" s="128"/>
      <c r="T101" s="130">
        <f>T102+T172+T196+T243+T269+T283+T319+T339</f>
        <v>62.233720000000005</v>
      </c>
      <c r="AR101" s="124" t="s">
        <v>76</v>
      </c>
      <c r="AT101" s="131" t="s">
        <v>69</v>
      </c>
      <c r="AU101" s="131" t="s">
        <v>70</v>
      </c>
      <c r="AY101" s="124" t="s">
        <v>173</v>
      </c>
      <c r="BK101" s="132">
        <f>BK102+BK172+BK196+BK243+BK269+BK283+BK319+BK339</f>
        <v>0</v>
      </c>
    </row>
    <row r="102" spans="1:65" s="12" customFormat="1" ht="22.9" customHeight="1">
      <c r="B102" s="123"/>
      <c r="D102" s="124" t="s">
        <v>69</v>
      </c>
      <c r="E102" s="133" t="s">
        <v>76</v>
      </c>
      <c r="F102" s="133" t="s">
        <v>174</v>
      </c>
      <c r="J102" s="134">
        <f>BK102</f>
        <v>0</v>
      </c>
      <c r="L102" s="123"/>
      <c r="M102" s="127"/>
      <c r="N102" s="128"/>
      <c r="O102" s="128"/>
      <c r="P102" s="129">
        <f>SUM(P103:P171)</f>
        <v>58.380800000000001</v>
      </c>
      <c r="Q102" s="128"/>
      <c r="R102" s="129">
        <f>SUM(R103:R171)</f>
        <v>11.514411710999999</v>
      </c>
      <c r="S102" s="128"/>
      <c r="T102" s="130">
        <f>SUM(T103:T171)</f>
        <v>0</v>
      </c>
      <c r="AR102" s="124" t="s">
        <v>76</v>
      </c>
      <c r="AT102" s="131" t="s">
        <v>69</v>
      </c>
      <c r="AU102" s="131" t="s">
        <v>76</v>
      </c>
      <c r="AY102" s="124" t="s">
        <v>173</v>
      </c>
      <c r="BK102" s="132">
        <f>SUM(BK103:BK171)</f>
        <v>0</v>
      </c>
    </row>
    <row r="103" spans="1:65" s="2" customFormat="1" ht="44.25" customHeight="1">
      <c r="A103" s="30"/>
      <c r="B103" s="135"/>
      <c r="C103" s="136" t="s">
        <v>76</v>
      </c>
      <c r="D103" s="136" t="s">
        <v>175</v>
      </c>
      <c r="E103" s="137" t="s">
        <v>1025</v>
      </c>
      <c r="F103" s="138" t="s">
        <v>1026</v>
      </c>
      <c r="G103" s="139" t="s">
        <v>176</v>
      </c>
      <c r="H103" s="140">
        <v>50</v>
      </c>
      <c r="I103" s="141"/>
      <c r="J103" s="141">
        <f>ROUND(I103*H103,2)</f>
        <v>0</v>
      </c>
      <c r="K103" s="138" t="s">
        <v>177</v>
      </c>
      <c r="L103" s="31"/>
      <c r="M103" s="142" t="s">
        <v>3</v>
      </c>
      <c r="N103" s="143" t="s">
        <v>41</v>
      </c>
      <c r="O103" s="144">
        <v>0.17199999999999999</v>
      </c>
      <c r="P103" s="144">
        <f>O103*H103</f>
        <v>8.6</v>
      </c>
      <c r="Q103" s="144">
        <v>0</v>
      </c>
      <c r="R103" s="144">
        <f>Q103*H103</f>
        <v>0</v>
      </c>
      <c r="S103" s="144">
        <v>0</v>
      </c>
      <c r="T103" s="145">
        <f>S103*H103</f>
        <v>0</v>
      </c>
      <c r="U103" s="30"/>
      <c r="V103" s="30"/>
      <c r="W103" s="30"/>
      <c r="X103" s="30"/>
      <c r="Y103" s="30"/>
      <c r="Z103" s="30"/>
      <c r="AA103" s="30"/>
      <c r="AB103" s="30"/>
      <c r="AC103" s="30"/>
      <c r="AD103" s="30"/>
      <c r="AE103" s="30"/>
      <c r="AR103" s="146" t="s">
        <v>178</v>
      </c>
      <c r="AT103" s="146" t="s">
        <v>175</v>
      </c>
      <c r="AU103" s="146" t="s">
        <v>79</v>
      </c>
      <c r="AY103" s="18" t="s">
        <v>173</v>
      </c>
      <c r="BE103" s="147">
        <f>IF(N103="základní",J103,0)</f>
        <v>0</v>
      </c>
      <c r="BF103" s="147">
        <f>IF(N103="snížená",J103,0)</f>
        <v>0</v>
      </c>
      <c r="BG103" s="147">
        <f>IF(N103="zákl. přenesená",J103,0)</f>
        <v>0</v>
      </c>
      <c r="BH103" s="147">
        <f>IF(N103="sníž. přenesená",J103,0)</f>
        <v>0</v>
      </c>
      <c r="BI103" s="147">
        <f>IF(N103="nulová",J103,0)</f>
        <v>0</v>
      </c>
      <c r="BJ103" s="18" t="s">
        <v>76</v>
      </c>
      <c r="BK103" s="147">
        <f>ROUND(I103*H103,2)</f>
        <v>0</v>
      </c>
      <c r="BL103" s="18" t="s">
        <v>178</v>
      </c>
      <c r="BM103" s="146" t="s">
        <v>1615</v>
      </c>
    </row>
    <row r="104" spans="1:65" s="2" customFormat="1" ht="126.75">
      <c r="A104" s="30"/>
      <c r="B104" s="31"/>
      <c r="C104" s="30"/>
      <c r="D104" s="148" t="s">
        <v>179</v>
      </c>
      <c r="E104" s="30"/>
      <c r="F104" s="149" t="s">
        <v>180</v>
      </c>
      <c r="G104" s="30"/>
      <c r="H104" s="30"/>
      <c r="I104" s="30"/>
      <c r="J104" s="30"/>
      <c r="K104" s="30"/>
      <c r="L104" s="31"/>
      <c r="M104" s="150"/>
      <c r="N104" s="151"/>
      <c r="O104" s="51"/>
      <c r="P104" s="51"/>
      <c r="Q104" s="51"/>
      <c r="R104" s="51"/>
      <c r="S104" s="51"/>
      <c r="T104" s="52"/>
      <c r="U104" s="30"/>
      <c r="V104" s="30"/>
      <c r="W104" s="30"/>
      <c r="X104" s="30"/>
      <c r="Y104" s="30"/>
      <c r="Z104" s="30"/>
      <c r="AA104" s="30"/>
      <c r="AB104" s="30"/>
      <c r="AC104" s="30"/>
      <c r="AD104" s="30"/>
      <c r="AE104" s="30"/>
      <c r="AT104" s="18" t="s">
        <v>179</v>
      </c>
      <c r="AU104" s="18" t="s">
        <v>79</v>
      </c>
    </row>
    <row r="105" spans="1:65" s="13" customFormat="1">
      <c r="B105" s="152"/>
      <c r="D105" s="148" t="s">
        <v>181</v>
      </c>
      <c r="E105" s="153" t="s">
        <v>3</v>
      </c>
      <c r="F105" s="154" t="s">
        <v>182</v>
      </c>
      <c r="H105" s="153" t="s">
        <v>3</v>
      </c>
      <c r="L105" s="152"/>
      <c r="M105" s="155"/>
      <c r="N105" s="156"/>
      <c r="O105" s="156"/>
      <c r="P105" s="156"/>
      <c r="Q105" s="156"/>
      <c r="R105" s="156"/>
      <c r="S105" s="156"/>
      <c r="T105" s="157"/>
      <c r="AT105" s="153" t="s">
        <v>181</v>
      </c>
      <c r="AU105" s="153" t="s">
        <v>79</v>
      </c>
      <c r="AV105" s="13" t="s">
        <v>76</v>
      </c>
      <c r="AW105" s="13" t="s">
        <v>31</v>
      </c>
      <c r="AX105" s="13" t="s">
        <v>70</v>
      </c>
      <c r="AY105" s="153" t="s">
        <v>173</v>
      </c>
    </row>
    <row r="106" spans="1:65" s="14" customFormat="1">
      <c r="B106" s="158"/>
      <c r="D106" s="148" t="s">
        <v>181</v>
      </c>
      <c r="E106" s="159" t="s">
        <v>3</v>
      </c>
      <c r="F106" s="160" t="s">
        <v>1028</v>
      </c>
      <c r="H106" s="161">
        <v>50</v>
      </c>
      <c r="L106" s="158"/>
      <c r="M106" s="162"/>
      <c r="N106" s="163"/>
      <c r="O106" s="163"/>
      <c r="P106" s="163"/>
      <c r="Q106" s="163"/>
      <c r="R106" s="163"/>
      <c r="S106" s="163"/>
      <c r="T106" s="164"/>
      <c r="AT106" s="159" t="s">
        <v>181</v>
      </c>
      <c r="AU106" s="159" t="s">
        <v>79</v>
      </c>
      <c r="AV106" s="14" t="s">
        <v>79</v>
      </c>
      <c r="AW106" s="14" t="s">
        <v>31</v>
      </c>
      <c r="AX106" s="14" t="s">
        <v>76</v>
      </c>
      <c r="AY106" s="159" t="s">
        <v>173</v>
      </c>
    </row>
    <row r="107" spans="1:65" s="2" customFormat="1" ht="16.5" customHeight="1">
      <c r="A107" s="30"/>
      <c r="B107" s="135"/>
      <c r="C107" s="136" t="s">
        <v>79</v>
      </c>
      <c r="D107" s="136" t="s">
        <v>175</v>
      </c>
      <c r="E107" s="137" t="s">
        <v>1616</v>
      </c>
      <c r="F107" s="138" t="s">
        <v>1617</v>
      </c>
      <c r="G107" s="139" t="s">
        <v>190</v>
      </c>
      <c r="H107" s="140">
        <v>15</v>
      </c>
      <c r="I107" s="141"/>
      <c r="J107" s="141">
        <f>ROUND(I107*H107,2)</f>
        <v>0</v>
      </c>
      <c r="K107" s="138" t="s">
        <v>177</v>
      </c>
      <c r="L107" s="31"/>
      <c r="M107" s="142" t="s">
        <v>3</v>
      </c>
      <c r="N107" s="143" t="s">
        <v>41</v>
      </c>
      <c r="O107" s="144">
        <v>0.29799999999999999</v>
      </c>
      <c r="P107" s="144">
        <f>O107*H107</f>
        <v>4.47</v>
      </c>
      <c r="Q107" s="144">
        <v>1.7500247399999998E-2</v>
      </c>
      <c r="R107" s="144">
        <f>Q107*H107</f>
        <v>0.26250371099999997</v>
      </c>
      <c r="S107" s="144">
        <v>0</v>
      </c>
      <c r="T107" s="145">
        <f>S107*H107</f>
        <v>0</v>
      </c>
      <c r="U107" s="30"/>
      <c r="V107" s="30"/>
      <c r="W107" s="30"/>
      <c r="X107" s="30"/>
      <c r="Y107" s="30"/>
      <c r="Z107" s="30"/>
      <c r="AA107" s="30"/>
      <c r="AB107" s="30"/>
      <c r="AC107" s="30"/>
      <c r="AD107" s="30"/>
      <c r="AE107" s="30"/>
      <c r="AR107" s="146" t="s">
        <v>178</v>
      </c>
      <c r="AT107" s="146" t="s">
        <v>175</v>
      </c>
      <c r="AU107" s="146" t="s">
        <v>79</v>
      </c>
      <c r="AY107" s="18" t="s">
        <v>173</v>
      </c>
      <c r="BE107" s="147">
        <f>IF(N107="základní",J107,0)</f>
        <v>0</v>
      </c>
      <c r="BF107" s="147">
        <f>IF(N107="snížená",J107,0)</f>
        <v>0</v>
      </c>
      <c r="BG107" s="147">
        <f>IF(N107="zákl. přenesená",J107,0)</f>
        <v>0</v>
      </c>
      <c r="BH107" s="147">
        <f>IF(N107="sníž. přenesená",J107,0)</f>
        <v>0</v>
      </c>
      <c r="BI107" s="147">
        <f>IF(N107="nulová",J107,0)</f>
        <v>0</v>
      </c>
      <c r="BJ107" s="18" t="s">
        <v>76</v>
      </c>
      <c r="BK107" s="147">
        <f>ROUND(I107*H107,2)</f>
        <v>0</v>
      </c>
      <c r="BL107" s="18" t="s">
        <v>178</v>
      </c>
      <c r="BM107" s="146" t="s">
        <v>1618</v>
      </c>
    </row>
    <row r="108" spans="1:65" s="2" customFormat="1" ht="195">
      <c r="A108" s="30"/>
      <c r="B108" s="31"/>
      <c r="C108" s="30"/>
      <c r="D108" s="148" t="s">
        <v>179</v>
      </c>
      <c r="E108" s="30"/>
      <c r="F108" s="149" t="s">
        <v>191</v>
      </c>
      <c r="G108" s="30"/>
      <c r="H108" s="30"/>
      <c r="I108" s="30"/>
      <c r="J108" s="30"/>
      <c r="K108" s="30"/>
      <c r="L108" s="31"/>
      <c r="M108" s="150"/>
      <c r="N108" s="151"/>
      <c r="O108" s="51"/>
      <c r="P108" s="51"/>
      <c r="Q108" s="51"/>
      <c r="R108" s="51"/>
      <c r="S108" s="51"/>
      <c r="T108" s="52"/>
      <c r="U108" s="30"/>
      <c r="V108" s="30"/>
      <c r="W108" s="30"/>
      <c r="X108" s="30"/>
      <c r="Y108" s="30"/>
      <c r="Z108" s="30"/>
      <c r="AA108" s="30"/>
      <c r="AB108" s="30"/>
      <c r="AC108" s="30"/>
      <c r="AD108" s="30"/>
      <c r="AE108" s="30"/>
      <c r="AT108" s="18" t="s">
        <v>179</v>
      </c>
      <c r="AU108" s="18" t="s">
        <v>79</v>
      </c>
    </row>
    <row r="109" spans="1:65" s="13" customFormat="1" ht="22.5">
      <c r="B109" s="152"/>
      <c r="D109" s="148" t="s">
        <v>181</v>
      </c>
      <c r="E109" s="153" t="s">
        <v>3</v>
      </c>
      <c r="F109" s="154" t="s">
        <v>192</v>
      </c>
      <c r="H109" s="153" t="s">
        <v>3</v>
      </c>
      <c r="L109" s="152"/>
      <c r="M109" s="155"/>
      <c r="N109" s="156"/>
      <c r="O109" s="156"/>
      <c r="P109" s="156"/>
      <c r="Q109" s="156"/>
      <c r="R109" s="156"/>
      <c r="S109" s="156"/>
      <c r="T109" s="157"/>
      <c r="AT109" s="153" t="s">
        <v>181</v>
      </c>
      <c r="AU109" s="153" t="s">
        <v>79</v>
      </c>
      <c r="AV109" s="13" t="s">
        <v>76</v>
      </c>
      <c r="AW109" s="13" t="s">
        <v>31</v>
      </c>
      <c r="AX109" s="13" t="s">
        <v>70</v>
      </c>
      <c r="AY109" s="153" t="s">
        <v>173</v>
      </c>
    </row>
    <row r="110" spans="1:65" s="13" customFormat="1">
      <c r="B110" s="152"/>
      <c r="D110" s="148" t="s">
        <v>181</v>
      </c>
      <c r="E110" s="153" t="s">
        <v>3</v>
      </c>
      <c r="F110" s="154" t="s">
        <v>1032</v>
      </c>
      <c r="H110" s="153" t="s">
        <v>3</v>
      </c>
      <c r="L110" s="152"/>
      <c r="M110" s="155"/>
      <c r="N110" s="156"/>
      <c r="O110" s="156"/>
      <c r="P110" s="156"/>
      <c r="Q110" s="156"/>
      <c r="R110" s="156"/>
      <c r="S110" s="156"/>
      <c r="T110" s="157"/>
      <c r="AT110" s="153" t="s">
        <v>181</v>
      </c>
      <c r="AU110" s="153" t="s">
        <v>79</v>
      </c>
      <c r="AV110" s="13" t="s">
        <v>76</v>
      </c>
      <c r="AW110" s="13" t="s">
        <v>31</v>
      </c>
      <c r="AX110" s="13" t="s">
        <v>70</v>
      </c>
      <c r="AY110" s="153" t="s">
        <v>173</v>
      </c>
    </row>
    <row r="111" spans="1:65" s="14" customFormat="1">
      <c r="B111" s="158"/>
      <c r="D111" s="148" t="s">
        <v>181</v>
      </c>
      <c r="E111" s="159" t="s">
        <v>3</v>
      </c>
      <c r="F111" s="160" t="s">
        <v>1619</v>
      </c>
      <c r="H111" s="161">
        <v>15</v>
      </c>
      <c r="L111" s="158"/>
      <c r="M111" s="162"/>
      <c r="N111" s="163"/>
      <c r="O111" s="163"/>
      <c r="P111" s="163"/>
      <c r="Q111" s="163"/>
      <c r="R111" s="163"/>
      <c r="S111" s="163"/>
      <c r="T111" s="164"/>
      <c r="AT111" s="159" t="s">
        <v>181</v>
      </c>
      <c r="AU111" s="159" t="s">
        <v>79</v>
      </c>
      <c r="AV111" s="14" t="s">
        <v>79</v>
      </c>
      <c r="AW111" s="14" t="s">
        <v>31</v>
      </c>
      <c r="AX111" s="14" t="s">
        <v>70</v>
      </c>
      <c r="AY111" s="159" t="s">
        <v>173</v>
      </c>
    </row>
    <row r="112" spans="1:65" s="15" customFormat="1">
      <c r="B112" s="165"/>
      <c r="D112" s="148" t="s">
        <v>181</v>
      </c>
      <c r="E112" s="166" t="s">
        <v>3</v>
      </c>
      <c r="F112" s="167" t="s">
        <v>188</v>
      </c>
      <c r="H112" s="168">
        <v>15</v>
      </c>
      <c r="L112" s="165"/>
      <c r="M112" s="169"/>
      <c r="N112" s="170"/>
      <c r="O112" s="170"/>
      <c r="P112" s="170"/>
      <c r="Q112" s="170"/>
      <c r="R112" s="170"/>
      <c r="S112" s="170"/>
      <c r="T112" s="171"/>
      <c r="AT112" s="166" t="s">
        <v>181</v>
      </c>
      <c r="AU112" s="166" t="s">
        <v>79</v>
      </c>
      <c r="AV112" s="15" t="s">
        <v>178</v>
      </c>
      <c r="AW112" s="15" t="s">
        <v>31</v>
      </c>
      <c r="AX112" s="15" t="s">
        <v>76</v>
      </c>
      <c r="AY112" s="166" t="s">
        <v>173</v>
      </c>
    </row>
    <row r="113" spans="1:65" s="2" customFormat="1" ht="33" customHeight="1">
      <c r="A113" s="30"/>
      <c r="B113" s="135"/>
      <c r="C113" s="136" t="s">
        <v>189</v>
      </c>
      <c r="D113" s="136" t="s">
        <v>175</v>
      </c>
      <c r="E113" s="137" t="s">
        <v>1620</v>
      </c>
      <c r="F113" s="138" t="s">
        <v>1621</v>
      </c>
      <c r="G113" s="139" t="s">
        <v>200</v>
      </c>
      <c r="H113" s="140">
        <v>27.52</v>
      </c>
      <c r="I113" s="141"/>
      <c r="J113" s="141">
        <f>ROUND(I113*H113,2)</f>
        <v>0</v>
      </c>
      <c r="K113" s="138" t="s">
        <v>177</v>
      </c>
      <c r="L113" s="31"/>
      <c r="M113" s="142" t="s">
        <v>3</v>
      </c>
      <c r="N113" s="143" t="s">
        <v>41</v>
      </c>
      <c r="O113" s="144">
        <v>0.191</v>
      </c>
      <c r="P113" s="144">
        <f>O113*H113</f>
        <v>5.2563199999999997</v>
      </c>
      <c r="Q113" s="144">
        <v>0</v>
      </c>
      <c r="R113" s="144">
        <f>Q113*H113</f>
        <v>0</v>
      </c>
      <c r="S113" s="144">
        <v>0</v>
      </c>
      <c r="T113" s="145">
        <f>S113*H113</f>
        <v>0</v>
      </c>
      <c r="U113" s="30"/>
      <c r="V113" s="30"/>
      <c r="W113" s="30"/>
      <c r="X113" s="30"/>
      <c r="Y113" s="30"/>
      <c r="Z113" s="30"/>
      <c r="AA113" s="30"/>
      <c r="AB113" s="30"/>
      <c r="AC113" s="30"/>
      <c r="AD113" s="30"/>
      <c r="AE113" s="30"/>
      <c r="AR113" s="146" t="s">
        <v>178</v>
      </c>
      <c r="AT113" s="146" t="s">
        <v>175</v>
      </c>
      <c r="AU113" s="146" t="s">
        <v>79</v>
      </c>
      <c r="AY113" s="18" t="s">
        <v>173</v>
      </c>
      <c r="BE113" s="147">
        <f>IF(N113="základní",J113,0)</f>
        <v>0</v>
      </c>
      <c r="BF113" s="147">
        <f>IF(N113="snížená",J113,0)</f>
        <v>0</v>
      </c>
      <c r="BG113" s="147">
        <f>IF(N113="zákl. přenesená",J113,0)</f>
        <v>0</v>
      </c>
      <c r="BH113" s="147">
        <f>IF(N113="sníž. přenesená",J113,0)</f>
        <v>0</v>
      </c>
      <c r="BI113" s="147">
        <f>IF(N113="nulová",J113,0)</f>
        <v>0</v>
      </c>
      <c r="BJ113" s="18" t="s">
        <v>76</v>
      </c>
      <c r="BK113" s="147">
        <f>ROUND(I113*H113,2)</f>
        <v>0</v>
      </c>
      <c r="BL113" s="18" t="s">
        <v>178</v>
      </c>
      <c r="BM113" s="146" t="s">
        <v>1622</v>
      </c>
    </row>
    <row r="114" spans="1:65" s="2" customFormat="1" ht="39">
      <c r="A114" s="30"/>
      <c r="B114" s="31"/>
      <c r="C114" s="30"/>
      <c r="D114" s="148" t="s">
        <v>179</v>
      </c>
      <c r="E114" s="30"/>
      <c r="F114" s="149" t="s">
        <v>201</v>
      </c>
      <c r="G114" s="30"/>
      <c r="H114" s="30"/>
      <c r="I114" s="30"/>
      <c r="J114" s="30"/>
      <c r="K114" s="30"/>
      <c r="L114" s="31"/>
      <c r="M114" s="150"/>
      <c r="N114" s="151"/>
      <c r="O114" s="51"/>
      <c r="P114" s="51"/>
      <c r="Q114" s="51"/>
      <c r="R114" s="51"/>
      <c r="S114" s="51"/>
      <c r="T114" s="52"/>
      <c r="U114" s="30"/>
      <c r="V114" s="30"/>
      <c r="W114" s="30"/>
      <c r="X114" s="30"/>
      <c r="Y114" s="30"/>
      <c r="Z114" s="30"/>
      <c r="AA114" s="30"/>
      <c r="AB114" s="30"/>
      <c r="AC114" s="30"/>
      <c r="AD114" s="30"/>
      <c r="AE114" s="30"/>
      <c r="AT114" s="18" t="s">
        <v>179</v>
      </c>
      <c r="AU114" s="18" t="s">
        <v>79</v>
      </c>
    </row>
    <row r="115" spans="1:65" s="13" customFormat="1">
      <c r="B115" s="152"/>
      <c r="D115" s="148" t="s">
        <v>181</v>
      </c>
      <c r="E115" s="153" t="s">
        <v>3</v>
      </c>
      <c r="F115" s="154" t="s">
        <v>1035</v>
      </c>
      <c r="H115" s="153" t="s">
        <v>3</v>
      </c>
      <c r="L115" s="152"/>
      <c r="M115" s="155"/>
      <c r="N115" s="156"/>
      <c r="O115" s="156"/>
      <c r="P115" s="156"/>
      <c r="Q115" s="156"/>
      <c r="R115" s="156"/>
      <c r="S115" s="156"/>
      <c r="T115" s="157"/>
      <c r="AT115" s="153" t="s">
        <v>181</v>
      </c>
      <c r="AU115" s="153" t="s">
        <v>79</v>
      </c>
      <c r="AV115" s="13" t="s">
        <v>76</v>
      </c>
      <c r="AW115" s="13" t="s">
        <v>31</v>
      </c>
      <c r="AX115" s="13" t="s">
        <v>70</v>
      </c>
      <c r="AY115" s="153" t="s">
        <v>173</v>
      </c>
    </row>
    <row r="116" spans="1:65" s="14" customFormat="1">
      <c r="B116" s="158"/>
      <c r="D116" s="148" t="s">
        <v>181</v>
      </c>
      <c r="E116" s="159" t="s">
        <v>3</v>
      </c>
      <c r="F116" s="160" t="s">
        <v>1623</v>
      </c>
      <c r="H116" s="161">
        <v>26.52</v>
      </c>
      <c r="L116" s="158"/>
      <c r="M116" s="162"/>
      <c r="N116" s="163"/>
      <c r="O116" s="163"/>
      <c r="P116" s="163"/>
      <c r="Q116" s="163"/>
      <c r="R116" s="163"/>
      <c r="S116" s="163"/>
      <c r="T116" s="164"/>
      <c r="AT116" s="159" t="s">
        <v>181</v>
      </c>
      <c r="AU116" s="159" t="s">
        <v>79</v>
      </c>
      <c r="AV116" s="14" t="s">
        <v>79</v>
      </c>
      <c r="AW116" s="14" t="s">
        <v>31</v>
      </c>
      <c r="AX116" s="14" t="s">
        <v>70</v>
      </c>
      <c r="AY116" s="159" t="s">
        <v>173</v>
      </c>
    </row>
    <row r="117" spans="1:65" s="13" customFormat="1">
      <c r="B117" s="152"/>
      <c r="D117" s="148" t="s">
        <v>181</v>
      </c>
      <c r="E117" s="153" t="s">
        <v>3</v>
      </c>
      <c r="F117" s="154" t="s">
        <v>1624</v>
      </c>
      <c r="H117" s="153" t="s">
        <v>3</v>
      </c>
      <c r="L117" s="152"/>
      <c r="M117" s="155"/>
      <c r="N117" s="156"/>
      <c r="O117" s="156"/>
      <c r="P117" s="156"/>
      <c r="Q117" s="156"/>
      <c r="R117" s="156"/>
      <c r="S117" s="156"/>
      <c r="T117" s="157"/>
      <c r="AT117" s="153" t="s">
        <v>181</v>
      </c>
      <c r="AU117" s="153" t="s">
        <v>79</v>
      </c>
      <c r="AV117" s="13" t="s">
        <v>76</v>
      </c>
      <c r="AW117" s="13" t="s">
        <v>31</v>
      </c>
      <c r="AX117" s="13" t="s">
        <v>70</v>
      </c>
      <c r="AY117" s="153" t="s">
        <v>173</v>
      </c>
    </row>
    <row r="118" spans="1:65" s="14" customFormat="1">
      <c r="B118" s="158"/>
      <c r="D118" s="148" t="s">
        <v>181</v>
      </c>
      <c r="E118" s="159" t="s">
        <v>3</v>
      </c>
      <c r="F118" s="160" t="s">
        <v>1227</v>
      </c>
      <c r="H118" s="161">
        <v>1</v>
      </c>
      <c r="L118" s="158"/>
      <c r="M118" s="162"/>
      <c r="N118" s="163"/>
      <c r="O118" s="163"/>
      <c r="P118" s="163"/>
      <c r="Q118" s="163"/>
      <c r="R118" s="163"/>
      <c r="S118" s="163"/>
      <c r="T118" s="164"/>
      <c r="AT118" s="159" t="s">
        <v>181</v>
      </c>
      <c r="AU118" s="159" t="s">
        <v>79</v>
      </c>
      <c r="AV118" s="14" t="s">
        <v>79</v>
      </c>
      <c r="AW118" s="14" t="s">
        <v>31</v>
      </c>
      <c r="AX118" s="14" t="s">
        <v>70</v>
      </c>
      <c r="AY118" s="159" t="s">
        <v>173</v>
      </c>
    </row>
    <row r="119" spans="1:65" s="15" customFormat="1">
      <c r="B119" s="165"/>
      <c r="D119" s="148" t="s">
        <v>181</v>
      </c>
      <c r="E119" s="166" t="s">
        <v>3</v>
      </c>
      <c r="F119" s="167" t="s">
        <v>188</v>
      </c>
      <c r="H119" s="168">
        <v>27.52</v>
      </c>
      <c r="L119" s="165"/>
      <c r="M119" s="169"/>
      <c r="N119" s="170"/>
      <c r="O119" s="170"/>
      <c r="P119" s="170"/>
      <c r="Q119" s="170"/>
      <c r="R119" s="170"/>
      <c r="S119" s="170"/>
      <c r="T119" s="171"/>
      <c r="AT119" s="166" t="s">
        <v>181</v>
      </c>
      <c r="AU119" s="166" t="s">
        <v>79</v>
      </c>
      <c r="AV119" s="15" t="s">
        <v>178</v>
      </c>
      <c r="AW119" s="15" t="s">
        <v>31</v>
      </c>
      <c r="AX119" s="15" t="s">
        <v>76</v>
      </c>
      <c r="AY119" s="166" t="s">
        <v>173</v>
      </c>
    </row>
    <row r="120" spans="1:65" s="2" customFormat="1" ht="33" customHeight="1">
      <c r="A120" s="30"/>
      <c r="B120" s="135"/>
      <c r="C120" s="136" t="s">
        <v>178</v>
      </c>
      <c r="D120" s="136" t="s">
        <v>175</v>
      </c>
      <c r="E120" s="137" t="s">
        <v>1442</v>
      </c>
      <c r="F120" s="138" t="s">
        <v>1443</v>
      </c>
      <c r="G120" s="139" t="s">
        <v>200</v>
      </c>
      <c r="H120" s="140">
        <v>50.823999999999998</v>
      </c>
      <c r="I120" s="141"/>
      <c r="J120" s="141">
        <f>ROUND(I120*H120,2)</f>
        <v>0</v>
      </c>
      <c r="K120" s="138" t="s">
        <v>177</v>
      </c>
      <c r="L120" s="31"/>
      <c r="M120" s="142" t="s">
        <v>3</v>
      </c>
      <c r="N120" s="143" t="s">
        <v>41</v>
      </c>
      <c r="O120" s="144">
        <v>0.41399999999999998</v>
      </c>
      <c r="P120" s="144">
        <f>O120*H120</f>
        <v>21.041135999999998</v>
      </c>
      <c r="Q120" s="144">
        <v>0</v>
      </c>
      <c r="R120" s="144">
        <f>Q120*H120</f>
        <v>0</v>
      </c>
      <c r="S120" s="144">
        <v>0</v>
      </c>
      <c r="T120" s="145">
        <f>S120*H120</f>
        <v>0</v>
      </c>
      <c r="U120" s="30"/>
      <c r="V120" s="30"/>
      <c r="W120" s="30"/>
      <c r="X120" s="30"/>
      <c r="Y120" s="30"/>
      <c r="Z120" s="30"/>
      <c r="AA120" s="30"/>
      <c r="AB120" s="30"/>
      <c r="AC120" s="30"/>
      <c r="AD120" s="30"/>
      <c r="AE120" s="30"/>
      <c r="AR120" s="146" t="s">
        <v>178</v>
      </c>
      <c r="AT120" s="146" t="s">
        <v>175</v>
      </c>
      <c r="AU120" s="146" t="s">
        <v>79</v>
      </c>
      <c r="AY120" s="18" t="s">
        <v>173</v>
      </c>
      <c r="BE120" s="147">
        <f>IF(N120="základní",J120,0)</f>
        <v>0</v>
      </c>
      <c r="BF120" s="147">
        <f>IF(N120="snížená",J120,0)</f>
        <v>0</v>
      </c>
      <c r="BG120" s="147">
        <f>IF(N120="zákl. přenesená",J120,0)</f>
        <v>0</v>
      </c>
      <c r="BH120" s="147">
        <f>IF(N120="sníž. přenesená",J120,0)</f>
        <v>0</v>
      </c>
      <c r="BI120" s="147">
        <f>IF(N120="nulová",J120,0)</f>
        <v>0</v>
      </c>
      <c r="BJ120" s="18" t="s">
        <v>76</v>
      </c>
      <c r="BK120" s="147">
        <f>ROUND(I120*H120,2)</f>
        <v>0</v>
      </c>
      <c r="BL120" s="18" t="s">
        <v>178</v>
      </c>
      <c r="BM120" s="146" t="s">
        <v>1625</v>
      </c>
    </row>
    <row r="121" spans="1:65" s="2" customFormat="1" ht="78">
      <c r="A121" s="30"/>
      <c r="B121" s="31"/>
      <c r="C121" s="30"/>
      <c r="D121" s="148" t="s">
        <v>179</v>
      </c>
      <c r="E121" s="30"/>
      <c r="F121" s="149" t="s">
        <v>209</v>
      </c>
      <c r="G121" s="30"/>
      <c r="H121" s="30"/>
      <c r="I121" s="30"/>
      <c r="J121" s="30"/>
      <c r="K121" s="30"/>
      <c r="L121" s="31"/>
      <c r="M121" s="150"/>
      <c r="N121" s="151"/>
      <c r="O121" s="51"/>
      <c r="P121" s="51"/>
      <c r="Q121" s="51"/>
      <c r="R121" s="51"/>
      <c r="S121" s="51"/>
      <c r="T121" s="52"/>
      <c r="U121" s="30"/>
      <c r="V121" s="30"/>
      <c r="W121" s="30"/>
      <c r="X121" s="30"/>
      <c r="Y121" s="30"/>
      <c r="Z121" s="30"/>
      <c r="AA121" s="30"/>
      <c r="AB121" s="30"/>
      <c r="AC121" s="30"/>
      <c r="AD121" s="30"/>
      <c r="AE121" s="30"/>
      <c r="AT121" s="18" t="s">
        <v>179</v>
      </c>
      <c r="AU121" s="18" t="s">
        <v>79</v>
      </c>
    </row>
    <row r="122" spans="1:65" s="13" customFormat="1">
      <c r="B122" s="152"/>
      <c r="D122" s="148" t="s">
        <v>181</v>
      </c>
      <c r="E122" s="153" t="s">
        <v>3</v>
      </c>
      <c r="F122" s="154" t="s">
        <v>592</v>
      </c>
      <c r="H122" s="153" t="s">
        <v>3</v>
      </c>
      <c r="L122" s="152"/>
      <c r="M122" s="155"/>
      <c r="N122" s="156"/>
      <c r="O122" s="156"/>
      <c r="P122" s="156"/>
      <c r="Q122" s="156"/>
      <c r="R122" s="156"/>
      <c r="S122" s="156"/>
      <c r="T122" s="157"/>
      <c r="AT122" s="153" t="s">
        <v>181</v>
      </c>
      <c r="AU122" s="153" t="s">
        <v>79</v>
      </c>
      <c r="AV122" s="13" t="s">
        <v>76</v>
      </c>
      <c r="AW122" s="13" t="s">
        <v>31</v>
      </c>
      <c r="AX122" s="13" t="s">
        <v>70</v>
      </c>
      <c r="AY122" s="153" t="s">
        <v>173</v>
      </c>
    </row>
    <row r="123" spans="1:65" s="14" customFormat="1">
      <c r="B123" s="158"/>
      <c r="D123" s="148" t="s">
        <v>181</v>
      </c>
      <c r="E123" s="159" t="s">
        <v>3</v>
      </c>
      <c r="F123" s="160" t="s">
        <v>1626</v>
      </c>
      <c r="H123" s="161">
        <v>63.2</v>
      </c>
      <c r="L123" s="158"/>
      <c r="M123" s="162"/>
      <c r="N123" s="163"/>
      <c r="O123" s="163"/>
      <c r="P123" s="163"/>
      <c r="Q123" s="163"/>
      <c r="R123" s="163"/>
      <c r="S123" s="163"/>
      <c r="T123" s="164"/>
      <c r="AT123" s="159" t="s">
        <v>181</v>
      </c>
      <c r="AU123" s="159" t="s">
        <v>79</v>
      </c>
      <c r="AV123" s="14" t="s">
        <v>79</v>
      </c>
      <c r="AW123" s="14" t="s">
        <v>31</v>
      </c>
      <c r="AX123" s="14" t="s">
        <v>70</v>
      </c>
      <c r="AY123" s="159" t="s">
        <v>173</v>
      </c>
    </row>
    <row r="124" spans="1:65" s="13" customFormat="1">
      <c r="B124" s="152"/>
      <c r="D124" s="148" t="s">
        <v>181</v>
      </c>
      <c r="E124" s="153" t="s">
        <v>3</v>
      </c>
      <c r="F124" s="154" t="s">
        <v>1627</v>
      </c>
      <c r="H124" s="153" t="s">
        <v>3</v>
      </c>
      <c r="L124" s="152"/>
      <c r="M124" s="155"/>
      <c r="N124" s="156"/>
      <c r="O124" s="156"/>
      <c r="P124" s="156"/>
      <c r="Q124" s="156"/>
      <c r="R124" s="156"/>
      <c r="S124" s="156"/>
      <c r="T124" s="157"/>
      <c r="AT124" s="153" t="s">
        <v>181</v>
      </c>
      <c r="AU124" s="153" t="s">
        <v>79</v>
      </c>
      <c r="AV124" s="13" t="s">
        <v>76</v>
      </c>
      <c r="AW124" s="13" t="s">
        <v>31</v>
      </c>
      <c r="AX124" s="13" t="s">
        <v>70</v>
      </c>
      <c r="AY124" s="153" t="s">
        <v>173</v>
      </c>
    </row>
    <row r="125" spans="1:65" s="14" customFormat="1">
      <c r="B125" s="158"/>
      <c r="D125" s="148" t="s">
        <v>181</v>
      </c>
      <c r="E125" s="159" t="s">
        <v>3</v>
      </c>
      <c r="F125" s="160" t="s">
        <v>1628</v>
      </c>
      <c r="H125" s="161">
        <v>-12.375999999999999</v>
      </c>
      <c r="L125" s="158"/>
      <c r="M125" s="162"/>
      <c r="N125" s="163"/>
      <c r="O125" s="163"/>
      <c r="P125" s="163"/>
      <c r="Q125" s="163"/>
      <c r="R125" s="163"/>
      <c r="S125" s="163"/>
      <c r="T125" s="164"/>
      <c r="AT125" s="159" t="s">
        <v>181</v>
      </c>
      <c r="AU125" s="159" t="s">
        <v>79</v>
      </c>
      <c r="AV125" s="14" t="s">
        <v>79</v>
      </c>
      <c r="AW125" s="14" t="s">
        <v>31</v>
      </c>
      <c r="AX125" s="14" t="s">
        <v>70</v>
      </c>
      <c r="AY125" s="159" t="s">
        <v>173</v>
      </c>
    </row>
    <row r="126" spans="1:65" s="15" customFormat="1">
      <c r="B126" s="165"/>
      <c r="D126" s="148" t="s">
        <v>181</v>
      </c>
      <c r="E126" s="166" t="s">
        <v>3</v>
      </c>
      <c r="F126" s="167" t="s">
        <v>188</v>
      </c>
      <c r="H126" s="168">
        <v>50.824000000000005</v>
      </c>
      <c r="L126" s="165"/>
      <c r="M126" s="169"/>
      <c r="N126" s="170"/>
      <c r="O126" s="170"/>
      <c r="P126" s="170"/>
      <c r="Q126" s="170"/>
      <c r="R126" s="170"/>
      <c r="S126" s="170"/>
      <c r="T126" s="171"/>
      <c r="AT126" s="166" t="s">
        <v>181</v>
      </c>
      <c r="AU126" s="166" t="s">
        <v>79</v>
      </c>
      <c r="AV126" s="15" t="s">
        <v>178</v>
      </c>
      <c r="AW126" s="15" t="s">
        <v>31</v>
      </c>
      <c r="AX126" s="15" t="s">
        <v>76</v>
      </c>
      <c r="AY126" s="166" t="s">
        <v>173</v>
      </c>
    </row>
    <row r="127" spans="1:65" s="2" customFormat="1" ht="55.5" customHeight="1">
      <c r="A127" s="30"/>
      <c r="B127" s="135"/>
      <c r="C127" s="136" t="s">
        <v>197</v>
      </c>
      <c r="D127" s="136" t="s">
        <v>175</v>
      </c>
      <c r="E127" s="137" t="s">
        <v>217</v>
      </c>
      <c r="F127" s="138" t="s">
        <v>218</v>
      </c>
      <c r="G127" s="139" t="s">
        <v>200</v>
      </c>
      <c r="H127" s="140">
        <v>27.52</v>
      </c>
      <c r="I127" s="141"/>
      <c r="J127" s="141">
        <f>ROUND(I127*H127,2)</f>
        <v>0</v>
      </c>
      <c r="K127" s="138" t="s">
        <v>177</v>
      </c>
      <c r="L127" s="31"/>
      <c r="M127" s="142" t="s">
        <v>3</v>
      </c>
      <c r="N127" s="143" t="s">
        <v>41</v>
      </c>
      <c r="O127" s="144">
        <v>4.3999999999999997E-2</v>
      </c>
      <c r="P127" s="144">
        <f>O127*H127</f>
        <v>1.21088</v>
      </c>
      <c r="Q127" s="144">
        <v>0</v>
      </c>
      <c r="R127" s="144">
        <f>Q127*H127</f>
        <v>0</v>
      </c>
      <c r="S127" s="144">
        <v>0</v>
      </c>
      <c r="T127" s="145">
        <f>S127*H127</f>
        <v>0</v>
      </c>
      <c r="U127" s="30"/>
      <c r="V127" s="30"/>
      <c r="W127" s="30"/>
      <c r="X127" s="30"/>
      <c r="Y127" s="30"/>
      <c r="Z127" s="30"/>
      <c r="AA127" s="30"/>
      <c r="AB127" s="30"/>
      <c r="AC127" s="30"/>
      <c r="AD127" s="30"/>
      <c r="AE127" s="30"/>
      <c r="AR127" s="146" t="s">
        <v>178</v>
      </c>
      <c r="AT127" s="146" t="s">
        <v>175</v>
      </c>
      <c r="AU127" s="146" t="s">
        <v>79</v>
      </c>
      <c r="AY127" s="18" t="s">
        <v>173</v>
      </c>
      <c r="BE127" s="147">
        <f>IF(N127="základní",J127,0)</f>
        <v>0</v>
      </c>
      <c r="BF127" s="147">
        <f>IF(N127="snížená",J127,0)</f>
        <v>0</v>
      </c>
      <c r="BG127" s="147">
        <f>IF(N127="zákl. přenesená",J127,0)</f>
        <v>0</v>
      </c>
      <c r="BH127" s="147">
        <f>IF(N127="sníž. přenesená",J127,0)</f>
        <v>0</v>
      </c>
      <c r="BI127" s="147">
        <f>IF(N127="nulová",J127,0)</f>
        <v>0</v>
      </c>
      <c r="BJ127" s="18" t="s">
        <v>76</v>
      </c>
      <c r="BK127" s="147">
        <f>ROUND(I127*H127,2)</f>
        <v>0</v>
      </c>
      <c r="BL127" s="18" t="s">
        <v>178</v>
      </c>
      <c r="BM127" s="146" t="s">
        <v>1629</v>
      </c>
    </row>
    <row r="128" spans="1:65" s="2" customFormat="1" ht="78">
      <c r="A128" s="30"/>
      <c r="B128" s="31"/>
      <c r="C128" s="30"/>
      <c r="D128" s="148" t="s">
        <v>179</v>
      </c>
      <c r="E128" s="30"/>
      <c r="F128" s="149" t="s">
        <v>219</v>
      </c>
      <c r="G128" s="30"/>
      <c r="H128" s="30"/>
      <c r="I128" s="30"/>
      <c r="J128" s="30"/>
      <c r="K128" s="30"/>
      <c r="L128" s="31"/>
      <c r="M128" s="150"/>
      <c r="N128" s="151"/>
      <c r="O128" s="51"/>
      <c r="P128" s="51"/>
      <c r="Q128" s="51"/>
      <c r="R128" s="51"/>
      <c r="S128" s="51"/>
      <c r="T128" s="52"/>
      <c r="U128" s="30"/>
      <c r="V128" s="30"/>
      <c r="W128" s="30"/>
      <c r="X128" s="30"/>
      <c r="Y128" s="30"/>
      <c r="Z128" s="30"/>
      <c r="AA128" s="30"/>
      <c r="AB128" s="30"/>
      <c r="AC128" s="30"/>
      <c r="AD128" s="30"/>
      <c r="AE128" s="30"/>
      <c r="AT128" s="18" t="s">
        <v>179</v>
      </c>
      <c r="AU128" s="18" t="s">
        <v>79</v>
      </c>
    </row>
    <row r="129" spans="1:65" s="13" customFormat="1">
      <c r="B129" s="152"/>
      <c r="D129" s="148" t="s">
        <v>181</v>
      </c>
      <c r="E129" s="153" t="s">
        <v>3</v>
      </c>
      <c r="F129" s="154" t="s">
        <v>1630</v>
      </c>
      <c r="H129" s="153" t="s">
        <v>3</v>
      </c>
      <c r="L129" s="152"/>
      <c r="M129" s="155"/>
      <c r="N129" s="156"/>
      <c r="O129" s="156"/>
      <c r="P129" s="156"/>
      <c r="Q129" s="156"/>
      <c r="R129" s="156"/>
      <c r="S129" s="156"/>
      <c r="T129" s="157"/>
      <c r="AT129" s="153" t="s">
        <v>181</v>
      </c>
      <c r="AU129" s="153" t="s">
        <v>79</v>
      </c>
      <c r="AV129" s="13" t="s">
        <v>76</v>
      </c>
      <c r="AW129" s="13" t="s">
        <v>31</v>
      </c>
      <c r="AX129" s="13" t="s">
        <v>70</v>
      </c>
      <c r="AY129" s="153" t="s">
        <v>173</v>
      </c>
    </row>
    <row r="130" spans="1:65" s="14" customFormat="1">
      <c r="B130" s="158"/>
      <c r="D130" s="148" t="s">
        <v>181</v>
      </c>
      <c r="E130" s="159" t="s">
        <v>3</v>
      </c>
      <c r="F130" s="160" t="s">
        <v>1631</v>
      </c>
      <c r="H130" s="161">
        <v>26.52</v>
      </c>
      <c r="L130" s="158"/>
      <c r="M130" s="162"/>
      <c r="N130" s="163"/>
      <c r="O130" s="163"/>
      <c r="P130" s="163"/>
      <c r="Q130" s="163"/>
      <c r="R130" s="163"/>
      <c r="S130" s="163"/>
      <c r="T130" s="164"/>
      <c r="AT130" s="159" t="s">
        <v>181</v>
      </c>
      <c r="AU130" s="159" t="s">
        <v>79</v>
      </c>
      <c r="AV130" s="14" t="s">
        <v>79</v>
      </c>
      <c r="AW130" s="14" t="s">
        <v>31</v>
      </c>
      <c r="AX130" s="14" t="s">
        <v>70</v>
      </c>
      <c r="AY130" s="159" t="s">
        <v>173</v>
      </c>
    </row>
    <row r="131" spans="1:65" s="13" customFormat="1">
      <c r="B131" s="152"/>
      <c r="D131" s="148" t="s">
        <v>181</v>
      </c>
      <c r="E131" s="153" t="s">
        <v>3</v>
      </c>
      <c r="F131" s="154" t="s">
        <v>1624</v>
      </c>
      <c r="H131" s="153" t="s">
        <v>3</v>
      </c>
      <c r="L131" s="152"/>
      <c r="M131" s="155"/>
      <c r="N131" s="156"/>
      <c r="O131" s="156"/>
      <c r="P131" s="156"/>
      <c r="Q131" s="156"/>
      <c r="R131" s="156"/>
      <c r="S131" s="156"/>
      <c r="T131" s="157"/>
      <c r="AT131" s="153" t="s">
        <v>181</v>
      </c>
      <c r="AU131" s="153" t="s">
        <v>79</v>
      </c>
      <c r="AV131" s="13" t="s">
        <v>76</v>
      </c>
      <c r="AW131" s="13" t="s">
        <v>31</v>
      </c>
      <c r="AX131" s="13" t="s">
        <v>70</v>
      </c>
      <c r="AY131" s="153" t="s">
        <v>173</v>
      </c>
    </row>
    <row r="132" spans="1:65" s="14" customFormat="1">
      <c r="B132" s="158"/>
      <c r="D132" s="148" t="s">
        <v>181</v>
      </c>
      <c r="E132" s="159" t="s">
        <v>3</v>
      </c>
      <c r="F132" s="160" t="s">
        <v>1227</v>
      </c>
      <c r="H132" s="161">
        <v>1</v>
      </c>
      <c r="L132" s="158"/>
      <c r="M132" s="162"/>
      <c r="N132" s="163"/>
      <c r="O132" s="163"/>
      <c r="P132" s="163"/>
      <c r="Q132" s="163"/>
      <c r="R132" s="163"/>
      <c r="S132" s="163"/>
      <c r="T132" s="164"/>
      <c r="AT132" s="159" t="s">
        <v>181</v>
      </c>
      <c r="AU132" s="159" t="s">
        <v>79</v>
      </c>
      <c r="AV132" s="14" t="s">
        <v>79</v>
      </c>
      <c r="AW132" s="14" t="s">
        <v>31</v>
      </c>
      <c r="AX132" s="14" t="s">
        <v>70</v>
      </c>
      <c r="AY132" s="159" t="s">
        <v>173</v>
      </c>
    </row>
    <row r="133" spans="1:65" s="15" customFormat="1">
      <c r="B133" s="165"/>
      <c r="D133" s="148" t="s">
        <v>181</v>
      </c>
      <c r="E133" s="166" t="s">
        <v>3</v>
      </c>
      <c r="F133" s="167" t="s">
        <v>188</v>
      </c>
      <c r="H133" s="168">
        <v>27.52</v>
      </c>
      <c r="L133" s="165"/>
      <c r="M133" s="169"/>
      <c r="N133" s="170"/>
      <c r="O133" s="170"/>
      <c r="P133" s="170"/>
      <c r="Q133" s="170"/>
      <c r="R133" s="170"/>
      <c r="S133" s="170"/>
      <c r="T133" s="171"/>
      <c r="AT133" s="166" t="s">
        <v>181</v>
      </c>
      <c r="AU133" s="166" t="s">
        <v>79</v>
      </c>
      <c r="AV133" s="15" t="s">
        <v>178</v>
      </c>
      <c r="AW133" s="15" t="s">
        <v>31</v>
      </c>
      <c r="AX133" s="15" t="s">
        <v>76</v>
      </c>
      <c r="AY133" s="166" t="s">
        <v>173</v>
      </c>
    </row>
    <row r="134" spans="1:65" s="2" customFormat="1" ht="55.5" customHeight="1">
      <c r="A134" s="30"/>
      <c r="B134" s="135"/>
      <c r="C134" s="136" t="s">
        <v>202</v>
      </c>
      <c r="D134" s="136" t="s">
        <v>175</v>
      </c>
      <c r="E134" s="137" t="s">
        <v>221</v>
      </c>
      <c r="F134" s="138" t="s">
        <v>222</v>
      </c>
      <c r="G134" s="139" t="s">
        <v>200</v>
      </c>
      <c r="H134" s="140">
        <v>24.303999999999998</v>
      </c>
      <c r="I134" s="141"/>
      <c r="J134" s="141">
        <f>ROUND(I134*H134,2)</f>
        <v>0</v>
      </c>
      <c r="K134" s="138" t="s">
        <v>177</v>
      </c>
      <c r="L134" s="31"/>
      <c r="M134" s="142" t="s">
        <v>3</v>
      </c>
      <c r="N134" s="143" t="s">
        <v>41</v>
      </c>
      <c r="O134" s="144">
        <v>8.6999999999999994E-2</v>
      </c>
      <c r="P134" s="144">
        <f>O134*H134</f>
        <v>2.1144479999999999</v>
      </c>
      <c r="Q134" s="144">
        <v>0</v>
      </c>
      <c r="R134" s="144">
        <f>Q134*H134</f>
        <v>0</v>
      </c>
      <c r="S134" s="144">
        <v>0</v>
      </c>
      <c r="T134" s="145">
        <f>S134*H134</f>
        <v>0</v>
      </c>
      <c r="U134" s="30"/>
      <c r="V134" s="30"/>
      <c r="W134" s="30"/>
      <c r="X134" s="30"/>
      <c r="Y134" s="30"/>
      <c r="Z134" s="30"/>
      <c r="AA134" s="30"/>
      <c r="AB134" s="30"/>
      <c r="AC134" s="30"/>
      <c r="AD134" s="30"/>
      <c r="AE134" s="30"/>
      <c r="AR134" s="146" t="s">
        <v>178</v>
      </c>
      <c r="AT134" s="146" t="s">
        <v>175</v>
      </c>
      <c r="AU134" s="146" t="s">
        <v>79</v>
      </c>
      <c r="AY134" s="18" t="s">
        <v>173</v>
      </c>
      <c r="BE134" s="147">
        <f>IF(N134="základní",J134,0)</f>
        <v>0</v>
      </c>
      <c r="BF134" s="147">
        <f>IF(N134="snížená",J134,0)</f>
        <v>0</v>
      </c>
      <c r="BG134" s="147">
        <f>IF(N134="zákl. přenesená",J134,0)</f>
        <v>0</v>
      </c>
      <c r="BH134" s="147">
        <f>IF(N134="sníž. přenesená",J134,0)</f>
        <v>0</v>
      </c>
      <c r="BI134" s="147">
        <f>IF(N134="nulová",J134,0)</f>
        <v>0</v>
      </c>
      <c r="BJ134" s="18" t="s">
        <v>76</v>
      </c>
      <c r="BK134" s="147">
        <f>ROUND(I134*H134,2)</f>
        <v>0</v>
      </c>
      <c r="BL134" s="18" t="s">
        <v>178</v>
      </c>
      <c r="BM134" s="146" t="s">
        <v>1632</v>
      </c>
    </row>
    <row r="135" spans="1:65" s="2" customFormat="1" ht="78">
      <c r="A135" s="30"/>
      <c r="B135" s="31"/>
      <c r="C135" s="30"/>
      <c r="D135" s="148" t="s">
        <v>179</v>
      </c>
      <c r="E135" s="30"/>
      <c r="F135" s="149" t="s">
        <v>219</v>
      </c>
      <c r="G135" s="30"/>
      <c r="H135" s="30"/>
      <c r="I135" s="30"/>
      <c r="J135" s="30"/>
      <c r="K135" s="30"/>
      <c r="L135" s="31"/>
      <c r="M135" s="150"/>
      <c r="N135" s="151"/>
      <c r="O135" s="51"/>
      <c r="P135" s="51"/>
      <c r="Q135" s="51"/>
      <c r="R135" s="51"/>
      <c r="S135" s="51"/>
      <c r="T135" s="52"/>
      <c r="U135" s="30"/>
      <c r="V135" s="30"/>
      <c r="W135" s="30"/>
      <c r="X135" s="30"/>
      <c r="Y135" s="30"/>
      <c r="Z135" s="30"/>
      <c r="AA135" s="30"/>
      <c r="AB135" s="30"/>
      <c r="AC135" s="30"/>
      <c r="AD135" s="30"/>
      <c r="AE135" s="30"/>
      <c r="AT135" s="18" t="s">
        <v>179</v>
      </c>
      <c r="AU135" s="18" t="s">
        <v>79</v>
      </c>
    </row>
    <row r="136" spans="1:65" s="13" customFormat="1">
      <c r="B136" s="152"/>
      <c r="D136" s="148" t="s">
        <v>181</v>
      </c>
      <c r="E136" s="153" t="s">
        <v>3</v>
      </c>
      <c r="F136" s="154" t="s">
        <v>223</v>
      </c>
      <c r="H136" s="153" t="s">
        <v>3</v>
      </c>
      <c r="L136" s="152"/>
      <c r="M136" s="155"/>
      <c r="N136" s="156"/>
      <c r="O136" s="156"/>
      <c r="P136" s="156"/>
      <c r="Q136" s="156"/>
      <c r="R136" s="156"/>
      <c r="S136" s="156"/>
      <c r="T136" s="157"/>
      <c r="AT136" s="153" t="s">
        <v>181</v>
      </c>
      <c r="AU136" s="153" t="s">
        <v>79</v>
      </c>
      <c r="AV136" s="13" t="s">
        <v>76</v>
      </c>
      <c r="AW136" s="13" t="s">
        <v>31</v>
      </c>
      <c r="AX136" s="13" t="s">
        <v>70</v>
      </c>
      <c r="AY136" s="153" t="s">
        <v>173</v>
      </c>
    </row>
    <row r="137" spans="1:65" s="14" customFormat="1">
      <c r="B137" s="158"/>
      <c r="D137" s="148" t="s">
        <v>181</v>
      </c>
      <c r="E137" s="159" t="s">
        <v>3</v>
      </c>
      <c r="F137" s="160" t="s">
        <v>1633</v>
      </c>
      <c r="H137" s="161">
        <v>50.823999999999998</v>
      </c>
      <c r="L137" s="158"/>
      <c r="M137" s="162"/>
      <c r="N137" s="163"/>
      <c r="O137" s="163"/>
      <c r="P137" s="163"/>
      <c r="Q137" s="163"/>
      <c r="R137" s="163"/>
      <c r="S137" s="163"/>
      <c r="T137" s="164"/>
      <c r="AT137" s="159" t="s">
        <v>181</v>
      </c>
      <c r="AU137" s="159" t="s">
        <v>79</v>
      </c>
      <c r="AV137" s="14" t="s">
        <v>79</v>
      </c>
      <c r="AW137" s="14" t="s">
        <v>31</v>
      </c>
      <c r="AX137" s="14" t="s">
        <v>70</v>
      </c>
      <c r="AY137" s="159" t="s">
        <v>173</v>
      </c>
    </row>
    <row r="138" spans="1:65" s="14" customFormat="1">
      <c r="B138" s="158"/>
      <c r="D138" s="148" t="s">
        <v>181</v>
      </c>
      <c r="E138" s="159" t="s">
        <v>3</v>
      </c>
      <c r="F138" s="160" t="s">
        <v>1634</v>
      </c>
      <c r="H138" s="161">
        <v>1</v>
      </c>
      <c r="L138" s="158"/>
      <c r="M138" s="162"/>
      <c r="N138" s="163"/>
      <c r="O138" s="163"/>
      <c r="P138" s="163"/>
      <c r="Q138" s="163"/>
      <c r="R138" s="163"/>
      <c r="S138" s="163"/>
      <c r="T138" s="164"/>
      <c r="AT138" s="159" t="s">
        <v>181</v>
      </c>
      <c r="AU138" s="159" t="s">
        <v>79</v>
      </c>
      <c r="AV138" s="14" t="s">
        <v>79</v>
      </c>
      <c r="AW138" s="14" t="s">
        <v>31</v>
      </c>
      <c r="AX138" s="14" t="s">
        <v>70</v>
      </c>
      <c r="AY138" s="159" t="s">
        <v>173</v>
      </c>
    </row>
    <row r="139" spans="1:65" s="14" customFormat="1">
      <c r="B139" s="158"/>
      <c r="D139" s="148" t="s">
        <v>181</v>
      </c>
      <c r="E139" s="159" t="s">
        <v>3</v>
      </c>
      <c r="F139" s="160" t="s">
        <v>1635</v>
      </c>
      <c r="H139" s="161">
        <v>-27.52</v>
      </c>
      <c r="L139" s="158"/>
      <c r="M139" s="162"/>
      <c r="N139" s="163"/>
      <c r="O139" s="163"/>
      <c r="P139" s="163"/>
      <c r="Q139" s="163"/>
      <c r="R139" s="163"/>
      <c r="S139" s="163"/>
      <c r="T139" s="164"/>
      <c r="AT139" s="159" t="s">
        <v>181</v>
      </c>
      <c r="AU139" s="159" t="s">
        <v>79</v>
      </c>
      <c r="AV139" s="14" t="s">
        <v>79</v>
      </c>
      <c r="AW139" s="14" t="s">
        <v>31</v>
      </c>
      <c r="AX139" s="14" t="s">
        <v>70</v>
      </c>
      <c r="AY139" s="159" t="s">
        <v>173</v>
      </c>
    </row>
    <row r="140" spans="1:65" s="15" customFormat="1">
      <c r="B140" s="165"/>
      <c r="D140" s="148" t="s">
        <v>181</v>
      </c>
      <c r="E140" s="166" t="s">
        <v>3</v>
      </c>
      <c r="F140" s="167" t="s">
        <v>188</v>
      </c>
      <c r="H140" s="168">
        <v>24.303999999999998</v>
      </c>
      <c r="L140" s="165"/>
      <c r="M140" s="169"/>
      <c r="N140" s="170"/>
      <c r="O140" s="170"/>
      <c r="P140" s="170"/>
      <c r="Q140" s="170"/>
      <c r="R140" s="170"/>
      <c r="S140" s="170"/>
      <c r="T140" s="171"/>
      <c r="AT140" s="166" t="s">
        <v>181</v>
      </c>
      <c r="AU140" s="166" t="s">
        <v>79</v>
      </c>
      <c r="AV140" s="15" t="s">
        <v>178</v>
      </c>
      <c r="AW140" s="15" t="s">
        <v>31</v>
      </c>
      <c r="AX140" s="15" t="s">
        <v>76</v>
      </c>
      <c r="AY140" s="166" t="s">
        <v>173</v>
      </c>
    </row>
    <row r="141" spans="1:65" s="2" customFormat="1" ht="55.5" customHeight="1">
      <c r="A141" s="30"/>
      <c r="B141" s="135"/>
      <c r="C141" s="136" t="s">
        <v>206</v>
      </c>
      <c r="D141" s="136" t="s">
        <v>175</v>
      </c>
      <c r="E141" s="137" t="s">
        <v>225</v>
      </c>
      <c r="F141" s="138" t="s">
        <v>226</v>
      </c>
      <c r="G141" s="139" t="s">
        <v>200</v>
      </c>
      <c r="H141" s="140">
        <v>267.34399999999999</v>
      </c>
      <c r="I141" s="141"/>
      <c r="J141" s="141">
        <f>ROUND(I141*H141,2)</f>
        <v>0</v>
      </c>
      <c r="K141" s="138" t="s">
        <v>177</v>
      </c>
      <c r="L141" s="31"/>
      <c r="M141" s="142" t="s">
        <v>3</v>
      </c>
      <c r="N141" s="143" t="s">
        <v>41</v>
      </c>
      <c r="O141" s="144">
        <v>5.0000000000000001E-3</v>
      </c>
      <c r="P141" s="144">
        <f>O141*H141</f>
        <v>1.3367199999999999</v>
      </c>
      <c r="Q141" s="144">
        <v>0</v>
      </c>
      <c r="R141" s="144">
        <f>Q141*H141</f>
        <v>0</v>
      </c>
      <c r="S141" s="144">
        <v>0</v>
      </c>
      <c r="T141" s="145">
        <f>S141*H141</f>
        <v>0</v>
      </c>
      <c r="U141" s="30"/>
      <c r="V141" s="30"/>
      <c r="W141" s="30"/>
      <c r="X141" s="30"/>
      <c r="Y141" s="30"/>
      <c r="Z141" s="30"/>
      <c r="AA141" s="30"/>
      <c r="AB141" s="30"/>
      <c r="AC141" s="30"/>
      <c r="AD141" s="30"/>
      <c r="AE141" s="30"/>
      <c r="AR141" s="146" t="s">
        <v>178</v>
      </c>
      <c r="AT141" s="146" t="s">
        <v>175</v>
      </c>
      <c r="AU141" s="146" t="s">
        <v>79</v>
      </c>
      <c r="AY141" s="18" t="s">
        <v>173</v>
      </c>
      <c r="BE141" s="147">
        <f>IF(N141="základní",J141,0)</f>
        <v>0</v>
      </c>
      <c r="BF141" s="147">
        <f>IF(N141="snížená",J141,0)</f>
        <v>0</v>
      </c>
      <c r="BG141" s="147">
        <f>IF(N141="zákl. přenesená",J141,0)</f>
        <v>0</v>
      </c>
      <c r="BH141" s="147">
        <f>IF(N141="sníž. přenesená",J141,0)</f>
        <v>0</v>
      </c>
      <c r="BI141" s="147">
        <f>IF(N141="nulová",J141,0)</f>
        <v>0</v>
      </c>
      <c r="BJ141" s="18" t="s">
        <v>76</v>
      </c>
      <c r="BK141" s="147">
        <f>ROUND(I141*H141,2)</f>
        <v>0</v>
      </c>
      <c r="BL141" s="18" t="s">
        <v>178</v>
      </c>
      <c r="BM141" s="146" t="s">
        <v>1636</v>
      </c>
    </row>
    <row r="142" spans="1:65" s="2" customFormat="1" ht="78">
      <c r="A142" s="30"/>
      <c r="B142" s="31"/>
      <c r="C142" s="30"/>
      <c r="D142" s="148" t="s">
        <v>179</v>
      </c>
      <c r="E142" s="30"/>
      <c r="F142" s="149" t="s">
        <v>219</v>
      </c>
      <c r="G142" s="30"/>
      <c r="H142" s="30"/>
      <c r="I142" s="30"/>
      <c r="J142" s="30"/>
      <c r="K142" s="30"/>
      <c r="L142" s="31"/>
      <c r="M142" s="150"/>
      <c r="N142" s="151"/>
      <c r="O142" s="51"/>
      <c r="P142" s="51"/>
      <c r="Q142" s="51"/>
      <c r="R142" s="51"/>
      <c r="S142" s="51"/>
      <c r="T142" s="52"/>
      <c r="U142" s="30"/>
      <c r="V142" s="30"/>
      <c r="W142" s="30"/>
      <c r="X142" s="30"/>
      <c r="Y142" s="30"/>
      <c r="Z142" s="30"/>
      <c r="AA142" s="30"/>
      <c r="AB142" s="30"/>
      <c r="AC142" s="30"/>
      <c r="AD142" s="30"/>
      <c r="AE142" s="30"/>
      <c r="AT142" s="18" t="s">
        <v>179</v>
      </c>
      <c r="AU142" s="18" t="s">
        <v>79</v>
      </c>
    </row>
    <row r="143" spans="1:65" s="13" customFormat="1">
      <c r="B143" s="152"/>
      <c r="D143" s="148" t="s">
        <v>181</v>
      </c>
      <c r="E143" s="153" t="s">
        <v>3</v>
      </c>
      <c r="F143" s="154" t="s">
        <v>1637</v>
      </c>
      <c r="H143" s="153" t="s">
        <v>3</v>
      </c>
      <c r="L143" s="152"/>
      <c r="M143" s="155"/>
      <c r="N143" s="156"/>
      <c r="O143" s="156"/>
      <c r="P143" s="156"/>
      <c r="Q143" s="156"/>
      <c r="R143" s="156"/>
      <c r="S143" s="156"/>
      <c r="T143" s="157"/>
      <c r="AT143" s="153" t="s">
        <v>181</v>
      </c>
      <c r="AU143" s="153" t="s">
        <v>79</v>
      </c>
      <c r="AV143" s="13" t="s">
        <v>76</v>
      </c>
      <c r="AW143" s="13" t="s">
        <v>31</v>
      </c>
      <c r="AX143" s="13" t="s">
        <v>70</v>
      </c>
      <c r="AY143" s="153" t="s">
        <v>173</v>
      </c>
    </row>
    <row r="144" spans="1:65" s="14" customFormat="1">
      <c r="B144" s="158"/>
      <c r="D144" s="148" t="s">
        <v>181</v>
      </c>
      <c r="E144" s="159" t="s">
        <v>3</v>
      </c>
      <c r="F144" s="160" t="s">
        <v>1638</v>
      </c>
      <c r="H144" s="161">
        <v>267.34399999999999</v>
      </c>
      <c r="L144" s="158"/>
      <c r="M144" s="162"/>
      <c r="N144" s="163"/>
      <c r="O144" s="163"/>
      <c r="P144" s="163"/>
      <c r="Q144" s="163"/>
      <c r="R144" s="163"/>
      <c r="S144" s="163"/>
      <c r="T144" s="164"/>
      <c r="AT144" s="159" t="s">
        <v>181</v>
      </c>
      <c r="AU144" s="159" t="s">
        <v>79</v>
      </c>
      <c r="AV144" s="14" t="s">
        <v>79</v>
      </c>
      <c r="AW144" s="14" t="s">
        <v>31</v>
      </c>
      <c r="AX144" s="14" t="s">
        <v>76</v>
      </c>
      <c r="AY144" s="159" t="s">
        <v>173</v>
      </c>
    </row>
    <row r="145" spans="1:65" s="2" customFormat="1" ht="55.5" customHeight="1">
      <c r="A145" s="30"/>
      <c r="B145" s="135"/>
      <c r="C145" s="136" t="s">
        <v>211</v>
      </c>
      <c r="D145" s="136" t="s">
        <v>175</v>
      </c>
      <c r="E145" s="137" t="s">
        <v>228</v>
      </c>
      <c r="F145" s="138" t="s">
        <v>229</v>
      </c>
      <c r="G145" s="139" t="s">
        <v>200</v>
      </c>
      <c r="H145" s="140">
        <v>1</v>
      </c>
      <c r="I145" s="141"/>
      <c r="J145" s="141">
        <f>ROUND(I145*H145,2)</f>
        <v>0</v>
      </c>
      <c r="K145" s="138" t="s">
        <v>177</v>
      </c>
      <c r="L145" s="31"/>
      <c r="M145" s="142" t="s">
        <v>3</v>
      </c>
      <c r="N145" s="143" t="s">
        <v>41</v>
      </c>
      <c r="O145" s="144">
        <v>0.39400000000000002</v>
      </c>
      <c r="P145" s="144">
        <f>O145*H145</f>
        <v>0.39400000000000002</v>
      </c>
      <c r="Q145" s="144">
        <v>0</v>
      </c>
      <c r="R145" s="144">
        <f>Q145*H145</f>
        <v>0</v>
      </c>
      <c r="S145" s="144">
        <v>0</v>
      </c>
      <c r="T145" s="145">
        <f>S145*H145</f>
        <v>0</v>
      </c>
      <c r="U145" s="30"/>
      <c r="V145" s="30"/>
      <c r="W145" s="30"/>
      <c r="X145" s="30"/>
      <c r="Y145" s="30"/>
      <c r="Z145" s="30"/>
      <c r="AA145" s="30"/>
      <c r="AB145" s="30"/>
      <c r="AC145" s="30"/>
      <c r="AD145" s="30"/>
      <c r="AE145" s="30"/>
      <c r="AR145" s="146" t="s">
        <v>178</v>
      </c>
      <c r="AT145" s="146" t="s">
        <v>175</v>
      </c>
      <c r="AU145" s="146" t="s">
        <v>79</v>
      </c>
      <c r="AY145" s="18" t="s">
        <v>173</v>
      </c>
      <c r="BE145" s="147">
        <f>IF(N145="základní",J145,0)</f>
        <v>0</v>
      </c>
      <c r="BF145" s="147">
        <f>IF(N145="snížená",J145,0)</f>
        <v>0</v>
      </c>
      <c r="BG145" s="147">
        <f>IF(N145="zákl. přenesená",J145,0)</f>
        <v>0</v>
      </c>
      <c r="BH145" s="147">
        <f>IF(N145="sníž. přenesená",J145,0)</f>
        <v>0</v>
      </c>
      <c r="BI145" s="147">
        <f>IF(N145="nulová",J145,0)</f>
        <v>0</v>
      </c>
      <c r="BJ145" s="18" t="s">
        <v>76</v>
      </c>
      <c r="BK145" s="147">
        <f>ROUND(I145*H145,2)</f>
        <v>0</v>
      </c>
      <c r="BL145" s="18" t="s">
        <v>178</v>
      </c>
      <c r="BM145" s="146" t="s">
        <v>1639</v>
      </c>
    </row>
    <row r="146" spans="1:65" s="2" customFormat="1" ht="68.25">
      <c r="A146" s="30"/>
      <c r="B146" s="31"/>
      <c r="C146" s="30"/>
      <c r="D146" s="148" t="s">
        <v>179</v>
      </c>
      <c r="E146" s="30"/>
      <c r="F146" s="149" t="s">
        <v>230</v>
      </c>
      <c r="G146" s="30"/>
      <c r="H146" s="30"/>
      <c r="I146" s="30"/>
      <c r="J146" s="30"/>
      <c r="K146" s="30"/>
      <c r="L146" s="31"/>
      <c r="M146" s="150"/>
      <c r="N146" s="151"/>
      <c r="O146" s="51"/>
      <c r="P146" s="51"/>
      <c r="Q146" s="51"/>
      <c r="R146" s="51"/>
      <c r="S146" s="51"/>
      <c r="T146" s="52"/>
      <c r="U146" s="30"/>
      <c r="V146" s="30"/>
      <c r="W146" s="30"/>
      <c r="X146" s="30"/>
      <c r="Y146" s="30"/>
      <c r="Z146" s="30"/>
      <c r="AA146" s="30"/>
      <c r="AB146" s="30"/>
      <c r="AC146" s="30"/>
      <c r="AD146" s="30"/>
      <c r="AE146" s="30"/>
      <c r="AT146" s="18" t="s">
        <v>179</v>
      </c>
      <c r="AU146" s="18" t="s">
        <v>79</v>
      </c>
    </row>
    <row r="147" spans="1:65" s="13" customFormat="1">
      <c r="B147" s="152"/>
      <c r="D147" s="148" t="s">
        <v>181</v>
      </c>
      <c r="E147" s="153" t="s">
        <v>3</v>
      </c>
      <c r="F147" s="154" t="s">
        <v>231</v>
      </c>
      <c r="H147" s="153" t="s">
        <v>3</v>
      </c>
      <c r="L147" s="152"/>
      <c r="M147" s="155"/>
      <c r="N147" s="156"/>
      <c r="O147" s="156"/>
      <c r="P147" s="156"/>
      <c r="Q147" s="156"/>
      <c r="R147" s="156"/>
      <c r="S147" s="156"/>
      <c r="T147" s="157"/>
      <c r="AT147" s="153" t="s">
        <v>181</v>
      </c>
      <c r="AU147" s="153" t="s">
        <v>79</v>
      </c>
      <c r="AV147" s="13" t="s">
        <v>76</v>
      </c>
      <c r="AW147" s="13" t="s">
        <v>31</v>
      </c>
      <c r="AX147" s="13" t="s">
        <v>70</v>
      </c>
      <c r="AY147" s="153" t="s">
        <v>173</v>
      </c>
    </row>
    <row r="148" spans="1:65" s="14" customFormat="1">
      <c r="B148" s="158"/>
      <c r="D148" s="148" t="s">
        <v>181</v>
      </c>
      <c r="E148" s="159" t="s">
        <v>3</v>
      </c>
      <c r="F148" s="160" t="s">
        <v>1247</v>
      </c>
      <c r="H148" s="161">
        <v>1</v>
      </c>
      <c r="L148" s="158"/>
      <c r="M148" s="162"/>
      <c r="N148" s="163"/>
      <c r="O148" s="163"/>
      <c r="P148" s="163"/>
      <c r="Q148" s="163"/>
      <c r="R148" s="163"/>
      <c r="S148" s="163"/>
      <c r="T148" s="164"/>
      <c r="AT148" s="159" t="s">
        <v>181</v>
      </c>
      <c r="AU148" s="159" t="s">
        <v>79</v>
      </c>
      <c r="AV148" s="14" t="s">
        <v>79</v>
      </c>
      <c r="AW148" s="14" t="s">
        <v>31</v>
      </c>
      <c r="AX148" s="14" t="s">
        <v>70</v>
      </c>
      <c r="AY148" s="159" t="s">
        <v>173</v>
      </c>
    </row>
    <row r="149" spans="1:65" s="15" customFormat="1">
      <c r="B149" s="165"/>
      <c r="D149" s="148" t="s">
        <v>181</v>
      </c>
      <c r="E149" s="166" t="s">
        <v>3</v>
      </c>
      <c r="F149" s="167" t="s">
        <v>188</v>
      </c>
      <c r="H149" s="168">
        <v>1</v>
      </c>
      <c r="L149" s="165"/>
      <c r="M149" s="169"/>
      <c r="N149" s="170"/>
      <c r="O149" s="170"/>
      <c r="P149" s="170"/>
      <c r="Q149" s="170"/>
      <c r="R149" s="170"/>
      <c r="S149" s="170"/>
      <c r="T149" s="171"/>
      <c r="AT149" s="166" t="s">
        <v>181</v>
      </c>
      <c r="AU149" s="166" t="s">
        <v>79</v>
      </c>
      <c r="AV149" s="15" t="s">
        <v>178</v>
      </c>
      <c r="AW149" s="15" t="s">
        <v>31</v>
      </c>
      <c r="AX149" s="15" t="s">
        <v>76</v>
      </c>
      <c r="AY149" s="166" t="s">
        <v>173</v>
      </c>
    </row>
    <row r="150" spans="1:65" s="2" customFormat="1" ht="33" customHeight="1">
      <c r="A150" s="30"/>
      <c r="B150" s="135"/>
      <c r="C150" s="136" t="s">
        <v>216</v>
      </c>
      <c r="D150" s="136" t="s">
        <v>175</v>
      </c>
      <c r="E150" s="137" t="s">
        <v>233</v>
      </c>
      <c r="F150" s="138" t="s">
        <v>234</v>
      </c>
      <c r="G150" s="139" t="s">
        <v>200</v>
      </c>
      <c r="H150" s="140">
        <v>24.303999999999998</v>
      </c>
      <c r="I150" s="141"/>
      <c r="J150" s="141">
        <f>ROUND(I150*H150,2)</f>
        <v>0</v>
      </c>
      <c r="K150" s="138" t="s">
        <v>177</v>
      </c>
      <c r="L150" s="31"/>
      <c r="M150" s="142" t="s">
        <v>3</v>
      </c>
      <c r="N150" s="143" t="s">
        <v>41</v>
      </c>
      <c r="O150" s="144">
        <v>8.9999999999999993E-3</v>
      </c>
      <c r="P150" s="144">
        <f>O150*H150</f>
        <v>0.21873599999999996</v>
      </c>
      <c r="Q150" s="144">
        <v>0</v>
      </c>
      <c r="R150" s="144">
        <f>Q150*H150</f>
        <v>0</v>
      </c>
      <c r="S150" s="144">
        <v>0</v>
      </c>
      <c r="T150" s="145">
        <f>S150*H150</f>
        <v>0</v>
      </c>
      <c r="U150" s="30"/>
      <c r="V150" s="30"/>
      <c r="W150" s="30"/>
      <c r="X150" s="30"/>
      <c r="Y150" s="30"/>
      <c r="Z150" s="30"/>
      <c r="AA150" s="30"/>
      <c r="AB150" s="30"/>
      <c r="AC150" s="30"/>
      <c r="AD150" s="30"/>
      <c r="AE150" s="30"/>
      <c r="AR150" s="146" t="s">
        <v>178</v>
      </c>
      <c r="AT150" s="146" t="s">
        <v>175</v>
      </c>
      <c r="AU150" s="146" t="s">
        <v>79</v>
      </c>
      <c r="AY150" s="18" t="s">
        <v>173</v>
      </c>
      <c r="BE150" s="147">
        <f>IF(N150="základní",J150,0)</f>
        <v>0</v>
      </c>
      <c r="BF150" s="147">
        <f>IF(N150="snížená",J150,0)</f>
        <v>0</v>
      </c>
      <c r="BG150" s="147">
        <f>IF(N150="zákl. přenesená",J150,0)</f>
        <v>0</v>
      </c>
      <c r="BH150" s="147">
        <f>IF(N150="sníž. přenesená",J150,0)</f>
        <v>0</v>
      </c>
      <c r="BI150" s="147">
        <f>IF(N150="nulová",J150,0)</f>
        <v>0</v>
      </c>
      <c r="BJ150" s="18" t="s">
        <v>76</v>
      </c>
      <c r="BK150" s="147">
        <f>ROUND(I150*H150,2)</f>
        <v>0</v>
      </c>
      <c r="BL150" s="18" t="s">
        <v>178</v>
      </c>
      <c r="BM150" s="146" t="s">
        <v>1640</v>
      </c>
    </row>
    <row r="151" spans="1:65" s="2" customFormat="1" ht="165.75">
      <c r="A151" s="30"/>
      <c r="B151" s="31"/>
      <c r="C151" s="30"/>
      <c r="D151" s="148" t="s">
        <v>179</v>
      </c>
      <c r="E151" s="30"/>
      <c r="F151" s="149" t="s">
        <v>235</v>
      </c>
      <c r="G151" s="30"/>
      <c r="H151" s="30"/>
      <c r="I151" s="30"/>
      <c r="J151" s="30"/>
      <c r="K151" s="30"/>
      <c r="L151" s="31"/>
      <c r="M151" s="150"/>
      <c r="N151" s="151"/>
      <c r="O151" s="51"/>
      <c r="P151" s="51"/>
      <c r="Q151" s="51"/>
      <c r="R151" s="51"/>
      <c r="S151" s="51"/>
      <c r="T151" s="52"/>
      <c r="U151" s="30"/>
      <c r="V151" s="30"/>
      <c r="W151" s="30"/>
      <c r="X151" s="30"/>
      <c r="Y151" s="30"/>
      <c r="Z151" s="30"/>
      <c r="AA151" s="30"/>
      <c r="AB151" s="30"/>
      <c r="AC151" s="30"/>
      <c r="AD151" s="30"/>
      <c r="AE151" s="30"/>
      <c r="AT151" s="18" t="s">
        <v>179</v>
      </c>
      <c r="AU151" s="18" t="s">
        <v>79</v>
      </c>
    </row>
    <row r="152" spans="1:65" s="14" customFormat="1">
      <c r="B152" s="158"/>
      <c r="D152" s="148" t="s">
        <v>181</v>
      </c>
      <c r="E152" s="159" t="s">
        <v>3</v>
      </c>
      <c r="F152" s="160" t="s">
        <v>1641</v>
      </c>
      <c r="H152" s="161">
        <v>24.303999999999998</v>
      </c>
      <c r="L152" s="158"/>
      <c r="M152" s="162"/>
      <c r="N152" s="163"/>
      <c r="O152" s="163"/>
      <c r="P152" s="163"/>
      <c r="Q152" s="163"/>
      <c r="R152" s="163"/>
      <c r="S152" s="163"/>
      <c r="T152" s="164"/>
      <c r="AT152" s="159" t="s">
        <v>181</v>
      </c>
      <c r="AU152" s="159" t="s">
        <v>79</v>
      </c>
      <c r="AV152" s="14" t="s">
        <v>79</v>
      </c>
      <c r="AW152" s="14" t="s">
        <v>31</v>
      </c>
      <c r="AX152" s="14" t="s">
        <v>76</v>
      </c>
      <c r="AY152" s="159" t="s">
        <v>173</v>
      </c>
    </row>
    <row r="153" spans="1:65" s="2" customFormat="1" ht="33" customHeight="1">
      <c r="A153" s="30"/>
      <c r="B153" s="135"/>
      <c r="C153" s="136" t="s">
        <v>220</v>
      </c>
      <c r="D153" s="136" t="s">
        <v>175</v>
      </c>
      <c r="E153" s="137" t="s">
        <v>237</v>
      </c>
      <c r="F153" s="138" t="s">
        <v>238</v>
      </c>
      <c r="G153" s="139" t="s">
        <v>239</v>
      </c>
      <c r="H153" s="140">
        <v>46.177999999999997</v>
      </c>
      <c r="I153" s="141"/>
      <c r="J153" s="141">
        <f>ROUND(I153*H153,2)</f>
        <v>0</v>
      </c>
      <c r="K153" s="138" t="s">
        <v>177</v>
      </c>
      <c r="L153" s="31"/>
      <c r="M153" s="142" t="s">
        <v>3</v>
      </c>
      <c r="N153" s="143" t="s">
        <v>41</v>
      </c>
      <c r="O153" s="144">
        <v>0</v>
      </c>
      <c r="P153" s="144">
        <f>O153*H153</f>
        <v>0</v>
      </c>
      <c r="Q153" s="144">
        <v>0</v>
      </c>
      <c r="R153" s="144">
        <f>Q153*H153</f>
        <v>0</v>
      </c>
      <c r="S153" s="144">
        <v>0</v>
      </c>
      <c r="T153" s="145">
        <f>S153*H153</f>
        <v>0</v>
      </c>
      <c r="U153" s="30"/>
      <c r="V153" s="30"/>
      <c r="W153" s="30"/>
      <c r="X153" s="30"/>
      <c r="Y153" s="30"/>
      <c r="Z153" s="30"/>
      <c r="AA153" s="30"/>
      <c r="AB153" s="30"/>
      <c r="AC153" s="30"/>
      <c r="AD153" s="30"/>
      <c r="AE153" s="30"/>
      <c r="AR153" s="146" t="s">
        <v>178</v>
      </c>
      <c r="AT153" s="146" t="s">
        <v>175</v>
      </c>
      <c r="AU153" s="146" t="s">
        <v>79</v>
      </c>
      <c r="AY153" s="18" t="s">
        <v>173</v>
      </c>
      <c r="BE153" s="147">
        <f>IF(N153="základní",J153,0)</f>
        <v>0</v>
      </c>
      <c r="BF153" s="147">
        <f>IF(N153="snížená",J153,0)</f>
        <v>0</v>
      </c>
      <c r="BG153" s="147">
        <f>IF(N153="zákl. přenesená",J153,0)</f>
        <v>0</v>
      </c>
      <c r="BH153" s="147">
        <f>IF(N153="sníž. přenesená",J153,0)</f>
        <v>0</v>
      </c>
      <c r="BI153" s="147">
        <f>IF(N153="nulová",J153,0)</f>
        <v>0</v>
      </c>
      <c r="BJ153" s="18" t="s">
        <v>76</v>
      </c>
      <c r="BK153" s="147">
        <f>ROUND(I153*H153,2)</f>
        <v>0</v>
      </c>
      <c r="BL153" s="18" t="s">
        <v>178</v>
      </c>
      <c r="BM153" s="146" t="s">
        <v>1642</v>
      </c>
    </row>
    <row r="154" spans="1:65" s="2" customFormat="1" ht="58.5">
      <c r="A154" s="30"/>
      <c r="B154" s="31"/>
      <c r="C154" s="30"/>
      <c r="D154" s="148" t="s">
        <v>179</v>
      </c>
      <c r="E154" s="30"/>
      <c r="F154" s="149" t="s">
        <v>240</v>
      </c>
      <c r="G154" s="30"/>
      <c r="H154" s="30"/>
      <c r="I154" s="30"/>
      <c r="J154" s="30"/>
      <c r="K154" s="30"/>
      <c r="L154" s="31"/>
      <c r="M154" s="150"/>
      <c r="N154" s="151"/>
      <c r="O154" s="51"/>
      <c r="P154" s="51"/>
      <c r="Q154" s="51"/>
      <c r="R154" s="51"/>
      <c r="S154" s="51"/>
      <c r="T154" s="52"/>
      <c r="U154" s="30"/>
      <c r="V154" s="30"/>
      <c r="W154" s="30"/>
      <c r="X154" s="30"/>
      <c r="Y154" s="30"/>
      <c r="Z154" s="30"/>
      <c r="AA154" s="30"/>
      <c r="AB154" s="30"/>
      <c r="AC154" s="30"/>
      <c r="AD154" s="30"/>
      <c r="AE154" s="30"/>
      <c r="AT154" s="18" t="s">
        <v>179</v>
      </c>
      <c r="AU154" s="18" t="s">
        <v>79</v>
      </c>
    </row>
    <row r="155" spans="1:65" s="14" customFormat="1">
      <c r="B155" s="158"/>
      <c r="D155" s="148" t="s">
        <v>181</v>
      </c>
      <c r="E155" s="159" t="s">
        <v>3</v>
      </c>
      <c r="F155" s="160" t="s">
        <v>1643</v>
      </c>
      <c r="H155" s="161">
        <v>46.177999999999997</v>
      </c>
      <c r="L155" s="158"/>
      <c r="M155" s="162"/>
      <c r="N155" s="163"/>
      <c r="O155" s="163"/>
      <c r="P155" s="163"/>
      <c r="Q155" s="163"/>
      <c r="R155" s="163"/>
      <c r="S155" s="163"/>
      <c r="T155" s="164"/>
      <c r="AT155" s="159" t="s">
        <v>181</v>
      </c>
      <c r="AU155" s="159" t="s">
        <v>79</v>
      </c>
      <c r="AV155" s="14" t="s">
        <v>79</v>
      </c>
      <c r="AW155" s="14" t="s">
        <v>31</v>
      </c>
      <c r="AX155" s="14" t="s">
        <v>70</v>
      </c>
      <c r="AY155" s="159" t="s">
        <v>173</v>
      </c>
    </row>
    <row r="156" spans="1:65" s="15" customFormat="1">
      <c r="B156" s="165"/>
      <c r="D156" s="148" t="s">
        <v>181</v>
      </c>
      <c r="E156" s="166" t="s">
        <v>3</v>
      </c>
      <c r="F156" s="167" t="s">
        <v>188</v>
      </c>
      <c r="H156" s="168">
        <v>46.177999999999997</v>
      </c>
      <c r="L156" s="165"/>
      <c r="M156" s="169"/>
      <c r="N156" s="170"/>
      <c r="O156" s="170"/>
      <c r="P156" s="170"/>
      <c r="Q156" s="170"/>
      <c r="R156" s="170"/>
      <c r="S156" s="170"/>
      <c r="T156" s="171"/>
      <c r="AT156" s="166" t="s">
        <v>181</v>
      </c>
      <c r="AU156" s="166" t="s">
        <v>79</v>
      </c>
      <c r="AV156" s="15" t="s">
        <v>178</v>
      </c>
      <c r="AW156" s="15" t="s">
        <v>31</v>
      </c>
      <c r="AX156" s="15" t="s">
        <v>76</v>
      </c>
      <c r="AY156" s="166" t="s">
        <v>173</v>
      </c>
    </row>
    <row r="157" spans="1:65" s="2" customFormat="1" ht="33" customHeight="1">
      <c r="A157" s="30"/>
      <c r="B157" s="135"/>
      <c r="C157" s="136" t="s">
        <v>224</v>
      </c>
      <c r="D157" s="136" t="s">
        <v>175</v>
      </c>
      <c r="E157" s="137" t="s">
        <v>241</v>
      </c>
      <c r="F157" s="138" t="s">
        <v>242</v>
      </c>
      <c r="G157" s="139" t="s">
        <v>200</v>
      </c>
      <c r="H157" s="140">
        <v>26.52</v>
      </c>
      <c r="I157" s="141"/>
      <c r="J157" s="141">
        <f>ROUND(I157*H157,2)</f>
        <v>0</v>
      </c>
      <c r="K157" s="138" t="s">
        <v>177</v>
      </c>
      <c r="L157" s="31"/>
      <c r="M157" s="142" t="s">
        <v>3</v>
      </c>
      <c r="N157" s="143" t="s">
        <v>41</v>
      </c>
      <c r="O157" s="144">
        <v>0.32800000000000001</v>
      </c>
      <c r="P157" s="144">
        <f>O157*H157</f>
        <v>8.6985600000000005</v>
      </c>
      <c r="Q157" s="144">
        <v>0</v>
      </c>
      <c r="R157" s="144">
        <f>Q157*H157</f>
        <v>0</v>
      </c>
      <c r="S157" s="144">
        <v>0</v>
      </c>
      <c r="T157" s="145">
        <f>S157*H157</f>
        <v>0</v>
      </c>
      <c r="U157" s="30"/>
      <c r="V157" s="30"/>
      <c r="W157" s="30"/>
      <c r="X157" s="30"/>
      <c r="Y157" s="30"/>
      <c r="Z157" s="30"/>
      <c r="AA157" s="30"/>
      <c r="AB157" s="30"/>
      <c r="AC157" s="30"/>
      <c r="AD157" s="30"/>
      <c r="AE157" s="30"/>
      <c r="AR157" s="146" t="s">
        <v>178</v>
      </c>
      <c r="AT157" s="146" t="s">
        <v>175</v>
      </c>
      <c r="AU157" s="146" t="s">
        <v>79</v>
      </c>
      <c r="AY157" s="18" t="s">
        <v>173</v>
      </c>
      <c r="BE157" s="147">
        <f>IF(N157="základní",J157,0)</f>
        <v>0</v>
      </c>
      <c r="BF157" s="147">
        <f>IF(N157="snížená",J157,0)</f>
        <v>0</v>
      </c>
      <c r="BG157" s="147">
        <f>IF(N157="zákl. přenesená",J157,0)</f>
        <v>0</v>
      </c>
      <c r="BH157" s="147">
        <f>IF(N157="sníž. přenesená",J157,0)</f>
        <v>0</v>
      </c>
      <c r="BI157" s="147">
        <f>IF(N157="nulová",J157,0)</f>
        <v>0</v>
      </c>
      <c r="BJ157" s="18" t="s">
        <v>76</v>
      </c>
      <c r="BK157" s="147">
        <f>ROUND(I157*H157,2)</f>
        <v>0</v>
      </c>
      <c r="BL157" s="18" t="s">
        <v>178</v>
      </c>
      <c r="BM157" s="146" t="s">
        <v>1644</v>
      </c>
    </row>
    <row r="158" spans="1:65" s="2" customFormat="1" ht="234">
      <c r="A158" s="30"/>
      <c r="B158" s="31"/>
      <c r="C158" s="30"/>
      <c r="D158" s="148" t="s">
        <v>179</v>
      </c>
      <c r="E158" s="30"/>
      <c r="F158" s="149" t="s">
        <v>243</v>
      </c>
      <c r="G158" s="30"/>
      <c r="H158" s="30"/>
      <c r="I158" s="30"/>
      <c r="J158" s="30"/>
      <c r="K158" s="30"/>
      <c r="L158" s="31"/>
      <c r="M158" s="150"/>
      <c r="N158" s="151"/>
      <c r="O158" s="51"/>
      <c r="P158" s="51"/>
      <c r="Q158" s="51"/>
      <c r="R158" s="51"/>
      <c r="S158" s="51"/>
      <c r="T158" s="52"/>
      <c r="U158" s="30"/>
      <c r="V158" s="30"/>
      <c r="W158" s="30"/>
      <c r="X158" s="30"/>
      <c r="Y158" s="30"/>
      <c r="Z158" s="30"/>
      <c r="AA158" s="30"/>
      <c r="AB158" s="30"/>
      <c r="AC158" s="30"/>
      <c r="AD158" s="30"/>
      <c r="AE158" s="30"/>
      <c r="AT158" s="18" t="s">
        <v>179</v>
      </c>
      <c r="AU158" s="18" t="s">
        <v>79</v>
      </c>
    </row>
    <row r="159" spans="1:65" s="13" customFormat="1">
      <c r="B159" s="152"/>
      <c r="D159" s="148" t="s">
        <v>181</v>
      </c>
      <c r="E159" s="153" t="s">
        <v>3</v>
      </c>
      <c r="F159" s="154" t="s">
        <v>1645</v>
      </c>
      <c r="H159" s="153" t="s">
        <v>3</v>
      </c>
      <c r="L159" s="152"/>
      <c r="M159" s="155"/>
      <c r="N159" s="156"/>
      <c r="O159" s="156"/>
      <c r="P159" s="156"/>
      <c r="Q159" s="156"/>
      <c r="R159" s="156"/>
      <c r="S159" s="156"/>
      <c r="T159" s="157"/>
      <c r="AT159" s="153" t="s">
        <v>181</v>
      </c>
      <c r="AU159" s="153" t="s">
        <v>79</v>
      </c>
      <c r="AV159" s="13" t="s">
        <v>76</v>
      </c>
      <c r="AW159" s="13" t="s">
        <v>31</v>
      </c>
      <c r="AX159" s="13" t="s">
        <v>70</v>
      </c>
      <c r="AY159" s="153" t="s">
        <v>173</v>
      </c>
    </row>
    <row r="160" spans="1:65" s="14" customFormat="1">
      <c r="B160" s="158"/>
      <c r="D160" s="148" t="s">
        <v>181</v>
      </c>
      <c r="E160" s="159" t="s">
        <v>3</v>
      </c>
      <c r="F160" s="160" t="s">
        <v>1646</v>
      </c>
      <c r="H160" s="161">
        <v>26.52</v>
      </c>
      <c r="L160" s="158"/>
      <c r="M160" s="162"/>
      <c r="N160" s="163"/>
      <c r="O160" s="163"/>
      <c r="P160" s="163"/>
      <c r="Q160" s="163"/>
      <c r="R160" s="163"/>
      <c r="S160" s="163"/>
      <c r="T160" s="164"/>
      <c r="AT160" s="159" t="s">
        <v>181</v>
      </c>
      <c r="AU160" s="159" t="s">
        <v>79</v>
      </c>
      <c r="AV160" s="14" t="s">
        <v>79</v>
      </c>
      <c r="AW160" s="14" t="s">
        <v>31</v>
      </c>
      <c r="AX160" s="14" t="s">
        <v>70</v>
      </c>
      <c r="AY160" s="159" t="s">
        <v>173</v>
      </c>
    </row>
    <row r="161" spans="1:65" s="15" customFormat="1">
      <c r="B161" s="165"/>
      <c r="D161" s="148" t="s">
        <v>181</v>
      </c>
      <c r="E161" s="166" t="s">
        <v>3</v>
      </c>
      <c r="F161" s="167" t="s">
        <v>188</v>
      </c>
      <c r="H161" s="168">
        <v>26.52</v>
      </c>
      <c r="L161" s="165"/>
      <c r="M161" s="169"/>
      <c r="N161" s="170"/>
      <c r="O161" s="170"/>
      <c r="P161" s="170"/>
      <c r="Q161" s="170"/>
      <c r="R161" s="170"/>
      <c r="S161" s="170"/>
      <c r="T161" s="171"/>
      <c r="AT161" s="166" t="s">
        <v>181</v>
      </c>
      <c r="AU161" s="166" t="s">
        <v>79</v>
      </c>
      <c r="AV161" s="15" t="s">
        <v>178</v>
      </c>
      <c r="AW161" s="15" t="s">
        <v>31</v>
      </c>
      <c r="AX161" s="15" t="s">
        <v>76</v>
      </c>
      <c r="AY161" s="166" t="s">
        <v>173</v>
      </c>
    </row>
    <row r="162" spans="1:65" s="2" customFormat="1" ht="33" customHeight="1">
      <c r="A162" s="30"/>
      <c r="B162" s="135"/>
      <c r="C162" s="136" t="s">
        <v>227</v>
      </c>
      <c r="D162" s="136" t="s">
        <v>175</v>
      </c>
      <c r="E162" s="137" t="s">
        <v>253</v>
      </c>
      <c r="F162" s="138" t="s">
        <v>254</v>
      </c>
      <c r="G162" s="139" t="s">
        <v>176</v>
      </c>
      <c r="H162" s="140">
        <v>40</v>
      </c>
      <c r="I162" s="141"/>
      <c r="J162" s="141">
        <f>ROUND(I162*H162,2)</f>
        <v>0</v>
      </c>
      <c r="K162" s="138" t="s">
        <v>177</v>
      </c>
      <c r="L162" s="31"/>
      <c r="M162" s="142" t="s">
        <v>3</v>
      </c>
      <c r="N162" s="143" t="s">
        <v>41</v>
      </c>
      <c r="O162" s="144">
        <v>0.114</v>
      </c>
      <c r="P162" s="144">
        <f>O162*H162</f>
        <v>4.5600000000000005</v>
      </c>
      <c r="Q162" s="144">
        <v>0</v>
      </c>
      <c r="R162" s="144">
        <f>Q162*H162</f>
        <v>0</v>
      </c>
      <c r="S162" s="144">
        <v>0</v>
      </c>
      <c r="T162" s="145">
        <f>S162*H162</f>
        <v>0</v>
      </c>
      <c r="U162" s="30"/>
      <c r="V162" s="30"/>
      <c r="W162" s="30"/>
      <c r="X162" s="30"/>
      <c r="Y162" s="30"/>
      <c r="Z162" s="30"/>
      <c r="AA162" s="30"/>
      <c r="AB162" s="30"/>
      <c r="AC162" s="30"/>
      <c r="AD162" s="30"/>
      <c r="AE162" s="30"/>
      <c r="AR162" s="146" t="s">
        <v>178</v>
      </c>
      <c r="AT162" s="146" t="s">
        <v>175</v>
      </c>
      <c r="AU162" s="146" t="s">
        <v>79</v>
      </c>
      <c r="AY162" s="18" t="s">
        <v>173</v>
      </c>
      <c r="BE162" s="147">
        <f>IF(N162="základní",J162,0)</f>
        <v>0</v>
      </c>
      <c r="BF162" s="147">
        <f>IF(N162="snížená",J162,0)</f>
        <v>0</v>
      </c>
      <c r="BG162" s="147">
        <f>IF(N162="zákl. přenesená",J162,0)</f>
        <v>0</v>
      </c>
      <c r="BH162" s="147">
        <f>IF(N162="sníž. přenesená",J162,0)</f>
        <v>0</v>
      </c>
      <c r="BI162" s="147">
        <f>IF(N162="nulová",J162,0)</f>
        <v>0</v>
      </c>
      <c r="BJ162" s="18" t="s">
        <v>76</v>
      </c>
      <c r="BK162" s="147">
        <f>ROUND(I162*H162,2)</f>
        <v>0</v>
      </c>
      <c r="BL162" s="18" t="s">
        <v>178</v>
      </c>
      <c r="BM162" s="146" t="s">
        <v>1647</v>
      </c>
    </row>
    <row r="163" spans="1:65" s="2" customFormat="1" ht="68.25">
      <c r="A163" s="30"/>
      <c r="B163" s="31"/>
      <c r="C163" s="30"/>
      <c r="D163" s="148" t="s">
        <v>179</v>
      </c>
      <c r="E163" s="30"/>
      <c r="F163" s="149" t="s">
        <v>255</v>
      </c>
      <c r="G163" s="30"/>
      <c r="H163" s="30"/>
      <c r="I163" s="30"/>
      <c r="J163" s="30"/>
      <c r="K163" s="30"/>
      <c r="L163" s="31"/>
      <c r="M163" s="150"/>
      <c r="N163" s="151"/>
      <c r="O163" s="51"/>
      <c r="P163" s="51"/>
      <c r="Q163" s="51"/>
      <c r="R163" s="51"/>
      <c r="S163" s="51"/>
      <c r="T163" s="52"/>
      <c r="U163" s="30"/>
      <c r="V163" s="30"/>
      <c r="W163" s="30"/>
      <c r="X163" s="30"/>
      <c r="Y163" s="30"/>
      <c r="Z163" s="30"/>
      <c r="AA163" s="30"/>
      <c r="AB163" s="30"/>
      <c r="AC163" s="30"/>
      <c r="AD163" s="30"/>
      <c r="AE163" s="30"/>
      <c r="AT163" s="18" t="s">
        <v>179</v>
      </c>
      <c r="AU163" s="18" t="s">
        <v>79</v>
      </c>
    </row>
    <row r="164" spans="1:65" s="14" customFormat="1">
      <c r="B164" s="158"/>
      <c r="D164" s="148" t="s">
        <v>181</v>
      </c>
      <c r="E164" s="159" t="s">
        <v>3</v>
      </c>
      <c r="F164" s="160" t="s">
        <v>187</v>
      </c>
      <c r="H164" s="161">
        <v>40</v>
      </c>
      <c r="L164" s="158"/>
      <c r="M164" s="162"/>
      <c r="N164" s="163"/>
      <c r="O164" s="163"/>
      <c r="P164" s="163"/>
      <c r="Q164" s="163"/>
      <c r="R164" s="163"/>
      <c r="S164" s="163"/>
      <c r="T164" s="164"/>
      <c r="AT164" s="159" t="s">
        <v>181</v>
      </c>
      <c r="AU164" s="159" t="s">
        <v>79</v>
      </c>
      <c r="AV164" s="14" t="s">
        <v>79</v>
      </c>
      <c r="AW164" s="14" t="s">
        <v>31</v>
      </c>
      <c r="AX164" s="14" t="s">
        <v>76</v>
      </c>
      <c r="AY164" s="159" t="s">
        <v>173</v>
      </c>
    </row>
    <row r="165" spans="1:65" s="2" customFormat="1" ht="16.5" customHeight="1">
      <c r="A165" s="30"/>
      <c r="B165" s="135"/>
      <c r="C165" s="172" t="s">
        <v>232</v>
      </c>
      <c r="D165" s="172" t="s">
        <v>246</v>
      </c>
      <c r="E165" s="173" t="s">
        <v>256</v>
      </c>
      <c r="F165" s="174" t="s">
        <v>257</v>
      </c>
      <c r="G165" s="175" t="s">
        <v>239</v>
      </c>
      <c r="H165" s="176">
        <v>11.2</v>
      </c>
      <c r="I165" s="177"/>
      <c r="J165" s="177">
        <f>ROUND(I165*H165,2)</f>
        <v>0</v>
      </c>
      <c r="K165" s="174" t="s">
        <v>177</v>
      </c>
      <c r="L165" s="178"/>
      <c r="M165" s="179" t="s">
        <v>3</v>
      </c>
      <c r="N165" s="180" t="s">
        <v>41</v>
      </c>
      <c r="O165" s="144">
        <v>0</v>
      </c>
      <c r="P165" s="144">
        <f>O165*H165</f>
        <v>0</v>
      </c>
      <c r="Q165" s="144">
        <v>1</v>
      </c>
      <c r="R165" s="144">
        <f>Q165*H165</f>
        <v>11.2</v>
      </c>
      <c r="S165" s="144">
        <v>0</v>
      </c>
      <c r="T165" s="145">
        <f>S165*H165</f>
        <v>0</v>
      </c>
      <c r="U165" s="30"/>
      <c r="V165" s="30"/>
      <c r="W165" s="30"/>
      <c r="X165" s="30"/>
      <c r="Y165" s="30"/>
      <c r="Z165" s="30"/>
      <c r="AA165" s="30"/>
      <c r="AB165" s="30"/>
      <c r="AC165" s="30"/>
      <c r="AD165" s="30"/>
      <c r="AE165" s="30"/>
      <c r="AR165" s="146" t="s">
        <v>211</v>
      </c>
      <c r="AT165" s="146" t="s">
        <v>246</v>
      </c>
      <c r="AU165" s="146" t="s">
        <v>79</v>
      </c>
      <c r="AY165" s="18" t="s">
        <v>173</v>
      </c>
      <c r="BE165" s="147">
        <f>IF(N165="základní",J165,0)</f>
        <v>0</v>
      </c>
      <c r="BF165" s="147">
        <f>IF(N165="snížená",J165,0)</f>
        <v>0</v>
      </c>
      <c r="BG165" s="147">
        <f>IF(N165="zákl. přenesená",J165,0)</f>
        <v>0</v>
      </c>
      <c r="BH165" s="147">
        <f>IF(N165="sníž. přenesená",J165,0)</f>
        <v>0</v>
      </c>
      <c r="BI165" s="147">
        <f>IF(N165="nulová",J165,0)</f>
        <v>0</v>
      </c>
      <c r="BJ165" s="18" t="s">
        <v>76</v>
      </c>
      <c r="BK165" s="147">
        <f>ROUND(I165*H165,2)</f>
        <v>0</v>
      </c>
      <c r="BL165" s="18" t="s">
        <v>178</v>
      </c>
      <c r="BM165" s="146" t="s">
        <v>1648</v>
      </c>
    </row>
    <row r="166" spans="1:65" s="14" customFormat="1" ht="22.5">
      <c r="B166" s="158"/>
      <c r="D166" s="148" t="s">
        <v>181</v>
      </c>
      <c r="E166" s="159" t="s">
        <v>3</v>
      </c>
      <c r="F166" s="160" t="s">
        <v>258</v>
      </c>
      <c r="H166" s="161">
        <v>11.2</v>
      </c>
      <c r="L166" s="158"/>
      <c r="M166" s="162"/>
      <c r="N166" s="163"/>
      <c r="O166" s="163"/>
      <c r="P166" s="163"/>
      <c r="Q166" s="163"/>
      <c r="R166" s="163"/>
      <c r="S166" s="163"/>
      <c r="T166" s="164"/>
      <c r="AT166" s="159" t="s">
        <v>181</v>
      </c>
      <c r="AU166" s="159" t="s">
        <v>79</v>
      </c>
      <c r="AV166" s="14" t="s">
        <v>79</v>
      </c>
      <c r="AW166" s="14" t="s">
        <v>31</v>
      </c>
      <c r="AX166" s="14" t="s">
        <v>76</v>
      </c>
      <c r="AY166" s="159" t="s">
        <v>173</v>
      </c>
    </row>
    <row r="167" spans="1:65" s="2" customFormat="1" ht="16.5" customHeight="1">
      <c r="A167" s="30"/>
      <c r="B167" s="135"/>
      <c r="C167" s="136" t="s">
        <v>236</v>
      </c>
      <c r="D167" s="136" t="s">
        <v>175</v>
      </c>
      <c r="E167" s="137" t="s">
        <v>260</v>
      </c>
      <c r="F167" s="138" t="s">
        <v>261</v>
      </c>
      <c r="G167" s="139" t="s">
        <v>176</v>
      </c>
      <c r="H167" s="140">
        <v>40</v>
      </c>
      <c r="I167" s="141"/>
      <c r="J167" s="141">
        <f>ROUND(I167*H167,2)</f>
        <v>0</v>
      </c>
      <c r="K167" s="138" t="s">
        <v>177</v>
      </c>
      <c r="L167" s="31"/>
      <c r="M167" s="142" t="s">
        <v>3</v>
      </c>
      <c r="N167" s="143" t="s">
        <v>41</v>
      </c>
      <c r="O167" s="144">
        <v>1.2E-2</v>
      </c>
      <c r="P167" s="144">
        <f>O167*H167</f>
        <v>0.48</v>
      </c>
      <c r="Q167" s="144">
        <v>1.2727000000000001E-3</v>
      </c>
      <c r="R167" s="144">
        <f>Q167*H167</f>
        <v>5.0908000000000002E-2</v>
      </c>
      <c r="S167" s="144">
        <v>0</v>
      </c>
      <c r="T167" s="145">
        <f>S167*H167</f>
        <v>0</v>
      </c>
      <c r="U167" s="30"/>
      <c r="V167" s="30"/>
      <c r="W167" s="30"/>
      <c r="X167" s="30"/>
      <c r="Y167" s="30"/>
      <c r="Z167" s="30"/>
      <c r="AA167" s="30"/>
      <c r="AB167" s="30"/>
      <c r="AC167" s="30"/>
      <c r="AD167" s="30"/>
      <c r="AE167" s="30"/>
      <c r="AR167" s="146" t="s">
        <v>178</v>
      </c>
      <c r="AT167" s="146" t="s">
        <v>175</v>
      </c>
      <c r="AU167" s="146" t="s">
        <v>79</v>
      </c>
      <c r="AY167" s="18" t="s">
        <v>173</v>
      </c>
      <c r="BE167" s="147">
        <f>IF(N167="základní",J167,0)</f>
        <v>0</v>
      </c>
      <c r="BF167" s="147">
        <f>IF(N167="snížená",J167,0)</f>
        <v>0</v>
      </c>
      <c r="BG167" s="147">
        <f>IF(N167="zákl. přenesená",J167,0)</f>
        <v>0</v>
      </c>
      <c r="BH167" s="147">
        <f>IF(N167="sníž. přenesená",J167,0)</f>
        <v>0</v>
      </c>
      <c r="BI167" s="147">
        <f>IF(N167="nulová",J167,0)</f>
        <v>0</v>
      </c>
      <c r="BJ167" s="18" t="s">
        <v>76</v>
      </c>
      <c r="BK167" s="147">
        <f>ROUND(I167*H167,2)</f>
        <v>0</v>
      </c>
      <c r="BL167" s="18" t="s">
        <v>178</v>
      </c>
      <c r="BM167" s="146" t="s">
        <v>1649</v>
      </c>
    </row>
    <row r="168" spans="1:65" s="2" customFormat="1" ht="97.5">
      <c r="A168" s="30"/>
      <c r="B168" s="31"/>
      <c r="C168" s="30"/>
      <c r="D168" s="148" t="s">
        <v>179</v>
      </c>
      <c r="E168" s="30"/>
      <c r="F168" s="149" t="s">
        <v>262</v>
      </c>
      <c r="G168" s="30"/>
      <c r="H168" s="30"/>
      <c r="I168" s="30"/>
      <c r="J168" s="30"/>
      <c r="K168" s="30"/>
      <c r="L168" s="31"/>
      <c r="M168" s="150"/>
      <c r="N168" s="151"/>
      <c r="O168" s="51"/>
      <c r="P168" s="51"/>
      <c r="Q168" s="51"/>
      <c r="R168" s="51"/>
      <c r="S168" s="51"/>
      <c r="T168" s="52"/>
      <c r="U168" s="30"/>
      <c r="V168" s="30"/>
      <c r="W168" s="30"/>
      <c r="X168" s="30"/>
      <c r="Y168" s="30"/>
      <c r="Z168" s="30"/>
      <c r="AA168" s="30"/>
      <c r="AB168" s="30"/>
      <c r="AC168" s="30"/>
      <c r="AD168" s="30"/>
      <c r="AE168" s="30"/>
      <c r="AT168" s="18" t="s">
        <v>179</v>
      </c>
      <c r="AU168" s="18" t="s">
        <v>79</v>
      </c>
    </row>
    <row r="169" spans="1:65" s="14" customFormat="1">
      <c r="B169" s="158"/>
      <c r="D169" s="148" t="s">
        <v>181</v>
      </c>
      <c r="E169" s="159" t="s">
        <v>3</v>
      </c>
      <c r="F169" s="160" t="s">
        <v>1064</v>
      </c>
      <c r="H169" s="161">
        <v>40</v>
      </c>
      <c r="L169" s="158"/>
      <c r="M169" s="162"/>
      <c r="N169" s="163"/>
      <c r="O169" s="163"/>
      <c r="P169" s="163"/>
      <c r="Q169" s="163"/>
      <c r="R169" s="163"/>
      <c r="S169" s="163"/>
      <c r="T169" s="164"/>
      <c r="AT169" s="159" t="s">
        <v>181</v>
      </c>
      <c r="AU169" s="159" t="s">
        <v>79</v>
      </c>
      <c r="AV169" s="14" t="s">
        <v>79</v>
      </c>
      <c r="AW169" s="14" t="s">
        <v>31</v>
      </c>
      <c r="AX169" s="14" t="s">
        <v>76</v>
      </c>
      <c r="AY169" s="159" t="s">
        <v>173</v>
      </c>
    </row>
    <row r="170" spans="1:65" s="2" customFormat="1" ht="16.5" customHeight="1">
      <c r="A170" s="30"/>
      <c r="B170" s="135"/>
      <c r="C170" s="172" t="s">
        <v>9</v>
      </c>
      <c r="D170" s="172" t="s">
        <v>246</v>
      </c>
      <c r="E170" s="173" t="s">
        <v>265</v>
      </c>
      <c r="F170" s="174" t="s">
        <v>266</v>
      </c>
      <c r="G170" s="175" t="s">
        <v>267</v>
      </c>
      <c r="H170" s="176">
        <v>1</v>
      </c>
      <c r="I170" s="177"/>
      <c r="J170" s="177">
        <f>ROUND(I170*H170,2)</f>
        <v>0</v>
      </c>
      <c r="K170" s="174" t="s">
        <v>177</v>
      </c>
      <c r="L170" s="178"/>
      <c r="M170" s="179" t="s">
        <v>3</v>
      </c>
      <c r="N170" s="180" t="s">
        <v>41</v>
      </c>
      <c r="O170" s="144">
        <v>0</v>
      </c>
      <c r="P170" s="144">
        <f>O170*H170</f>
        <v>0</v>
      </c>
      <c r="Q170" s="144">
        <v>1E-3</v>
      </c>
      <c r="R170" s="144">
        <f>Q170*H170</f>
        <v>1E-3</v>
      </c>
      <c r="S170" s="144">
        <v>0</v>
      </c>
      <c r="T170" s="145">
        <f>S170*H170</f>
        <v>0</v>
      </c>
      <c r="U170" s="30"/>
      <c r="V170" s="30"/>
      <c r="W170" s="30"/>
      <c r="X170" s="30"/>
      <c r="Y170" s="30"/>
      <c r="Z170" s="30"/>
      <c r="AA170" s="30"/>
      <c r="AB170" s="30"/>
      <c r="AC170" s="30"/>
      <c r="AD170" s="30"/>
      <c r="AE170" s="30"/>
      <c r="AR170" s="146" t="s">
        <v>211</v>
      </c>
      <c r="AT170" s="146" t="s">
        <v>246</v>
      </c>
      <c r="AU170" s="146" t="s">
        <v>79</v>
      </c>
      <c r="AY170" s="18" t="s">
        <v>173</v>
      </c>
      <c r="BE170" s="147">
        <f>IF(N170="základní",J170,0)</f>
        <v>0</v>
      </c>
      <c r="BF170" s="147">
        <f>IF(N170="snížená",J170,0)</f>
        <v>0</v>
      </c>
      <c r="BG170" s="147">
        <f>IF(N170="zákl. přenesená",J170,0)</f>
        <v>0</v>
      </c>
      <c r="BH170" s="147">
        <f>IF(N170="sníž. přenesená",J170,0)</f>
        <v>0</v>
      </c>
      <c r="BI170" s="147">
        <f>IF(N170="nulová",J170,0)</f>
        <v>0</v>
      </c>
      <c r="BJ170" s="18" t="s">
        <v>76</v>
      </c>
      <c r="BK170" s="147">
        <f>ROUND(I170*H170,2)</f>
        <v>0</v>
      </c>
      <c r="BL170" s="18" t="s">
        <v>178</v>
      </c>
      <c r="BM170" s="146" t="s">
        <v>1650</v>
      </c>
    </row>
    <row r="171" spans="1:65" s="14" customFormat="1">
      <c r="B171" s="158"/>
      <c r="D171" s="148" t="s">
        <v>181</v>
      </c>
      <c r="F171" s="160" t="s">
        <v>268</v>
      </c>
      <c r="H171" s="161">
        <v>1</v>
      </c>
      <c r="L171" s="158"/>
      <c r="M171" s="162"/>
      <c r="N171" s="163"/>
      <c r="O171" s="163"/>
      <c r="P171" s="163"/>
      <c r="Q171" s="163"/>
      <c r="R171" s="163"/>
      <c r="S171" s="163"/>
      <c r="T171" s="164"/>
      <c r="AT171" s="159" t="s">
        <v>181</v>
      </c>
      <c r="AU171" s="159" t="s">
        <v>79</v>
      </c>
      <c r="AV171" s="14" t="s">
        <v>79</v>
      </c>
      <c r="AW171" s="14" t="s">
        <v>4</v>
      </c>
      <c r="AX171" s="14" t="s">
        <v>76</v>
      </c>
      <c r="AY171" s="159" t="s">
        <v>173</v>
      </c>
    </row>
    <row r="172" spans="1:65" s="12" customFormat="1" ht="22.9" customHeight="1">
      <c r="B172" s="123"/>
      <c r="D172" s="124" t="s">
        <v>69</v>
      </c>
      <c r="E172" s="133" t="s">
        <v>79</v>
      </c>
      <c r="F172" s="133" t="s">
        <v>269</v>
      </c>
      <c r="J172" s="134">
        <f>BK172</f>
        <v>0</v>
      </c>
      <c r="L172" s="123"/>
      <c r="M172" s="127"/>
      <c r="N172" s="128"/>
      <c r="O172" s="128"/>
      <c r="P172" s="129">
        <f>SUM(P173:P195)</f>
        <v>10.853702000000002</v>
      </c>
      <c r="Q172" s="128"/>
      <c r="R172" s="129">
        <f>SUM(R173:R195)</f>
        <v>0.20008398799999999</v>
      </c>
      <c r="S172" s="128"/>
      <c r="T172" s="130">
        <f>SUM(T173:T195)</f>
        <v>0</v>
      </c>
      <c r="AR172" s="124" t="s">
        <v>76</v>
      </c>
      <c r="AT172" s="131" t="s">
        <v>69</v>
      </c>
      <c r="AU172" s="131" t="s">
        <v>76</v>
      </c>
      <c r="AY172" s="124" t="s">
        <v>173</v>
      </c>
      <c r="BK172" s="132">
        <f>SUM(BK173:BK195)</f>
        <v>0</v>
      </c>
    </row>
    <row r="173" spans="1:65" s="2" customFormat="1" ht="21.75" customHeight="1">
      <c r="A173" s="30"/>
      <c r="B173" s="135"/>
      <c r="C173" s="136" t="s">
        <v>245</v>
      </c>
      <c r="D173" s="136" t="s">
        <v>175</v>
      </c>
      <c r="E173" s="137" t="s">
        <v>618</v>
      </c>
      <c r="F173" s="138" t="s">
        <v>619</v>
      </c>
      <c r="G173" s="139" t="s">
        <v>200</v>
      </c>
      <c r="H173" s="140">
        <v>2.339</v>
      </c>
      <c r="I173" s="141"/>
      <c r="J173" s="141">
        <f>ROUND(I173*H173,2)</f>
        <v>0</v>
      </c>
      <c r="K173" s="138" t="s">
        <v>177</v>
      </c>
      <c r="L173" s="31"/>
      <c r="M173" s="142" t="s">
        <v>3</v>
      </c>
      <c r="N173" s="143" t="s">
        <v>41</v>
      </c>
      <c r="O173" s="144">
        <v>0.81</v>
      </c>
      <c r="P173" s="144">
        <f>O173*H173</f>
        <v>1.89459</v>
      </c>
      <c r="Q173" s="144">
        <v>0</v>
      </c>
      <c r="R173" s="144">
        <f>Q173*H173</f>
        <v>0</v>
      </c>
      <c r="S173" s="144">
        <v>0</v>
      </c>
      <c r="T173" s="145">
        <f>S173*H173</f>
        <v>0</v>
      </c>
      <c r="U173" s="30"/>
      <c r="V173" s="30"/>
      <c r="W173" s="30"/>
      <c r="X173" s="30"/>
      <c r="Y173" s="30"/>
      <c r="Z173" s="30"/>
      <c r="AA173" s="30"/>
      <c r="AB173" s="30"/>
      <c r="AC173" s="30"/>
      <c r="AD173" s="30"/>
      <c r="AE173" s="30"/>
      <c r="AR173" s="146" t="s">
        <v>178</v>
      </c>
      <c r="AT173" s="146" t="s">
        <v>175</v>
      </c>
      <c r="AU173" s="146" t="s">
        <v>79</v>
      </c>
      <c r="AY173" s="18" t="s">
        <v>173</v>
      </c>
      <c r="BE173" s="147">
        <f>IF(N173="základní",J173,0)</f>
        <v>0</v>
      </c>
      <c r="BF173" s="147">
        <f>IF(N173="snížená",J173,0)</f>
        <v>0</v>
      </c>
      <c r="BG173" s="147">
        <f>IF(N173="zákl. přenesená",J173,0)</f>
        <v>0</v>
      </c>
      <c r="BH173" s="147">
        <f>IF(N173="sníž. přenesená",J173,0)</f>
        <v>0</v>
      </c>
      <c r="BI173" s="147">
        <f>IF(N173="nulová",J173,0)</f>
        <v>0</v>
      </c>
      <c r="BJ173" s="18" t="s">
        <v>76</v>
      </c>
      <c r="BK173" s="147">
        <f>ROUND(I173*H173,2)</f>
        <v>0</v>
      </c>
      <c r="BL173" s="18" t="s">
        <v>178</v>
      </c>
      <c r="BM173" s="146" t="s">
        <v>1651</v>
      </c>
    </row>
    <row r="174" spans="1:65" s="2" customFormat="1" ht="126.75">
      <c r="A174" s="30"/>
      <c r="B174" s="31"/>
      <c r="C174" s="30"/>
      <c r="D174" s="148" t="s">
        <v>179</v>
      </c>
      <c r="E174" s="30"/>
      <c r="F174" s="149" t="s">
        <v>621</v>
      </c>
      <c r="G174" s="30"/>
      <c r="H174" s="30"/>
      <c r="I174" s="30"/>
      <c r="J174" s="30"/>
      <c r="K174" s="30"/>
      <c r="L174" s="31"/>
      <c r="M174" s="150"/>
      <c r="N174" s="151"/>
      <c r="O174" s="51"/>
      <c r="P174" s="51"/>
      <c r="Q174" s="51"/>
      <c r="R174" s="51"/>
      <c r="S174" s="51"/>
      <c r="T174" s="52"/>
      <c r="U174" s="30"/>
      <c r="V174" s="30"/>
      <c r="W174" s="30"/>
      <c r="X174" s="30"/>
      <c r="Y174" s="30"/>
      <c r="Z174" s="30"/>
      <c r="AA174" s="30"/>
      <c r="AB174" s="30"/>
      <c r="AC174" s="30"/>
      <c r="AD174" s="30"/>
      <c r="AE174" s="30"/>
      <c r="AT174" s="18" t="s">
        <v>179</v>
      </c>
      <c r="AU174" s="18" t="s">
        <v>79</v>
      </c>
    </row>
    <row r="175" spans="1:65" s="13" customFormat="1">
      <c r="B175" s="152"/>
      <c r="D175" s="148" t="s">
        <v>181</v>
      </c>
      <c r="E175" s="153" t="s">
        <v>3</v>
      </c>
      <c r="F175" s="154" t="s">
        <v>1645</v>
      </c>
      <c r="H175" s="153" t="s">
        <v>3</v>
      </c>
      <c r="L175" s="152"/>
      <c r="M175" s="155"/>
      <c r="N175" s="156"/>
      <c r="O175" s="156"/>
      <c r="P175" s="156"/>
      <c r="Q175" s="156"/>
      <c r="R175" s="156"/>
      <c r="S175" s="156"/>
      <c r="T175" s="157"/>
      <c r="AT175" s="153" t="s">
        <v>181</v>
      </c>
      <c r="AU175" s="153" t="s">
        <v>79</v>
      </c>
      <c r="AV175" s="13" t="s">
        <v>76</v>
      </c>
      <c r="AW175" s="13" t="s">
        <v>31</v>
      </c>
      <c r="AX175" s="13" t="s">
        <v>70</v>
      </c>
      <c r="AY175" s="153" t="s">
        <v>173</v>
      </c>
    </row>
    <row r="176" spans="1:65" s="14" customFormat="1">
      <c r="B176" s="158"/>
      <c r="D176" s="148" t="s">
        <v>181</v>
      </c>
      <c r="E176" s="159" t="s">
        <v>3</v>
      </c>
      <c r="F176" s="160" t="s">
        <v>1652</v>
      </c>
      <c r="H176" s="161">
        <v>2.339</v>
      </c>
      <c r="L176" s="158"/>
      <c r="M176" s="162"/>
      <c r="N176" s="163"/>
      <c r="O176" s="163"/>
      <c r="P176" s="163"/>
      <c r="Q176" s="163"/>
      <c r="R176" s="163"/>
      <c r="S176" s="163"/>
      <c r="T176" s="164"/>
      <c r="AT176" s="159" t="s">
        <v>181</v>
      </c>
      <c r="AU176" s="159" t="s">
        <v>79</v>
      </c>
      <c r="AV176" s="14" t="s">
        <v>79</v>
      </c>
      <c r="AW176" s="14" t="s">
        <v>31</v>
      </c>
      <c r="AX176" s="14" t="s">
        <v>76</v>
      </c>
      <c r="AY176" s="159" t="s">
        <v>173</v>
      </c>
    </row>
    <row r="177" spans="1:65" s="2" customFormat="1" ht="16.5" customHeight="1">
      <c r="A177" s="30"/>
      <c r="B177" s="135"/>
      <c r="C177" s="136" t="s">
        <v>247</v>
      </c>
      <c r="D177" s="136" t="s">
        <v>175</v>
      </c>
      <c r="E177" s="137" t="s">
        <v>276</v>
      </c>
      <c r="F177" s="138" t="s">
        <v>277</v>
      </c>
      <c r="G177" s="139" t="s">
        <v>176</v>
      </c>
      <c r="H177" s="140">
        <v>2.74</v>
      </c>
      <c r="I177" s="141"/>
      <c r="J177" s="141">
        <f>ROUND(I177*H177,2)</f>
        <v>0</v>
      </c>
      <c r="K177" s="138" t="s">
        <v>177</v>
      </c>
      <c r="L177" s="31"/>
      <c r="M177" s="142" t="s">
        <v>3</v>
      </c>
      <c r="N177" s="143" t="s">
        <v>41</v>
      </c>
      <c r="O177" s="144">
        <v>0.39700000000000002</v>
      </c>
      <c r="P177" s="144">
        <f>O177*H177</f>
        <v>1.0877800000000002</v>
      </c>
      <c r="Q177" s="144">
        <v>1.4357E-3</v>
      </c>
      <c r="R177" s="144">
        <f>Q177*H177</f>
        <v>3.9338180000000004E-3</v>
      </c>
      <c r="S177" s="144">
        <v>0</v>
      </c>
      <c r="T177" s="145">
        <f>S177*H177</f>
        <v>0</v>
      </c>
      <c r="U177" s="30"/>
      <c r="V177" s="30"/>
      <c r="W177" s="30"/>
      <c r="X177" s="30"/>
      <c r="Y177" s="30"/>
      <c r="Z177" s="30"/>
      <c r="AA177" s="30"/>
      <c r="AB177" s="30"/>
      <c r="AC177" s="30"/>
      <c r="AD177" s="30"/>
      <c r="AE177" s="30"/>
      <c r="AR177" s="146" t="s">
        <v>178</v>
      </c>
      <c r="AT177" s="146" t="s">
        <v>175</v>
      </c>
      <c r="AU177" s="146" t="s">
        <v>79</v>
      </c>
      <c r="AY177" s="18" t="s">
        <v>173</v>
      </c>
      <c r="BE177" s="147">
        <f>IF(N177="základní",J177,0)</f>
        <v>0</v>
      </c>
      <c r="BF177" s="147">
        <f>IF(N177="snížená",J177,0)</f>
        <v>0</v>
      </c>
      <c r="BG177" s="147">
        <f>IF(N177="zákl. přenesená",J177,0)</f>
        <v>0</v>
      </c>
      <c r="BH177" s="147">
        <f>IF(N177="sníž. přenesená",J177,0)</f>
        <v>0</v>
      </c>
      <c r="BI177" s="147">
        <f>IF(N177="nulová",J177,0)</f>
        <v>0</v>
      </c>
      <c r="BJ177" s="18" t="s">
        <v>76</v>
      </c>
      <c r="BK177" s="147">
        <f>ROUND(I177*H177,2)</f>
        <v>0</v>
      </c>
      <c r="BL177" s="18" t="s">
        <v>178</v>
      </c>
      <c r="BM177" s="146" t="s">
        <v>1653</v>
      </c>
    </row>
    <row r="178" spans="1:65" s="2" customFormat="1" ht="126.75">
      <c r="A178" s="30"/>
      <c r="B178" s="31"/>
      <c r="C178" s="30"/>
      <c r="D178" s="148" t="s">
        <v>179</v>
      </c>
      <c r="E178" s="30"/>
      <c r="F178" s="149" t="s">
        <v>278</v>
      </c>
      <c r="G178" s="30"/>
      <c r="H178" s="30"/>
      <c r="I178" s="30"/>
      <c r="J178" s="30"/>
      <c r="K178" s="30"/>
      <c r="L178" s="31"/>
      <c r="M178" s="150"/>
      <c r="N178" s="151"/>
      <c r="O178" s="51"/>
      <c r="P178" s="51"/>
      <c r="Q178" s="51"/>
      <c r="R178" s="51"/>
      <c r="S178" s="51"/>
      <c r="T178" s="52"/>
      <c r="U178" s="30"/>
      <c r="V178" s="30"/>
      <c r="W178" s="30"/>
      <c r="X178" s="30"/>
      <c r="Y178" s="30"/>
      <c r="Z178" s="30"/>
      <c r="AA178" s="30"/>
      <c r="AB178" s="30"/>
      <c r="AC178" s="30"/>
      <c r="AD178" s="30"/>
      <c r="AE178" s="30"/>
      <c r="AT178" s="18" t="s">
        <v>179</v>
      </c>
      <c r="AU178" s="18" t="s">
        <v>79</v>
      </c>
    </row>
    <row r="179" spans="1:65" s="13" customFormat="1">
      <c r="B179" s="152"/>
      <c r="D179" s="148" t="s">
        <v>181</v>
      </c>
      <c r="E179" s="153" t="s">
        <v>3</v>
      </c>
      <c r="F179" s="154" t="s">
        <v>625</v>
      </c>
      <c r="H179" s="153" t="s">
        <v>3</v>
      </c>
      <c r="L179" s="152"/>
      <c r="M179" s="155"/>
      <c r="N179" s="156"/>
      <c r="O179" s="156"/>
      <c r="P179" s="156"/>
      <c r="Q179" s="156"/>
      <c r="R179" s="156"/>
      <c r="S179" s="156"/>
      <c r="T179" s="157"/>
      <c r="AT179" s="153" t="s">
        <v>181</v>
      </c>
      <c r="AU179" s="153" t="s">
        <v>79</v>
      </c>
      <c r="AV179" s="13" t="s">
        <v>76</v>
      </c>
      <c r="AW179" s="13" t="s">
        <v>31</v>
      </c>
      <c r="AX179" s="13" t="s">
        <v>70</v>
      </c>
      <c r="AY179" s="153" t="s">
        <v>173</v>
      </c>
    </row>
    <row r="180" spans="1:65" s="14" customFormat="1">
      <c r="B180" s="158"/>
      <c r="D180" s="148" t="s">
        <v>181</v>
      </c>
      <c r="E180" s="159" t="s">
        <v>3</v>
      </c>
      <c r="F180" s="160" t="s">
        <v>1654</v>
      </c>
      <c r="H180" s="161">
        <v>2.74</v>
      </c>
      <c r="L180" s="158"/>
      <c r="M180" s="162"/>
      <c r="N180" s="163"/>
      <c r="O180" s="163"/>
      <c r="P180" s="163"/>
      <c r="Q180" s="163"/>
      <c r="R180" s="163"/>
      <c r="S180" s="163"/>
      <c r="T180" s="164"/>
      <c r="AT180" s="159" t="s">
        <v>181</v>
      </c>
      <c r="AU180" s="159" t="s">
        <v>79</v>
      </c>
      <c r="AV180" s="14" t="s">
        <v>79</v>
      </c>
      <c r="AW180" s="14" t="s">
        <v>31</v>
      </c>
      <c r="AX180" s="14" t="s">
        <v>70</v>
      </c>
      <c r="AY180" s="159" t="s">
        <v>173</v>
      </c>
    </row>
    <row r="181" spans="1:65" s="15" customFormat="1">
      <c r="B181" s="165"/>
      <c r="D181" s="148" t="s">
        <v>181</v>
      </c>
      <c r="E181" s="166" t="s">
        <v>3</v>
      </c>
      <c r="F181" s="167" t="s">
        <v>188</v>
      </c>
      <c r="H181" s="168">
        <v>2.74</v>
      </c>
      <c r="L181" s="165"/>
      <c r="M181" s="169"/>
      <c r="N181" s="170"/>
      <c r="O181" s="170"/>
      <c r="P181" s="170"/>
      <c r="Q181" s="170"/>
      <c r="R181" s="170"/>
      <c r="S181" s="170"/>
      <c r="T181" s="171"/>
      <c r="AT181" s="166" t="s">
        <v>181</v>
      </c>
      <c r="AU181" s="166" t="s">
        <v>79</v>
      </c>
      <c r="AV181" s="15" t="s">
        <v>178</v>
      </c>
      <c r="AW181" s="15" t="s">
        <v>31</v>
      </c>
      <c r="AX181" s="15" t="s">
        <v>76</v>
      </c>
      <c r="AY181" s="166" t="s">
        <v>173</v>
      </c>
    </row>
    <row r="182" spans="1:65" s="2" customFormat="1" ht="21.75" customHeight="1">
      <c r="A182" s="30"/>
      <c r="B182" s="135"/>
      <c r="C182" s="136" t="s">
        <v>250</v>
      </c>
      <c r="D182" s="136" t="s">
        <v>175</v>
      </c>
      <c r="E182" s="137" t="s">
        <v>281</v>
      </c>
      <c r="F182" s="138" t="s">
        <v>282</v>
      </c>
      <c r="G182" s="139" t="s">
        <v>176</v>
      </c>
      <c r="H182" s="140">
        <v>2.74</v>
      </c>
      <c r="I182" s="141"/>
      <c r="J182" s="141">
        <f>ROUND(I182*H182,2)</f>
        <v>0</v>
      </c>
      <c r="K182" s="138" t="s">
        <v>177</v>
      </c>
      <c r="L182" s="31"/>
      <c r="M182" s="142" t="s">
        <v>3</v>
      </c>
      <c r="N182" s="143" t="s">
        <v>41</v>
      </c>
      <c r="O182" s="144">
        <v>0.14399999999999999</v>
      </c>
      <c r="P182" s="144">
        <f>O182*H182</f>
        <v>0.39456000000000002</v>
      </c>
      <c r="Q182" s="144">
        <v>3.6000000000000001E-5</v>
      </c>
      <c r="R182" s="144">
        <f>Q182*H182</f>
        <v>9.8640000000000004E-5</v>
      </c>
      <c r="S182" s="144">
        <v>0</v>
      </c>
      <c r="T182" s="145">
        <f>S182*H182</f>
        <v>0</v>
      </c>
      <c r="U182" s="30"/>
      <c r="V182" s="30"/>
      <c r="W182" s="30"/>
      <c r="X182" s="30"/>
      <c r="Y182" s="30"/>
      <c r="Z182" s="30"/>
      <c r="AA182" s="30"/>
      <c r="AB182" s="30"/>
      <c r="AC182" s="30"/>
      <c r="AD182" s="30"/>
      <c r="AE182" s="30"/>
      <c r="AR182" s="146" t="s">
        <v>178</v>
      </c>
      <c r="AT182" s="146" t="s">
        <v>175</v>
      </c>
      <c r="AU182" s="146" t="s">
        <v>79</v>
      </c>
      <c r="AY182" s="18" t="s">
        <v>173</v>
      </c>
      <c r="BE182" s="147">
        <f>IF(N182="základní",J182,0)</f>
        <v>0</v>
      </c>
      <c r="BF182" s="147">
        <f>IF(N182="snížená",J182,0)</f>
        <v>0</v>
      </c>
      <c r="BG182" s="147">
        <f>IF(N182="zákl. přenesená",J182,0)</f>
        <v>0</v>
      </c>
      <c r="BH182" s="147">
        <f>IF(N182="sníž. přenesená",J182,0)</f>
        <v>0</v>
      </c>
      <c r="BI182" s="147">
        <f>IF(N182="nulová",J182,0)</f>
        <v>0</v>
      </c>
      <c r="BJ182" s="18" t="s">
        <v>76</v>
      </c>
      <c r="BK182" s="147">
        <f>ROUND(I182*H182,2)</f>
        <v>0</v>
      </c>
      <c r="BL182" s="18" t="s">
        <v>178</v>
      </c>
      <c r="BM182" s="146" t="s">
        <v>1655</v>
      </c>
    </row>
    <row r="183" spans="1:65" s="2" customFormat="1" ht="126.75">
      <c r="A183" s="30"/>
      <c r="B183" s="31"/>
      <c r="C183" s="30"/>
      <c r="D183" s="148" t="s">
        <v>179</v>
      </c>
      <c r="E183" s="30"/>
      <c r="F183" s="149" t="s">
        <v>278</v>
      </c>
      <c r="G183" s="30"/>
      <c r="H183" s="30"/>
      <c r="I183" s="30"/>
      <c r="J183" s="30"/>
      <c r="K183" s="30"/>
      <c r="L183" s="31"/>
      <c r="M183" s="150"/>
      <c r="N183" s="151"/>
      <c r="O183" s="51"/>
      <c r="P183" s="51"/>
      <c r="Q183" s="51"/>
      <c r="R183" s="51"/>
      <c r="S183" s="51"/>
      <c r="T183" s="52"/>
      <c r="U183" s="30"/>
      <c r="V183" s="30"/>
      <c r="W183" s="30"/>
      <c r="X183" s="30"/>
      <c r="Y183" s="30"/>
      <c r="Z183" s="30"/>
      <c r="AA183" s="30"/>
      <c r="AB183" s="30"/>
      <c r="AC183" s="30"/>
      <c r="AD183" s="30"/>
      <c r="AE183" s="30"/>
      <c r="AT183" s="18" t="s">
        <v>179</v>
      </c>
      <c r="AU183" s="18" t="s">
        <v>79</v>
      </c>
    </row>
    <row r="184" spans="1:65" s="14" customFormat="1">
      <c r="B184" s="158"/>
      <c r="D184" s="148" t="s">
        <v>181</v>
      </c>
      <c r="E184" s="159" t="s">
        <v>3</v>
      </c>
      <c r="F184" s="160" t="s">
        <v>1656</v>
      </c>
      <c r="H184" s="161">
        <v>2.74</v>
      </c>
      <c r="L184" s="158"/>
      <c r="M184" s="162"/>
      <c r="N184" s="163"/>
      <c r="O184" s="163"/>
      <c r="P184" s="163"/>
      <c r="Q184" s="163"/>
      <c r="R184" s="163"/>
      <c r="S184" s="163"/>
      <c r="T184" s="164"/>
      <c r="AT184" s="159" t="s">
        <v>181</v>
      </c>
      <c r="AU184" s="159" t="s">
        <v>79</v>
      </c>
      <c r="AV184" s="14" t="s">
        <v>79</v>
      </c>
      <c r="AW184" s="14" t="s">
        <v>31</v>
      </c>
      <c r="AX184" s="14" t="s">
        <v>76</v>
      </c>
      <c r="AY184" s="159" t="s">
        <v>173</v>
      </c>
    </row>
    <row r="185" spans="1:65" s="2" customFormat="1" ht="21.75" customHeight="1">
      <c r="A185" s="30"/>
      <c r="B185" s="135"/>
      <c r="C185" s="136" t="s">
        <v>251</v>
      </c>
      <c r="D185" s="136" t="s">
        <v>175</v>
      </c>
      <c r="E185" s="137" t="s">
        <v>284</v>
      </c>
      <c r="F185" s="138" t="s">
        <v>285</v>
      </c>
      <c r="G185" s="139" t="s">
        <v>239</v>
      </c>
      <c r="H185" s="140">
        <v>0.185</v>
      </c>
      <c r="I185" s="141"/>
      <c r="J185" s="141">
        <f>ROUND(I185*H185,2)</f>
        <v>0</v>
      </c>
      <c r="K185" s="138" t="s">
        <v>177</v>
      </c>
      <c r="L185" s="31"/>
      <c r="M185" s="142" t="s">
        <v>3</v>
      </c>
      <c r="N185" s="143" t="s">
        <v>41</v>
      </c>
      <c r="O185" s="144">
        <v>13.507999999999999</v>
      </c>
      <c r="P185" s="144">
        <f>O185*H185</f>
        <v>2.49898</v>
      </c>
      <c r="Q185" s="144">
        <v>1.0597380000000001</v>
      </c>
      <c r="R185" s="144">
        <f>Q185*H185</f>
        <v>0.19605153</v>
      </c>
      <c r="S185" s="144">
        <v>0</v>
      </c>
      <c r="T185" s="145">
        <f>S185*H185</f>
        <v>0</v>
      </c>
      <c r="U185" s="30"/>
      <c r="V185" s="30"/>
      <c r="W185" s="30"/>
      <c r="X185" s="30"/>
      <c r="Y185" s="30"/>
      <c r="Z185" s="30"/>
      <c r="AA185" s="30"/>
      <c r="AB185" s="30"/>
      <c r="AC185" s="30"/>
      <c r="AD185" s="30"/>
      <c r="AE185" s="30"/>
      <c r="AR185" s="146" t="s">
        <v>178</v>
      </c>
      <c r="AT185" s="146" t="s">
        <v>175</v>
      </c>
      <c r="AU185" s="146" t="s">
        <v>79</v>
      </c>
      <c r="AY185" s="18" t="s">
        <v>173</v>
      </c>
      <c r="BE185" s="147">
        <f>IF(N185="základní",J185,0)</f>
        <v>0</v>
      </c>
      <c r="BF185" s="147">
        <f>IF(N185="snížená",J185,0)</f>
        <v>0</v>
      </c>
      <c r="BG185" s="147">
        <f>IF(N185="zákl. přenesená",J185,0)</f>
        <v>0</v>
      </c>
      <c r="BH185" s="147">
        <f>IF(N185="sníž. přenesená",J185,0)</f>
        <v>0</v>
      </c>
      <c r="BI185" s="147">
        <f>IF(N185="nulová",J185,0)</f>
        <v>0</v>
      </c>
      <c r="BJ185" s="18" t="s">
        <v>76</v>
      </c>
      <c r="BK185" s="147">
        <f>ROUND(I185*H185,2)</f>
        <v>0</v>
      </c>
      <c r="BL185" s="18" t="s">
        <v>178</v>
      </c>
      <c r="BM185" s="146" t="s">
        <v>1657</v>
      </c>
    </row>
    <row r="186" spans="1:65" s="2" customFormat="1" ht="107.25">
      <c r="A186" s="30"/>
      <c r="B186" s="31"/>
      <c r="C186" s="30"/>
      <c r="D186" s="148" t="s">
        <v>179</v>
      </c>
      <c r="E186" s="30"/>
      <c r="F186" s="149" t="s">
        <v>286</v>
      </c>
      <c r="G186" s="30"/>
      <c r="H186" s="30"/>
      <c r="I186" s="30"/>
      <c r="J186" s="30"/>
      <c r="K186" s="30"/>
      <c r="L186" s="31"/>
      <c r="M186" s="150"/>
      <c r="N186" s="151"/>
      <c r="O186" s="51"/>
      <c r="P186" s="51"/>
      <c r="Q186" s="51"/>
      <c r="R186" s="51"/>
      <c r="S186" s="51"/>
      <c r="T186" s="52"/>
      <c r="U186" s="30"/>
      <c r="V186" s="30"/>
      <c r="W186" s="30"/>
      <c r="X186" s="30"/>
      <c r="Y186" s="30"/>
      <c r="Z186" s="30"/>
      <c r="AA186" s="30"/>
      <c r="AB186" s="30"/>
      <c r="AC186" s="30"/>
      <c r="AD186" s="30"/>
      <c r="AE186" s="30"/>
      <c r="AT186" s="18" t="s">
        <v>179</v>
      </c>
      <c r="AU186" s="18" t="s">
        <v>79</v>
      </c>
    </row>
    <row r="187" spans="1:65" s="13" customFormat="1">
      <c r="B187" s="152"/>
      <c r="D187" s="148" t="s">
        <v>181</v>
      </c>
      <c r="E187" s="153" t="s">
        <v>3</v>
      </c>
      <c r="F187" s="154" t="s">
        <v>1658</v>
      </c>
      <c r="H187" s="153" t="s">
        <v>3</v>
      </c>
      <c r="L187" s="152"/>
      <c r="M187" s="155"/>
      <c r="N187" s="156"/>
      <c r="O187" s="156"/>
      <c r="P187" s="156"/>
      <c r="Q187" s="156"/>
      <c r="R187" s="156"/>
      <c r="S187" s="156"/>
      <c r="T187" s="157"/>
      <c r="AT187" s="153" t="s">
        <v>181</v>
      </c>
      <c r="AU187" s="153" t="s">
        <v>79</v>
      </c>
      <c r="AV187" s="13" t="s">
        <v>76</v>
      </c>
      <c r="AW187" s="13" t="s">
        <v>31</v>
      </c>
      <c r="AX187" s="13" t="s">
        <v>70</v>
      </c>
      <c r="AY187" s="153" t="s">
        <v>173</v>
      </c>
    </row>
    <row r="188" spans="1:65" s="14" customFormat="1">
      <c r="B188" s="158"/>
      <c r="D188" s="148" t="s">
        <v>181</v>
      </c>
      <c r="E188" s="159" t="s">
        <v>3</v>
      </c>
      <c r="F188" s="160" t="s">
        <v>1659</v>
      </c>
      <c r="H188" s="161">
        <v>0.185</v>
      </c>
      <c r="L188" s="158"/>
      <c r="M188" s="162"/>
      <c r="N188" s="163"/>
      <c r="O188" s="163"/>
      <c r="P188" s="163"/>
      <c r="Q188" s="163"/>
      <c r="R188" s="163"/>
      <c r="S188" s="163"/>
      <c r="T188" s="164"/>
      <c r="AT188" s="159" t="s">
        <v>181</v>
      </c>
      <c r="AU188" s="159" t="s">
        <v>79</v>
      </c>
      <c r="AV188" s="14" t="s">
        <v>79</v>
      </c>
      <c r="AW188" s="14" t="s">
        <v>31</v>
      </c>
      <c r="AX188" s="14" t="s">
        <v>70</v>
      </c>
      <c r="AY188" s="159" t="s">
        <v>173</v>
      </c>
    </row>
    <row r="189" spans="1:65" s="15" customFormat="1">
      <c r="B189" s="165"/>
      <c r="D189" s="148" t="s">
        <v>181</v>
      </c>
      <c r="E189" s="166" t="s">
        <v>3</v>
      </c>
      <c r="F189" s="167" t="s">
        <v>188</v>
      </c>
      <c r="H189" s="168">
        <v>0.185</v>
      </c>
      <c r="L189" s="165"/>
      <c r="M189" s="169"/>
      <c r="N189" s="170"/>
      <c r="O189" s="170"/>
      <c r="P189" s="170"/>
      <c r="Q189" s="170"/>
      <c r="R189" s="170"/>
      <c r="S189" s="170"/>
      <c r="T189" s="171"/>
      <c r="AT189" s="166" t="s">
        <v>181</v>
      </c>
      <c r="AU189" s="166" t="s">
        <v>79</v>
      </c>
      <c r="AV189" s="15" t="s">
        <v>178</v>
      </c>
      <c r="AW189" s="15" t="s">
        <v>31</v>
      </c>
      <c r="AX189" s="15" t="s">
        <v>76</v>
      </c>
      <c r="AY189" s="166" t="s">
        <v>173</v>
      </c>
    </row>
    <row r="190" spans="1:65" s="2" customFormat="1" ht="33" customHeight="1">
      <c r="A190" s="30"/>
      <c r="B190" s="135"/>
      <c r="C190" s="136" t="s">
        <v>252</v>
      </c>
      <c r="D190" s="136" t="s">
        <v>175</v>
      </c>
      <c r="E190" s="137" t="s">
        <v>632</v>
      </c>
      <c r="F190" s="138" t="s">
        <v>633</v>
      </c>
      <c r="G190" s="139" t="s">
        <v>200</v>
      </c>
      <c r="H190" s="140">
        <v>7.1520000000000001</v>
      </c>
      <c r="I190" s="141"/>
      <c r="J190" s="141">
        <f>ROUND(I190*H190,2)</f>
        <v>0</v>
      </c>
      <c r="K190" s="138" t="s">
        <v>177</v>
      </c>
      <c r="L190" s="31"/>
      <c r="M190" s="142" t="s">
        <v>3</v>
      </c>
      <c r="N190" s="143" t="s">
        <v>41</v>
      </c>
      <c r="O190" s="144">
        <v>0.69599999999999995</v>
      </c>
      <c r="P190" s="144">
        <f>O190*H190</f>
        <v>4.977792</v>
      </c>
      <c r="Q190" s="144">
        <v>0</v>
      </c>
      <c r="R190" s="144">
        <f>Q190*H190</f>
        <v>0</v>
      </c>
      <c r="S190" s="144">
        <v>0</v>
      </c>
      <c r="T190" s="145">
        <f>S190*H190</f>
        <v>0</v>
      </c>
      <c r="U190" s="30"/>
      <c r="V190" s="30"/>
      <c r="W190" s="30"/>
      <c r="X190" s="30"/>
      <c r="Y190" s="30"/>
      <c r="Z190" s="30"/>
      <c r="AA190" s="30"/>
      <c r="AB190" s="30"/>
      <c r="AC190" s="30"/>
      <c r="AD190" s="30"/>
      <c r="AE190" s="30"/>
      <c r="AR190" s="146" t="s">
        <v>178</v>
      </c>
      <c r="AT190" s="146" t="s">
        <v>175</v>
      </c>
      <c r="AU190" s="146" t="s">
        <v>79</v>
      </c>
      <c r="AY190" s="18" t="s">
        <v>173</v>
      </c>
      <c r="BE190" s="147">
        <f>IF(N190="základní",J190,0)</f>
        <v>0</v>
      </c>
      <c r="BF190" s="147">
        <f>IF(N190="snížená",J190,0)</f>
        <v>0</v>
      </c>
      <c r="BG190" s="147">
        <f>IF(N190="zákl. přenesená",J190,0)</f>
        <v>0</v>
      </c>
      <c r="BH190" s="147">
        <f>IF(N190="sníž. přenesená",J190,0)</f>
        <v>0</v>
      </c>
      <c r="BI190" s="147">
        <f>IF(N190="nulová",J190,0)</f>
        <v>0</v>
      </c>
      <c r="BJ190" s="18" t="s">
        <v>76</v>
      </c>
      <c r="BK190" s="147">
        <f>ROUND(I190*H190,2)</f>
        <v>0</v>
      </c>
      <c r="BL190" s="18" t="s">
        <v>178</v>
      </c>
      <c r="BM190" s="146" t="s">
        <v>1660</v>
      </c>
    </row>
    <row r="191" spans="1:65" s="2" customFormat="1" ht="126.75">
      <c r="A191" s="30"/>
      <c r="B191" s="31"/>
      <c r="C191" s="30"/>
      <c r="D191" s="148" t="s">
        <v>179</v>
      </c>
      <c r="E191" s="30"/>
      <c r="F191" s="149" t="s">
        <v>274</v>
      </c>
      <c r="G191" s="30"/>
      <c r="H191" s="30"/>
      <c r="I191" s="30"/>
      <c r="J191" s="30"/>
      <c r="K191" s="30"/>
      <c r="L191" s="31"/>
      <c r="M191" s="150"/>
      <c r="N191" s="151"/>
      <c r="O191" s="51"/>
      <c r="P191" s="51"/>
      <c r="Q191" s="51"/>
      <c r="R191" s="51"/>
      <c r="S191" s="51"/>
      <c r="T191" s="52"/>
      <c r="U191" s="30"/>
      <c r="V191" s="30"/>
      <c r="W191" s="30"/>
      <c r="X191" s="30"/>
      <c r="Y191" s="30"/>
      <c r="Z191" s="30"/>
      <c r="AA191" s="30"/>
      <c r="AB191" s="30"/>
      <c r="AC191" s="30"/>
      <c r="AD191" s="30"/>
      <c r="AE191" s="30"/>
      <c r="AT191" s="18" t="s">
        <v>179</v>
      </c>
      <c r="AU191" s="18" t="s">
        <v>79</v>
      </c>
    </row>
    <row r="192" spans="1:65" s="13" customFormat="1">
      <c r="B192" s="152"/>
      <c r="D192" s="148" t="s">
        <v>181</v>
      </c>
      <c r="E192" s="153" t="s">
        <v>3</v>
      </c>
      <c r="F192" s="154" t="s">
        <v>1661</v>
      </c>
      <c r="H192" s="153" t="s">
        <v>3</v>
      </c>
      <c r="L192" s="152"/>
      <c r="M192" s="155"/>
      <c r="N192" s="156"/>
      <c r="O192" s="156"/>
      <c r="P192" s="156"/>
      <c r="Q192" s="156"/>
      <c r="R192" s="156"/>
      <c r="S192" s="156"/>
      <c r="T192" s="157"/>
      <c r="AT192" s="153" t="s">
        <v>181</v>
      </c>
      <c r="AU192" s="153" t="s">
        <v>79</v>
      </c>
      <c r="AV192" s="13" t="s">
        <v>76</v>
      </c>
      <c r="AW192" s="13" t="s">
        <v>31</v>
      </c>
      <c r="AX192" s="13" t="s">
        <v>70</v>
      </c>
      <c r="AY192" s="153" t="s">
        <v>173</v>
      </c>
    </row>
    <row r="193" spans="1:65" s="13" customFormat="1">
      <c r="B193" s="152"/>
      <c r="D193" s="148" t="s">
        <v>181</v>
      </c>
      <c r="E193" s="153" t="s">
        <v>3</v>
      </c>
      <c r="F193" s="154" t="s">
        <v>1662</v>
      </c>
      <c r="H193" s="153" t="s">
        <v>3</v>
      </c>
      <c r="L193" s="152"/>
      <c r="M193" s="155"/>
      <c r="N193" s="156"/>
      <c r="O193" s="156"/>
      <c r="P193" s="156"/>
      <c r="Q193" s="156"/>
      <c r="R193" s="156"/>
      <c r="S193" s="156"/>
      <c r="T193" s="157"/>
      <c r="AT193" s="153" t="s">
        <v>181</v>
      </c>
      <c r="AU193" s="153" t="s">
        <v>79</v>
      </c>
      <c r="AV193" s="13" t="s">
        <v>76</v>
      </c>
      <c r="AW193" s="13" t="s">
        <v>31</v>
      </c>
      <c r="AX193" s="13" t="s">
        <v>70</v>
      </c>
      <c r="AY193" s="153" t="s">
        <v>173</v>
      </c>
    </row>
    <row r="194" spans="1:65" s="14" customFormat="1">
      <c r="B194" s="158"/>
      <c r="D194" s="148" t="s">
        <v>181</v>
      </c>
      <c r="E194" s="159" t="s">
        <v>3</v>
      </c>
      <c r="F194" s="160" t="s">
        <v>1663</v>
      </c>
      <c r="H194" s="161">
        <v>7.1520000000000001</v>
      </c>
      <c r="L194" s="158"/>
      <c r="M194" s="162"/>
      <c r="N194" s="163"/>
      <c r="O194" s="163"/>
      <c r="P194" s="163"/>
      <c r="Q194" s="163"/>
      <c r="R194" s="163"/>
      <c r="S194" s="163"/>
      <c r="T194" s="164"/>
      <c r="AT194" s="159" t="s">
        <v>181</v>
      </c>
      <c r="AU194" s="159" t="s">
        <v>79</v>
      </c>
      <c r="AV194" s="14" t="s">
        <v>79</v>
      </c>
      <c r="AW194" s="14" t="s">
        <v>31</v>
      </c>
      <c r="AX194" s="14" t="s">
        <v>70</v>
      </c>
      <c r="AY194" s="159" t="s">
        <v>173</v>
      </c>
    </row>
    <row r="195" spans="1:65" s="15" customFormat="1">
      <c r="B195" s="165"/>
      <c r="D195" s="148" t="s">
        <v>181</v>
      </c>
      <c r="E195" s="166" t="s">
        <v>3</v>
      </c>
      <c r="F195" s="167" t="s">
        <v>188</v>
      </c>
      <c r="H195" s="168">
        <v>7.1520000000000001</v>
      </c>
      <c r="L195" s="165"/>
      <c r="M195" s="169"/>
      <c r="N195" s="170"/>
      <c r="O195" s="170"/>
      <c r="P195" s="170"/>
      <c r="Q195" s="170"/>
      <c r="R195" s="170"/>
      <c r="S195" s="170"/>
      <c r="T195" s="171"/>
      <c r="AT195" s="166" t="s">
        <v>181</v>
      </c>
      <c r="AU195" s="166" t="s">
        <v>79</v>
      </c>
      <c r="AV195" s="15" t="s">
        <v>178</v>
      </c>
      <c r="AW195" s="15" t="s">
        <v>31</v>
      </c>
      <c r="AX195" s="15" t="s">
        <v>76</v>
      </c>
      <c r="AY195" s="166" t="s">
        <v>173</v>
      </c>
    </row>
    <row r="196" spans="1:65" s="12" customFormat="1" ht="22.9" customHeight="1">
      <c r="B196" s="123"/>
      <c r="D196" s="124" t="s">
        <v>69</v>
      </c>
      <c r="E196" s="133" t="s">
        <v>189</v>
      </c>
      <c r="F196" s="133" t="s">
        <v>289</v>
      </c>
      <c r="J196" s="134">
        <f>BK196</f>
        <v>0</v>
      </c>
      <c r="L196" s="123"/>
      <c r="M196" s="127"/>
      <c r="N196" s="128"/>
      <c r="O196" s="128"/>
      <c r="P196" s="129">
        <f>SUM(P197:P242)</f>
        <v>139.51457000000002</v>
      </c>
      <c r="Q196" s="128"/>
      <c r="R196" s="129">
        <f>SUM(R197:R242)</f>
        <v>19.536168622799998</v>
      </c>
      <c r="S196" s="128"/>
      <c r="T196" s="130">
        <f>SUM(T197:T242)</f>
        <v>0</v>
      </c>
      <c r="AR196" s="124" t="s">
        <v>76</v>
      </c>
      <c r="AT196" s="131" t="s">
        <v>69</v>
      </c>
      <c r="AU196" s="131" t="s">
        <v>76</v>
      </c>
      <c r="AY196" s="124" t="s">
        <v>173</v>
      </c>
      <c r="BK196" s="132">
        <f>SUM(BK197:BK242)</f>
        <v>0</v>
      </c>
    </row>
    <row r="197" spans="1:65" s="2" customFormat="1" ht="16.5" customHeight="1">
      <c r="A197" s="30"/>
      <c r="B197" s="135"/>
      <c r="C197" s="136" t="s">
        <v>8</v>
      </c>
      <c r="D197" s="136" t="s">
        <v>175</v>
      </c>
      <c r="E197" s="137" t="s">
        <v>298</v>
      </c>
      <c r="F197" s="138" t="s">
        <v>299</v>
      </c>
      <c r="G197" s="139" t="s">
        <v>200</v>
      </c>
      <c r="H197" s="140">
        <v>1.6</v>
      </c>
      <c r="I197" s="141"/>
      <c r="J197" s="141">
        <f>ROUND(I197*H197,2)</f>
        <v>0</v>
      </c>
      <c r="K197" s="138" t="s">
        <v>177</v>
      </c>
      <c r="L197" s="31"/>
      <c r="M197" s="142" t="s">
        <v>3</v>
      </c>
      <c r="N197" s="143" t="s">
        <v>41</v>
      </c>
      <c r="O197" s="144">
        <v>2.9790000000000001</v>
      </c>
      <c r="P197" s="144">
        <f>O197*H197</f>
        <v>4.7664</v>
      </c>
      <c r="Q197" s="144">
        <v>0</v>
      </c>
      <c r="R197" s="144">
        <f>Q197*H197</f>
        <v>0</v>
      </c>
      <c r="S197" s="144">
        <v>0</v>
      </c>
      <c r="T197" s="145">
        <f>S197*H197</f>
        <v>0</v>
      </c>
      <c r="U197" s="30"/>
      <c r="V197" s="30"/>
      <c r="W197" s="30"/>
      <c r="X197" s="30"/>
      <c r="Y197" s="30"/>
      <c r="Z197" s="30"/>
      <c r="AA197" s="30"/>
      <c r="AB197" s="30"/>
      <c r="AC197" s="30"/>
      <c r="AD197" s="30"/>
      <c r="AE197" s="30"/>
      <c r="AR197" s="146" t="s">
        <v>178</v>
      </c>
      <c r="AT197" s="146" t="s">
        <v>175</v>
      </c>
      <c r="AU197" s="146" t="s">
        <v>79</v>
      </c>
      <c r="AY197" s="18" t="s">
        <v>173</v>
      </c>
      <c r="BE197" s="147">
        <f>IF(N197="základní",J197,0)</f>
        <v>0</v>
      </c>
      <c r="BF197" s="147">
        <f>IF(N197="snížená",J197,0)</f>
        <v>0</v>
      </c>
      <c r="BG197" s="147">
        <f>IF(N197="zákl. přenesená",J197,0)</f>
        <v>0</v>
      </c>
      <c r="BH197" s="147">
        <f>IF(N197="sníž. přenesená",J197,0)</f>
        <v>0</v>
      </c>
      <c r="BI197" s="147">
        <f>IF(N197="nulová",J197,0)</f>
        <v>0</v>
      </c>
      <c r="BJ197" s="18" t="s">
        <v>76</v>
      </c>
      <c r="BK197" s="147">
        <f>ROUND(I197*H197,2)</f>
        <v>0</v>
      </c>
      <c r="BL197" s="18" t="s">
        <v>178</v>
      </c>
      <c r="BM197" s="146" t="s">
        <v>1664</v>
      </c>
    </row>
    <row r="198" spans="1:65" s="2" customFormat="1" ht="78">
      <c r="A198" s="30"/>
      <c r="B198" s="31"/>
      <c r="C198" s="30"/>
      <c r="D198" s="148" t="s">
        <v>179</v>
      </c>
      <c r="E198" s="30"/>
      <c r="F198" s="149" t="s">
        <v>300</v>
      </c>
      <c r="G198" s="30"/>
      <c r="H198" s="30"/>
      <c r="I198" s="30"/>
      <c r="J198" s="30"/>
      <c r="K198" s="30"/>
      <c r="L198" s="31"/>
      <c r="M198" s="150"/>
      <c r="N198" s="151"/>
      <c r="O198" s="51"/>
      <c r="P198" s="51"/>
      <c r="Q198" s="51"/>
      <c r="R198" s="51"/>
      <c r="S198" s="51"/>
      <c r="T198" s="52"/>
      <c r="U198" s="30"/>
      <c r="V198" s="30"/>
      <c r="W198" s="30"/>
      <c r="X198" s="30"/>
      <c r="Y198" s="30"/>
      <c r="Z198" s="30"/>
      <c r="AA198" s="30"/>
      <c r="AB198" s="30"/>
      <c r="AC198" s="30"/>
      <c r="AD198" s="30"/>
      <c r="AE198" s="30"/>
      <c r="AT198" s="18" t="s">
        <v>179</v>
      </c>
      <c r="AU198" s="18" t="s">
        <v>79</v>
      </c>
    </row>
    <row r="199" spans="1:65" s="13" customFormat="1">
      <c r="B199" s="152"/>
      <c r="D199" s="148" t="s">
        <v>181</v>
      </c>
      <c r="E199" s="153" t="s">
        <v>3</v>
      </c>
      <c r="F199" s="154" t="s">
        <v>1665</v>
      </c>
      <c r="H199" s="153" t="s">
        <v>3</v>
      </c>
      <c r="L199" s="152"/>
      <c r="M199" s="155"/>
      <c r="N199" s="156"/>
      <c r="O199" s="156"/>
      <c r="P199" s="156"/>
      <c r="Q199" s="156"/>
      <c r="R199" s="156"/>
      <c r="S199" s="156"/>
      <c r="T199" s="157"/>
      <c r="AT199" s="153" t="s">
        <v>181</v>
      </c>
      <c r="AU199" s="153" t="s">
        <v>79</v>
      </c>
      <c r="AV199" s="13" t="s">
        <v>76</v>
      </c>
      <c r="AW199" s="13" t="s">
        <v>31</v>
      </c>
      <c r="AX199" s="13" t="s">
        <v>70</v>
      </c>
      <c r="AY199" s="153" t="s">
        <v>173</v>
      </c>
    </row>
    <row r="200" spans="1:65" s="14" customFormat="1">
      <c r="B200" s="158"/>
      <c r="D200" s="148" t="s">
        <v>181</v>
      </c>
      <c r="E200" s="159" t="s">
        <v>3</v>
      </c>
      <c r="F200" s="160" t="s">
        <v>1666</v>
      </c>
      <c r="H200" s="161">
        <v>1.6</v>
      </c>
      <c r="L200" s="158"/>
      <c r="M200" s="162"/>
      <c r="N200" s="163"/>
      <c r="O200" s="163"/>
      <c r="P200" s="163"/>
      <c r="Q200" s="163"/>
      <c r="R200" s="163"/>
      <c r="S200" s="163"/>
      <c r="T200" s="164"/>
      <c r="AT200" s="159" t="s">
        <v>181</v>
      </c>
      <c r="AU200" s="159" t="s">
        <v>79</v>
      </c>
      <c r="AV200" s="14" t="s">
        <v>79</v>
      </c>
      <c r="AW200" s="14" t="s">
        <v>31</v>
      </c>
      <c r="AX200" s="14" t="s">
        <v>70</v>
      </c>
      <c r="AY200" s="159" t="s">
        <v>173</v>
      </c>
    </row>
    <row r="201" spans="1:65" s="15" customFormat="1">
      <c r="B201" s="165"/>
      <c r="D201" s="148" t="s">
        <v>181</v>
      </c>
      <c r="E201" s="166" t="s">
        <v>3</v>
      </c>
      <c r="F201" s="167" t="s">
        <v>188</v>
      </c>
      <c r="H201" s="168">
        <v>1.6</v>
      </c>
      <c r="L201" s="165"/>
      <c r="M201" s="169"/>
      <c r="N201" s="170"/>
      <c r="O201" s="170"/>
      <c r="P201" s="170"/>
      <c r="Q201" s="170"/>
      <c r="R201" s="170"/>
      <c r="S201" s="170"/>
      <c r="T201" s="171"/>
      <c r="AT201" s="166" t="s">
        <v>181</v>
      </c>
      <c r="AU201" s="166" t="s">
        <v>79</v>
      </c>
      <c r="AV201" s="15" t="s">
        <v>178</v>
      </c>
      <c r="AW201" s="15" t="s">
        <v>31</v>
      </c>
      <c r="AX201" s="15" t="s">
        <v>76</v>
      </c>
      <c r="AY201" s="166" t="s">
        <v>173</v>
      </c>
    </row>
    <row r="202" spans="1:65" s="2" customFormat="1" ht="16.5" customHeight="1">
      <c r="A202" s="30"/>
      <c r="B202" s="135"/>
      <c r="C202" s="136" t="s">
        <v>259</v>
      </c>
      <c r="D202" s="136" t="s">
        <v>175</v>
      </c>
      <c r="E202" s="137" t="s">
        <v>859</v>
      </c>
      <c r="F202" s="138" t="s">
        <v>860</v>
      </c>
      <c r="G202" s="139" t="s">
        <v>176</v>
      </c>
      <c r="H202" s="140">
        <v>8.2080000000000002</v>
      </c>
      <c r="I202" s="141"/>
      <c r="J202" s="141">
        <f>ROUND(I202*H202,2)</f>
        <v>0</v>
      </c>
      <c r="K202" s="138" t="s">
        <v>177</v>
      </c>
      <c r="L202" s="31"/>
      <c r="M202" s="142" t="s">
        <v>3</v>
      </c>
      <c r="N202" s="143" t="s">
        <v>41</v>
      </c>
      <c r="O202" s="144">
        <v>3.14</v>
      </c>
      <c r="P202" s="144">
        <f>O202*H202</f>
        <v>25.773120000000002</v>
      </c>
      <c r="Q202" s="144">
        <v>4.1744200000000002E-2</v>
      </c>
      <c r="R202" s="144">
        <f>Q202*H202</f>
        <v>0.34263639360000003</v>
      </c>
      <c r="S202" s="144">
        <v>0</v>
      </c>
      <c r="T202" s="145">
        <f>S202*H202</f>
        <v>0</v>
      </c>
      <c r="U202" s="30"/>
      <c r="V202" s="30"/>
      <c r="W202" s="30"/>
      <c r="X202" s="30"/>
      <c r="Y202" s="30"/>
      <c r="Z202" s="30"/>
      <c r="AA202" s="30"/>
      <c r="AB202" s="30"/>
      <c r="AC202" s="30"/>
      <c r="AD202" s="30"/>
      <c r="AE202" s="30"/>
      <c r="AR202" s="146" t="s">
        <v>178</v>
      </c>
      <c r="AT202" s="146" t="s">
        <v>175</v>
      </c>
      <c r="AU202" s="146" t="s">
        <v>79</v>
      </c>
      <c r="AY202" s="18" t="s">
        <v>173</v>
      </c>
      <c r="BE202" s="147">
        <f>IF(N202="základní",J202,0)</f>
        <v>0</v>
      </c>
      <c r="BF202" s="147">
        <f>IF(N202="snížená",J202,0)</f>
        <v>0</v>
      </c>
      <c r="BG202" s="147">
        <f>IF(N202="zákl. přenesená",J202,0)</f>
        <v>0</v>
      </c>
      <c r="BH202" s="147">
        <f>IF(N202="sníž. přenesená",J202,0)</f>
        <v>0</v>
      </c>
      <c r="BI202" s="147">
        <f>IF(N202="nulová",J202,0)</f>
        <v>0</v>
      </c>
      <c r="BJ202" s="18" t="s">
        <v>76</v>
      </c>
      <c r="BK202" s="147">
        <f>ROUND(I202*H202,2)</f>
        <v>0</v>
      </c>
      <c r="BL202" s="18" t="s">
        <v>178</v>
      </c>
      <c r="BM202" s="146" t="s">
        <v>1667</v>
      </c>
    </row>
    <row r="203" spans="1:65" s="2" customFormat="1" ht="360.75">
      <c r="A203" s="30"/>
      <c r="B203" s="31"/>
      <c r="C203" s="30"/>
      <c r="D203" s="148" t="s">
        <v>179</v>
      </c>
      <c r="E203" s="30"/>
      <c r="F203" s="149" t="s">
        <v>862</v>
      </c>
      <c r="G203" s="30"/>
      <c r="H203" s="30"/>
      <c r="I203" s="30"/>
      <c r="J203" s="30"/>
      <c r="K203" s="30"/>
      <c r="L203" s="31"/>
      <c r="M203" s="150"/>
      <c r="N203" s="151"/>
      <c r="O203" s="51"/>
      <c r="P203" s="51"/>
      <c r="Q203" s="51"/>
      <c r="R203" s="51"/>
      <c r="S203" s="51"/>
      <c r="T203" s="52"/>
      <c r="U203" s="30"/>
      <c r="V203" s="30"/>
      <c r="W203" s="30"/>
      <c r="X203" s="30"/>
      <c r="Y203" s="30"/>
      <c r="Z203" s="30"/>
      <c r="AA203" s="30"/>
      <c r="AB203" s="30"/>
      <c r="AC203" s="30"/>
      <c r="AD203" s="30"/>
      <c r="AE203" s="30"/>
      <c r="AT203" s="18" t="s">
        <v>179</v>
      </c>
      <c r="AU203" s="18" t="s">
        <v>79</v>
      </c>
    </row>
    <row r="204" spans="1:65" s="13" customFormat="1">
      <c r="B204" s="152"/>
      <c r="D204" s="148" t="s">
        <v>181</v>
      </c>
      <c r="E204" s="153" t="s">
        <v>3</v>
      </c>
      <c r="F204" s="154" t="s">
        <v>863</v>
      </c>
      <c r="H204" s="153" t="s">
        <v>3</v>
      </c>
      <c r="L204" s="152"/>
      <c r="M204" s="155"/>
      <c r="N204" s="156"/>
      <c r="O204" s="156"/>
      <c r="P204" s="156"/>
      <c r="Q204" s="156"/>
      <c r="R204" s="156"/>
      <c r="S204" s="156"/>
      <c r="T204" s="157"/>
      <c r="AT204" s="153" t="s">
        <v>181</v>
      </c>
      <c r="AU204" s="153" t="s">
        <v>79</v>
      </c>
      <c r="AV204" s="13" t="s">
        <v>76</v>
      </c>
      <c r="AW204" s="13" t="s">
        <v>31</v>
      </c>
      <c r="AX204" s="13" t="s">
        <v>70</v>
      </c>
      <c r="AY204" s="153" t="s">
        <v>173</v>
      </c>
    </row>
    <row r="205" spans="1:65" s="14" customFormat="1">
      <c r="B205" s="158"/>
      <c r="D205" s="148" t="s">
        <v>181</v>
      </c>
      <c r="E205" s="159" t="s">
        <v>3</v>
      </c>
      <c r="F205" s="160" t="s">
        <v>1668</v>
      </c>
      <c r="H205" s="161">
        <v>8.2080000000000002</v>
      </c>
      <c r="L205" s="158"/>
      <c r="M205" s="162"/>
      <c r="N205" s="163"/>
      <c r="O205" s="163"/>
      <c r="P205" s="163"/>
      <c r="Q205" s="163"/>
      <c r="R205" s="163"/>
      <c r="S205" s="163"/>
      <c r="T205" s="164"/>
      <c r="AT205" s="159" t="s">
        <v>181</v>
      </c>
      <c r="AU205" s="159" t="s">
        <v>79</v>
      </c>
      <c r="AV205" s="14" t="s">
        <v>79</v>
      </c>
      <c r="AW205" s="14" t="s">
        <v>31</v>
      </c>
      <c r="AX205" s="14" t="s">
        <v>70</v>
      </c>
      <c r="AY205" s="159" t="s">
        <v>173</v>
      </c>
    </row>
    <row r="206" spans="1:65" s="15" customFormat="1">
      <c r="B206" s="165"/>
      <c r="D206" s="148" t="s">
        <v>181</v>
      </c>
      <c r="E206" s="166" t="s">
        <v>3</v>
      </c>
      <c r="F206" s="167" t="s">
        <v>188</v>
      </c>
      <c r="H206" s="168">
        <v>8.2080000000000002</v>
      </c>
      <c r="L206" s="165"/>
      <c r="M206" s="169"/>
      <c r="N206" s="170"/>
      <c r="O206" s="170"/>
      <c r="P206" s="170"/>
      <c r="Q206" s="170"/>
      <c r="R206" s="170"/>
      <c r="S206" s="170"/>
      <c r="T206" s="171"/>
      <c r="AT206" s="166" t="s">
        <v>181</v>
      </c>
      <c r="AU206" s="166" t="s">
        <v>79</v>
      </c>
      <c r="AV206" s="15" t="s">
        <v>178</v>
      </c>
      <c r="AW206" s="15" t="s">
        <v>31</v>
      </c>
      <c r="AX206" s="15" t="s">
        <v>76</v>
      </c>
      <c r="AY206" s="166" t="s">
        <v>173</v>
      </c>
    </row>
    <row r="207" spans="1:65" s="2" customFormat="1" ht="16.5" customHeight="1">
      <c r="A207" s="30"/>
      <c r="B207" s="135"/>
      <c r="C207" s="136" t="s">
        <v>264</v>
      </c>
      <c r="D207" s="136" t="s">
        <v>175</v>
      </c>
      <c r="E207" s="137" t="s">
        <v>865</v>
      </c>
      <c r="F207" s="138" t="s">
        <v>866</v>
      </c>
      <c r="G207" s="139" t="s">
        <v>176</v>
      </c>
      <c r="H207" s="140">
        <v>8.2080000000000002</v>
      </c>
      <c r="I207" s="141"/>
      <c r="J207" s="141">
        <f>ROUND(I207*H207,2)</f>
        <v>0</v>
      </c>
      <c r="K207" s="138" t="s">
        <v>177</v>
      </c>
      <c r="L207" s="31"/>
      <c r="M207" s="142" t="s">
        <v>3</v>
      </c>
      <c r="N207" s="143" t="s">
        <v>41</v>
      </c>
      <c r="O207" s="144">
        <v>0.45</v>
      </c>
      <c r="P207" s="144">
        <f>O207*H207</f>
        <v>3.6936</v>
      </c>
      <c r="Q207" s="144">
        <v>1.5E-5</v>
      </c>
      <c r="R207" s="144">
        <f>Q207*H207</f>
        <v>1.2312E-4</v>
      </c>
      <c r="S207" s="144">
        <v>0</v>
      </c>
      <c r="T207" s="145">
        <f>S207*H207</f>
        <v>0</v>
      </c>
      <c r="U207" s="30"/>
      <c r="V207" s="30"/>
      <c r="W207" s="30"/>
      <c r="X207" s="30"/>
      <c r="Y207" s="30"/>
      <c r="Z207" s="30"/>
      <c r="AA207" s="30"/>
      <c r="AB207" s="30"/>
      <c r="AC207" s="30"/>
      <c r="AD207" s="30"/>
      <c r="AE207" s="30"/>
      <c r="AR207" s="146" t="s">
        <v>178</v>
      </c>
      <c r="AT207" s="146" t="s">
        <v>175</v>
      </c>
      <c r="AU207" s="146" t="s">
        <v>79</v>
      </c>
      <c r="AY207" s="18" t="s">
        <v>173</v>
      </c>
      <c r="BE207" s="147">
        <f>IF(N207="základní",J207,0)</f>
        <v>0</v>
      </c>
      <c r="BF207" s="147">
        <f>IF(N207="snížená",J207,0)</f>
        <v>0</v>
      </c>
      <c r="BG207" s="147">
        <f>IF(N207="zákl. přenesená",J207,0)</f>
        <v>0</v>
      </c>
      <c r="BH207" s="147">
        <f>IF(N207="sníž. přenesená",J207,0)</f>
        <v>0</v>
      </c>
      <c r="BI207" s="147">
        <f>IF(N207="nulová",J207,0)</f>
        <v>0</v>
      </c>
      <c r="BJ207" s="18" t="s">
        <v>76</v>
      </c>
      <c r="BK207" s="147">
        <f>ROUND(I207*H207,2)</f>
        <v>0</v>
      </c>
      <c r="BL207" s="18" t="s">
        <v>178</v>
      </c>
      <c r="BM207" s="146" t="s">
        <v>1669</v>
      </c>
    </row>
    <row r="208" spans="1:65" s="2" customFormat="1" ht="360.75">
      <c r="A208" s="30"/>
      <c r="B208" s="31"/>
      <c r="C208" s="30"/>
      <c r="D208" s="148" t="s">
        <v>179</v>
      </c>
      <c r="E208" s="30"/>
      <c r="F208" s="149" t="s">
        <v>862</v>
      </c>
      <c r="G208" s="30"/>
      <c r="H208" s="30"/>
      <c r="I208" s="30"/>
      <c r="J208" s="30"/>
      <c r="K208" s="30"/>
      <c r="L208" s="31"/>
      <c r="M208" s="150"/>
      <c r="N208" s="151"/>
      <c r="O208" s="51"/>
      <c r="P208" s="51"/>
      <c r="Q208" s="51"/>
      <c r="R208" s="51"/>
      <c r="S208" s="51"/>
      <c r="T208" s="52"/>
      <c r="U208" s="30"/>
      <c r="V208" s="30"/>
      <c r="W208" s="30"/>
      <c r="X208" s="30"/>
      <c r="Y208" s="30"/>
      <c r="Z208" s="30"/>
      <c r="AA208" s="30"/>
      <c r="AB208" s="30"/>
      <c r="AC208" s="30"/>
      <c r="AD208" s="30"/>
      <c r="AE208" s="30"/>
      <c r="AT208" s="18" t="s">
        <v>179</v>
      </c>
      <c r="AU208" s="18" t="s">
        <v>79</v>
      </c>
    </row>
    <row r="209" spans="1:65" s="14" customFormat="1">
      <c r="B209" s="158"/>
      <c r="D209" s="148" t="s">
        <v>181</v>
      </c>
      <c r="E209" s="159" t="s">
        <v>3</v>
      </c>
      <c r="F209" s="160" t="s">
        <v>1670</v>
      </c>
      <c r="H209" s="161">
        <v>8.2080000000000002</v>
      </c>
      <c r="L209" s="158"/>
      <c r="M209" s="162"/>
      <c r="N209" s="163"/>
      <c r="O209" s="163"/>
      <c r="P209" s="163"/>
      <c r="Q209" s="163"/>
      <c r="R209" s="163"/>
      <c r="S209" s="163"/>
      <c r="T209" s="164"/>
      <c r="AT209" s="159" t="s">
        <v>181</v>
      </c>
      <c r="AU209" s="159" t="s">
        <v>79</v>
      </c>
      <c r="AV209" s="14" t="s">
        <v>79</v>
      </c>
      <c r="AW209" s="14" t="s">
        <v>31</v>
      </c>
      <c r="AX209" s="14" t="s">
        <v>70</v>
      </c>
      <c r="AY209" s="159" t="s">
        <v>173</v>
      </c>
    </row>
    <row r="210" spans="1:65" s="15" customFormat="1">
      <c r="B210" s="165"/>
      <c r="D210" s="148" t="s">
        <v>181</v>
      </c>
      <c r="E210" s="166" t="s">
        <v>3</v>
      </c>
      <c r="F210" s="167" t="s">
        <v>188</v>
      </c>
      <c r="H210" s="168">
        <v>8.2080000000000002</v>
      </c>
      <c r="L210" s="165"/>
      <c r="M210" s="169"/>
      <c r="N210" s="170"/>
      <c r="O210" s="170"/>
      <c r="P210" s="170"/>
      <c r="Q210" s="170"/>
      <c r="R210" s="170"/>
      <c r="S210" s="170"/>
      <c r="T210" s="171"/>
      <c r="AT210" s="166" t="s">
        <v>181</v>
      </c>
      <c r="AU210" s="166" t="s">
        <v>79</v>
      </c>
      <c r="AV210" s="15" t="s">
        <v>178</v>
      </c>
      <c r="AW210" s="15" t="s">
        <v>31</v>
      </c>
      <c r="AX210" s="15" t="s">
        <v>76</v>
      </c>
      <c r="AY210" s="166" t="s">
        <v>173</v>
      </c>
    </row>
    <row r="211" spans="1:65" s="2" customFormat="1" ht="21.75" customHeight="1">
      <c r="A211" s="30"/>
      <c r="B211" s="135"/>
      <c r="C211" s="136" t="s">
        <v>270</v>
      </c>
      <c r="D211" s="136" t="s">
        <v>175</v>
      </c>
      <c r="E211" s="137" t="s">
        <v>308</v>
      </c>
      <c r="F211" s="138" t="s">
        <v>309</v>
      </c>
      <c r="G211" s="139" t="s">
        <v>239</v>
      </c>
      <c r="H211" s="140">
        <v>8.1000000000000003E-2</v>
      </c>
      <c r="I211" s="141"/>
      <c r="J211" s="141">
        <f>ROUND(I211*H211,2)</f>
        <v>0</v>
      </c>
      <c r="K211" s="138" t="s">
        <v>177</v>
      </c>
      <c r="L211" s="31"/>
      <c r="M211" s="142" t="s">
        <v>3</v>
      </c>
      <c r="N211" s="143" t="s">
        <v>41</v>
      </c>
      <c r="O211" s="144">
        <v>47.35</v>
      </c>
      <c r="P211" s="144">
        <f>O211*H211</f>
        <v>3.83535</v>
      </c>
      <c r="Q211" s="144">
        <v>1.0487652000000001</v>
      </c>
      <c r="R211" s="144">
        <f>Q211*H211</f>
        <v>8.494998120000001E-2</v>
      </c>
      <c r="S211" s="144">
        <v>0</v>
      </c>
      <c r="T211" s="145">
        <f>S211*H211</f>
        <v>0</v>
      </c>
      <c r="U211" s="30"/>
      <c r="V211" s="30"/>
      <c r="W211" s="30"/>
      <c r="X211" s="30"/>
      <c r="Y211" s="30"/>
      <c r="Z211" s="30"/>
      <c r="AA211" s="30"/>
      <c r="AB211" s="30"/>
      <c r="AC211" s="30"/>
      <c r="AD211" s="30"/>
      <c r="AE211" s="30"/>
      <c r="AR211" s="146" t="s">
        <v>178</v>
      </c>
      <c r="AT211" s="146" t="s">
        <v>175</v>
      </c>
      <c r="AU211" s="146" t="s">
        <v>79</v>
      </c>
      <c r="AY211" s="18" t="s">
        <v>173</v>
      </c>
      <c r="BE211" s="147">
        <f>IF(N211="základní",J211,0)</f>
        <v>0</v>
      </c>
      <c r="BF211" s="147">
        <f>IF(N211="snížená",J211,0)</f>
        <v>0</v>
      </c>
      <c r="BG211" s="147">
        <f>IF(N211="zákl. přenesená",J211,0)</f>
        <v>0</v>
      </c>
      <c r="BH211" s="147">
        <f>IF(N211="sníž. přenesená",J211,0)</f>
        <v>0</v>
      </c>
      <c r="BI211" s="147">
        <f>IF(N211="nulová",J211,0)</f>
        <v>0</v>
      </c>
      <c r="BJ211" s="18" t="s">
        <v>76</v>
      </c>
      <c r="BK211" s="147">
        <f>ROUND(I211*H211,2)</f>
        <v>0</v>
      </c>
      <c r="BL211" s="18" t="s">
        <v>178</v>
      </c>
      <c r="BM211" s="146" t="s">
        <v>1671</v>
      </c>
    </row>
    <row r="212" spans="1:65" s="2" customFormat="1" ht="175.5">
      <c r="A212" s="30"/>
      <c r="B212" s="31"/>
      <c r="C212" s="30"/>
      <c r="D212" s="148" t="s">
        <v>179</v>
      </c>
      <c r="E212" s="30"/>
      <c r="F212" s="149" t="s">
        <v>310</v>
      </c>
      <c r="G212" s="30"/>
      <c r="H212" s="30"/>
      <c r="I212" s="30"/>
      <c r="J212" s="30"/>
      <c r="K212" s="30"/>
      <c r="L212" s="31"/>
      <c r="M212" s="150"/>
      <c r="N212" s="151"/>
      <c r="O212" s="51"/>
      <c r="P212" s="51"/>
      <c r="Q212" s="51"/>
      <c r="R212" s="51"/>
      <c r="S212" s="51"/>
      <c r="T212" s="52"/>
      <c r="U212" s="30"/>
      <c r="V212" s="30"/>
      <c r="W212" s="30"/>
      <c r="X212" s="30"/>
      <c r="Y212" s="30"/>
      <c r="Z212" s="30"/>
      <c r="AA212" s="30"/>
      <c r="AB212" s="30"/>
      <c r="AC212" s="30"/>
      <c r="AD212" s="30"/>
      <c r="AE212" s="30"/>
      <c r="AT212" s="18" t="s">
        <v>179</v>
      </c>
      <c r="AU212" s="18" t="s">
        <v>79</v>
      </c>
    </row>
    <row r="213" spans="1:65" s="14" customFormat="1">
      <c r="B213" s="158"/>
      <c r="D213" s="148" t="s">
        <v>181</v>
      </c>
      <c r="E213" s="159" t="s">
        <v>3</v>
      </c>
      <c r="F213" s="160" t="s">
        <v>1672</v>
      </c>
      <c r="H213" s="161">
        <v>8.1000000000000003E-2</v>
      </c>
      <c r="L213" s="158"/>
      <c r="M213" s="162"/>
      <c r="N213" s="163"/>
      <c r="O213" s="163"/>
      <c r="P213" s="163"/>
      <c r="Q213" s="163"/>
      <c r="R213" s="163"/>
      <c r="S213" s="163"/>
      <c r="T213" s="164"/>
      <c r="AT213" s="159" t="s">
        <v>181</v>
      </c>
      <c r="AU213" s="159" t="s">
        <v>79</v>
      </c>
      <c r="AV213" s="14" t="s">
        <v>79</v>
      </c>
      <c r="AW213" s="14" t="s">
        <v>31</v>
      </c>
      <c r="AX213" s="14" t="s">
        <v>76</v>
      </c>
      <c r="AY213" s="159" t="s">
        <v>173</v>
      </c>
    </row>
    <row r="214" spans="1:65" s="2" customFormat="1" ht="21.75" customHeight="1">
      <c r="A214" s="30"/>
      <c r="B214" s="135"/>
      <c r="C214" s="136" t="s">
        <v>271</v>
      </c>
      <c r="D214" s="136" t="s">
        <v>175</v>
      </c>
      <c r="E214" s="137" t="s">
        <v>1100</v>
      </c>
      <c r="F214" s="138" t="s">
        <v>1101</v>
      </c>
      <c r="G214" s="139" t="s">
        <v>200</v>
      </c>
      <c r="H214" s="140">
        <v>26.9</v>
      </c>
      <c r="I214" s="141"/>
      <c r="J214" s="141">
        <f>ROUND(I214*H214,2)</f>
        <v>0</v>
      </c>
      <c r="K214" s="138" t="s">
        <v>177</v>
      </c>
      <c r="L214" s="31"/>
      <c r="M214" s="142" t="s">
        <v>3</v>
      </c>
      <c r="N214" s="143" t="s">
        <v>41</v>
      </c>
      <c r="O214" s="144">
        <v>0.81200000000000006</v>
      </c>
      <c r="P214" s="144">
        <f>O214*H214</f>
        <v>21.8428</v>
      </c>
      <c r="Q214" s="144">
        <v>0</v>
      </c>
      <c r="R214" s="144">
        <f>Q214*H214</f>
        <v>0</v>
      </c>
      <c r="S214" s="144">
        <v>0</v>
      </c>
      <c r="T214" s="145">
        <f>S214*H214</f>
        <v>0</v>
      </c>
      <c r="U214" s="30"/>
      <c r="V214" s="30"/>
      <c r="W214" s="30"/>
      <c r="X214" s="30"/>
      <c r="Y214" s="30"/>
      <c r="Z214" s="30"/>
      <c r="AA214" s="30"/>
      <c r="AB214" s="30"/>
      <c r="AC214" s="30"/>
      <c r="AD214" s="30"/>
      <c r="AE214" s="30"/>
      <c r="AR214" s="146" t="s">
        <v>178</v>
      </c>
      <c r="AT214" s="146" t="s">
        <v>175</v>
      </c>
      <c r="AU214" s="146" t="s">
        <v>79</v>
      </c>
      <c r="AY214" s="18" t="s">
        <v>173</v>
      </c>
      <c r="BE214" s="147">
        <f>IF(N214="základní",J214,0)</f>
        <v>0</v>
      </c>
      <c r="BF214" s="147">
        <f>IF(N214="snížená",J214,0)</f>
        <v>0</v>
      </c>
      <c r="BG214" s="147">
        <f>IF(N214="zákl. přenesená",J214,0)</f>
        <v>0</v>
      </c>
      <c r="BH214" s="147">
        <f>IF(N214="sníž. přenesená",J214,0)</f>
        <v>0</v>
      </c>
      <c r="BI214" s="147">
        <f>IF(N214="nulová",J214,0)</f>
        <v>0</v>
      </c>
      <c r="BJ214" s="18" t="s">
        <v>76</v>
      </c>
      <c r="BK214" s="147">
        <f>ROUND(I214*H214,2)</f>
        <v>0</v>
      </c>
      <c r="BL214" s="18" t="s">
        <v>178</v>
      </c>
      <c r="BM214" s="146" t="s">
        <v>1673</v>
      </c>
    </row>
    <row r="215" spans="1:65" s="2" customFormat="1" ht="224.25">
      <c r="A215" s="30"/>
      <c r="B215" s="31"/>
      <c r="C215" s="30"/>
      <c r="D215" s="148" t="s">
        <v>179</v>
      </c>
      <c r="E215" s="30"/>
      <c r="F215" s="149" t="s">
        <v>1103</v>
      </c>
      <c r="G215" s="30"/>
      <c r="H215" s="30"/>
      <c r="I215" s="30"/>
      <c r="J215" s="30"/>
      <c r="K215" s="30"/>
      <c r="L215" s="31"/>
      <c r="M215" s="150"/>
      <c r="N215" s="151"/>
      <c r="O215" s="51"/>
      <c r="P215" s="51"/>
      <c r="Q215" s="51"/>
      <c r="R215" s="51"/>
      <c r="S215" s="51"/>
      <c r="T215" s="52"/>
      <c r="U215" s="30"/>
      <c r="V215" s="30"/>
      <c r="W215" s="30"/>
      <c r="X215" s="30"/>
      <c r="Y215" s="30"/>
      <c r="Z215" s="30"/>
      <c r="AA215" s="30"/>
      <c r="AB215" s="30"/>
      <c r="AC215" s="30"/>
      <c r="AD215" s="30"/>
      <c r="AE215" s="30"/>
      <c r="AT215" s="18" t="s">
        <v>179</v>
      </c>
      <c r="AU215" s="18" t="s">
        <v>79</v>
      </c>
    </row>
    <row r="216" spans="1:65" s="13" customFormat="1">
      <c r="B216" s="152"/>
      <c r="D216" s="148" t="s">
        <v>181</v>
      </c>
      <c r="E216" s="153" t="s">
        <v>3</v>
      </c>
      <c r="F216" s="154" t="s">
        <v>1674</v>
      </c>
      <c r="H216" s="153" t="s">
        <v>3</v>
      </c>
      <c r="L216" s="152"/>
      <c r="M216" s="155"/>
      <c r="N216" s="156"/>
      <c r="O216" s="156"/>
      <c r="P216" s="156"/>
      <c r="Q216" s="156"/>
      <c r="R216" s="156"/>
      <c r="S216" s="156"/>
      <c r="T216" s="157"/>
      <c r="AT216" s="153" t="s">
        <v>181</v>
      </c>
      <c r="AU216" s="153" t="s">
        <v>79</v>
      </c>
      <c r="AV216" s="13" t="s">
        <v>76</v>
      </c>
      <c r="AW216" s="13" t="s">
        <v>31</v>
      </c>
      <c r="AX216" s="13" t="s">
        <v>70</v>
      </c>
      <c r="AY216" s="153" t="s">
        <v>173</v>
      </c>
    </row>
    <row r="217" spans="1:65" s="14" customFormat="1">
      <c r="B217" s="158"/>
      <c r="D217" s="148" t="s">
        <v>181</v>
      </c>
      <c r="E217" s="159" t="s">
        <v>3</v>
      </c>
      <c r="F217" s="160" t="s">
        <v>1675</v>
      </c>
      <c r="H217" s="161">
        <v>15</v>
      </c>
      <c r="L217" s="158"/>
      <c r="M217" s="162"/>
      <c r="N217" s="163"/>
      <c r="O217" s="163"/>
      <c r="P217" s="163"/>
      <c r="Q217" s="163"/>
      <c r="R217" s="163"/>
      <c r="S217" s="163"/>
      <c r="T217" s="164"/>
      <c r="AT217" s="159" t="s">
        <v>181</v>
      </c>
      <c r="AU217" s="159" t="s">
        <v>79</v>
      </c>
      <c r="AV217" s="14" t="s">
        <v>79</v>
      </c>
      <c r="AW217" s="14" t="s">
        <v>31</v>
      </c>
      <c r="AX217" s="14" t="s">
        <v>70</v>
      </c>
      <c r="AY217" s="159" t="s">
        <v>173</v>
      </c>
    </row>
    <row r="218" spans="1:65" s="14" customFormat="1">
      <c r="B218" s="158"/>
      <c r="D218" s="148" t="s">
        <v>181</v>
      </c>
      <c r="E218" s="159" t="s">
        <v>3</v>
      </c>
      <c r="F218" s="160" t="s">
        <v>1676</v>
      </c>
      <c r="H218" s="161">
        <v>11.9</v>
      </c>
      <c r="L218" s="158"/>
      <c r="M218" s="162"/>
      <c r="N218" s="163"/>
      <c r="O218" s="163"/>
      <c r="P218" s="163"/>
      <c r="Q218" s="163"/>
      <c r="R218" s="163"/>
      <c r="S218" s="163"/>
      <c r="T218" s="164"/>
      <c r="AT218" s="159" t="s">
        <v>181</v>
      </c>
      <c r="AU218" s="159" t="s">
        <v>79</v>
      </c>
      <c r="AV218" s="14" t="s">
        <v>79</v>
      </c>
      <c r="AW218" s="14" t="s">
        <v>31</v>
      </c>
      <c r="AX218" s="14" t="s">
        <v>70</v>
      </c>
      <c r="AY218" s="159" t="s">
        <v>173</v>
      </c>
    </row>
    <row r="219" spans="1:65" s="15" customFormat="1">
      <c r="B219" s="165"/>
      <c r="D219" s="148" t="s">
        <v>181</v>
      </c>
      <c r="E219" s="166" t="s">
        <v>3</v>
      </c>
      <c r="F219" s="167" t="s">
        <v>188</v>
      </c>
      <c r="H219" s="168">
        <v>26.9</v>
      </c>
      <c r="L219" s="165"/>
      <c r="M219" s="169"/>
      <c r="N219" s="170"/>
      <c r="O219" s="170"/>
      <c r="P219" s="170"/>
      <c r="Q219" s="170"/>
      <c r="R219" s="170"/>
      <c r="S219" s="170"/>
      <c r="T219" s="171"/>
      <c r="AT219" s="166" t="s">
        <v>181</v>
      </c>
      <c r="AU219" s="166" t="s">
        <v>79</v>
      </c>
      <c r="AV219" s="15" t="s">
        <v>178</v>
      </c>
      <c r="AW219" s="15" t="s">
        <v>31</v>
      </c>
      <c r="AX219" s="15" t="s">
        <v>76</v>
      </c>
      <c r="AY219" s="166" t="s">
        <v>173</v>
      </c>
    </row>
    <row r="220" spans="1:65" s="2" customFormat="1" ht="21.75" customHeight="1">
      <c r="A220" s="30"/>
      <c r="B220" s="135"/>
      <c r="C220" s="136" t="s">
        <v>275</v>
      </c>
      <c r="D220" s="136" t="s">
        <v>175</v>
      </c>
      <c r="E220" s="137" t="s">
        <v>1106</v>
      </c>
      <c r="F220" s="138" t="s">
        <v>1107</v>
      </c>
      <c r="G220" s="139" t="s">
        <v>176</v>
      </c>
      <c r="H220" s="140">
        <v>68.08</v>
      </c>
      <c r="I220" s="141"/>
      <c r="J220" s="141">
        <f>ROUND(I220*H220,2)</f>
        <v>0</v>
      </c>
      <c r="K220" s="138" t="s">
        <v>177</v>
      </c>
      <c r="L220" s="31"/>
      <c r="M220" s="142" t="s">
        <v>3</v>
      </c>
      <c r="N220" s="143" t="s">
        <v>41</v>
      </c>
      <c r="O220" s="144">
        <v>0.54600000000000004</v>
      </c>
      <c r="P220" s="144">
        <f>O220*H220</f>
        <v>37.171680000000002</v>
      </c>
      <c r="Q220" s="144">
        <v>3.7377999999999999E-3</v>
      </c>
      <c r="R220" s="144">
        <f>Q220*H220</f>
        <v>0.254469424</v>
      </c>
      <c r="S220" s="144">
        <v>0</v>
      </c>
      <c r="T220" s="145">
        <f>S220*H220</f>
        <v>0</v>
      </c>
      <c r="U220" s="30"/>
      <c r="V220" s="30"/>
      <c r="W220" s="30"/>
      <c r="X220" s="30"/>
      <c r="Y220" s="30"/>
      <c r="Z220" s="30"/>
      <c r="AA220" s="30"/>
      <c r="AB220" s="30"/>
      <c r="AC220" s="30"/>
      <c r="AD220" s="30"/>
      <c r="AE220" s="30"/>
      <c r="AR220" s="146" t="s">
        <v>178</v>
      </c>
      <c r="AT220" s="146" t="s">
        <v>175</v>
      </c>
      <c r="AU220" s="146" t="s">
        <v>79</v>
      </c>
      <c r="AY220" s="18" t="s">
        <v>173</v>
      </c>
      <c r="BE220" s="147">
        <f>IF(N220="základní",J220,0)</f>
        <v>0</v>
      </c>
      <c r="BF220" s="147">
        <f>IF(N220="snížená",J220,0)</f>
        <v>0</v>
      </c>
      <c r="BG220" s="147">
        <f>IF(N220="zákl. přenesená",J220,0)</f>
        <v>0</v>
      </c>
      <c r="BH220" s="147">
        <f>IF(N220="sníž. přenesená",J220,0)</f>
        <v>0</v>
      </c>
      <c r="BI220" s="147">
        <f>IF(N220="nulová",J220,0)</f>
        <v>0</v>
      </c>
      <c r="BJ220" s="18" t="s">
        <v>76</v>
      </c>
      <c r="BK220" s="147">
        <f>ROUND(I220*H220,2)</f>
        <v>0</v>
      </c>
      <c r="BL220" s="18" t="s">
        <v>178</v>
      </c>
      <c r="BM220" s="146" t="s">
        <v>1677</v>
      </c>
    </row>
    <row r="221" spans="1:65" s="2" customFormat="1" ht="321.75">
      <c r="A221" s="30"/>
      <c r="B221" s="31"/>
      <c r="C221" s="30"/>
      <c r="D221" s="148" t="s">
        <v>179</v>
      </c>
      <c r="E221" s="30"/>
      <c r="F221" s="149" t="s">
        <v>1109</v>
      </c>
      <c r="G221" s="30"/>
      <c r="H221" s="30"/>
      <c r="I221" s="30"/>
      <c r="J221" s="30"/>
      <c r="K221" s="30"/>
      <c r="L221" s="31"/>
      <c r="M221" s="150"/>
      <c r="N221" s="151"/>
      <c r="O221" s="51"/>
      <c r="P221" s="51"/>
      <c r="Q221" s="51"/>
      <c r="R221" s="51"/>
      <c r="S221" s="51"/>
      <c r="T221" s="52"/>
      <c r="U221" s="30"/>
      <c r="V221" s="30"/>
      <c r="W221" s="30"/>
      <c r="X221" s="30"/>
      <c r="Y221" s="30"/>
      <c r="Z221" s="30"/>
      <c r="AA221" s="30"/>
      <c r="AB221" s="30"/>
      <c r="AC221" s="30"/>
      <c r="AD221" s="30"/>
      <c r="AE221" s="30"/>
      <c r="AT221" s="18" t="s">
        <v>179</v>
      </c>
      <c r="AU221" s="18" t="s">
        <v>79</v>
      </c>
    </row>
    <row r="222" spans="1:65" s="13" customFormat="1">
      <c r="B222" s="152"/>
      <c r="D222" s="148" t="s">
        <v>181</v>
      </c>
      <c r="E222" s="153" t="s">
        <v>3</v>
      </c>
      <c r="F222" s="154" t="s">
        <v>1678</v>
      </c>
      <c r="H222" s="153" t="s">
        <v>3</v>
      </c>
      <c r="L222" s="152"/>
      <c r="M222" s="155"/>
      <c r="N222" s="156"/>
      <c r="O222" s="156"/>
      <c r="P222" s="156"/>
      <c r="Q222" s="156"/>
      <c r="R222" s="156"/>
      <c r="S222" s="156"/>
      <c r="T222" s="157"/>
      <c r="AT222" s="153" t="s">
        <v>181</v>
      </c>
      <c r="AU222" s="153" t="s">
        <v>79</v>
      </c>
      <c r="AV222" s="13" t="s">
        <v>76</v>
      </c>
      <c r="AW222" s="13" t="s">
        <v>31</v>
      </c>
      <c r="AX222" s="13" t="s">
        <v>70</v>
      </c>
      <c r="AY222" s="153" t="s">
        <v>173</v>
      </c>
    </row>
    <row r="223" spans="1:65" s="14" customFormat="1">
      <c r="B223" s="158"/>
      <c r="D223" s="148" t="s">
        <v>181</v>
      </c>
      <c r="E223" s="159" t="s">
        <v>3</v>
      </c>
      <c r="F223" s="160" t="s">
        <v>1679</v>
      </c>
      <c r="H223" s="161">
        <v>68.08</v>
      </c>
      <c r="L223" s="158"/>
      <c r="M223" s="162"/>
      <c r="N223" s="163"/>
      <c r="O223" s="163"/>
      <c r="P223" s="163"/>
      <c r="Q223" s="163"/>
      <c r="R223" s="163"/>
      <c r="S223" s="163"/>
      <c r="T223" s="164"/>
      <c r="AT223" s="159" t="s">
        <v>181</v>
      </c>
      <c r="AU223" s="159" t="s">
        <v>79</v>
      </c>
      <c r="AV223" s="14" t="s">
        <v>79</v>
      </c>
      <c r="AW223" s="14" t="s">
        <v>31</v>
      </c>
      <c r="AX223" s="14" t="s">
        <v>76</v>
      </c>
      <c r="AY223" s="159" t="s">
        <v>173</v>
      </c>
    </row>
    <row r="224" spans="1:65" s="2" customFormat="1" ht="21.75" customHeight="1">
      <c r="A224" s="30"/>
      <c r="B224" s="135"/>
      <c r="C224" s="136" t="s">
        <v>280</v>
      </c>
      <c r="D224" s="136" t="s">
        <v>175</v>
      </c>
      <c r="E224" s="137" t="s">
        <v>1112</v>
      </c>
      <c r="F224" s="138" t="s">
        <v>1113</v>
      </c>
      <c r="G224" s="139" t="s">
        <v>176</v>
      </c>
      <c r="H224" s="140">
        <v>68.08</v>
      </c>
      <c r="I224" s="141"/>
      <c r="J224" s="141">
        <f>ROUND(I224*H224,2)</f>
        <v>0</v>
      </c>
      <c r="K224" s="138" t="s">
        <v>177</v>
      </c>
      <c r="L224" s="31"/>
      <c r="M224" s="142" t="s">
        <v>3</v>
      </c>
      <c r="N224" s="143" t="s">
        <v>41</v>
      </c>
      <c r="O224" s="144">
        <v>0.223</v>
      </c>
      <c r="P224" s="144">
        <f>O224*H224</f>
        <v>15.181839999999999</v>
      </c>
      <c r="Q224" s="144">
        <v>3.6000000000000001E-5</v>
      </c>
      <c r="R224" s="144">
        <f>Q224*H224</f>
        <v>2.4508799999999999E-3</v>
      </c>
      <c r="S224" s="144">
        <v>0</v>
      </c>
      <c r="T224" s="145">
        <f>S224*H224</f>
        <v>0</v>
      </c>
      <c r="U224" s="30"/>
      <c r="V224" s="30"/>
      <c r="W224" s="30"/>
      <c r="X224" s="30"/>
      <c r="Y224" s="30"/>
      <c r="Z224" s="30"/>
      <c r="AA224" s="30"/>
      <c r="AB224" s="30"/>
      <c r="AC224" s="30"/>
      <c r="AD224" s="30"/>
      <c r="AE224" s="30"/>
      <c r="AR224" s="146" t="s">
        <v>178</v>
      </c>
      <c r="AT224" s="146" t="s">
        <v>175</v>
      </c>
      <c r="AU224" s="146" t="s">
        <v>79</v>
      </c>
      <c r="AY224" s="18" t="s">
        <v>173</v>
      </c>
      <c r="BE224" s="147">
        <f>IF(N224="základní",J224,0)</f>
        <v>0</v>
      </c>
      <c r="BF224" s="147">
        <f>IF(N224="snížená",J224,0)</f>
        <v>0</v>
      </c>
      <c r="BG224" s="147">
        <f>IF(N224="zákl. přenesená",J224,0)</f>
        <v>0</v>
      </c>
      <c r="BH224" s="147">
        <f>IF(N224="sníž. přenesená",J224,0)</f>
        <v>0</v>
      </c>
      <c r="BI224" s="147">
        <f>IF(N224="nulová",J224,0)</f>
        <v>0</v>
      </c>
      <c r="BJ224" s="18" t="s">
        <v>76</v>
      </c>
      <c r="BK224" s="147">
        <f>ROUND(I224*H224,2)</f>
        <v>0</v>
      </c>
      <c r="BL224" s="18" t="s">
        <v>178</v>
      </c>
      <c r="BM224" s="146" t="s">
        <v>1680</v>
      </c>
    </row>
    <row r="225" spans="1:65" s="2" customFormat="1" ht="321.75">
      <c r="A225" s="30"/>
      <c r="B225" s="31"/>
      <c r="C225" s="30"/>
      <c r="D225" s="148" t="s">
        <v>179</v>
      </c>
      <c r="E225" s="30"/>
      <c r="F225" s="149" t="s">
        <v>1109</v>
      </c>
      <c r="G225" s="30"/>
      <c r="H225" s="30"/>
      <c r="I225" s="30"/>
      <c r="J225" s="30"/>
      <c r="K225" s="30"/>
      <c r="L225" s="31"/>
      <c r="M225" s="150"/>
      <c r="N225" s="151"/>
      <c r="O225" s="51"/>
      <c r="P225" s="51"/>
      <c r="Q225" s="51"/>
      <c r="R225" s="51"/>
      <c r="S225" s="51"/>
      <c r="T225" s="52"/>
      <c r="U225" s="30"/>
      <c r="V225" s="30"/>
      <c r="W225" s="30"/>
      <c r="X225" s="30"/>
      <c r="Y225" s="30"/>
      <c r="Z225" s="30"/>
      <c r="AA225" s="30"/>
      <c r="AB225" s="30"/>
      <c r="AC225" s="30"/>
      <c r="AD225" s="30"/>
      <c r="AE225" s="30"/>
      <c r="AT225" s="18" t="s">
        <v>179</v>
      </c>
      <c r="AU225" s="18" t="s">
        <v>79</v>
      </c>
    </row>
    <row r="226" spans="1:65" s="13" customFormat="1">
      <c r="B226" s="152"/>
      <c r="D226" s="148" t="s">
        <v>181</v>
      </c>
      <c r="E226" s="153" t="s">
        <v>3</v>
      </c>
      <c r="F226" s="154" t="s">
        <v>1115</v>
      </c>
      <c r="H226" s="153" t="s">
        <v>3</v>
      </c>
      <c r="L226" s="152"/>
      <c r="M226" s="155"/>
      <c r="N226" s="156"/>
      <c r="O226" s="156"/>
      <c r="P226" s="156"/>
      <c r="Q226" s="156"/>
      <c r="R226" s="156"/>
      <c r="S226" s="156"/>
      <c r="T226" s="157"/>
      <c r="AT226" s="153" t="s">
        <v>181</v>
      </c>
      <c r="AU226" s="153" t="s">
        <v>79</v>
      </c>
      <c r="AV226" s="13" t="s">
        <v>76</v>
      </c>
      <c r="AW226" s="13" t="s">
        <v>31</v>
      </c>
      <c r="AX226" s="13" t="s">
        <v>70</v>
      </c>
      <c r="AY226" s="153" t="s">
        <v>173</v>
      </c>
    </row>
    <row r="227" spans="1:65" s="14" customFormat="1">
      <c r="B227" s="158"/>
      <c r="D227" s="148" t="s">
        <v>181</v>
      </c>
      <c r="E227" s="159" t="s">
        <v>3</v>
      </c>
      <c r="F227" s="160" t="s">
        <v>1681</v>
      </c>
      <c r="H227" s="161">
        <v>68.08</v>
      </c>
      <c r="L227" s="158"/>
      <c r="M227" s="162"/>
      <c r="N227" s="163"/>
      <c r="O227" s="163"/>
      <c r="P227" s="163"/>
      <c r="Q227" s="163"/>
      <c r="R227" s="163"/>
      <c r="S227" s="163"/>
      <c r="T227" s="164"/>
      <c r="AT227" s="159" t="s">
        <v>181</v>
      </c>
      <c r="AU227" s="159" t="s">
        <v>79</v>
      </c>
      <c r="AV227" s="14" t="s">
        <v>79</v>
      </c>
      <c r="AW227" s="14" t="s">
        <v>31</v>
      </c>
      <c r="AX227" s="14" t="s">
        <v>76</v>
      </c>
      <c r="AY227" s="159" t="s">
        <v>173</v>
      </c>
    </row>
    <row r="228" spans="1:65" s="2" customFormat="1" ht="33" customHeight="1">
      <c r="A228" s="30"/>
      <c r="B228" s="135"/>
      <c r="C228" s="136" t="s">
        <v>283</v>
      </c>
      <c r="D228" s="136" t="s">
        <v>175</v>
      </c>
      <c r="E228" s="137" t="s">
        <v>1117</v>
      </c>
      <c r="F228" s="138" t="s">
        <v>1118</v>
      </c>
      <c r="G228" s="139" t="s">
        <v>239</v>
      </c>
      <c r="H228" s="140">
        <v>0.75800000000000001</v>
      </c>
      <c r="I228" s="141"/>
      <c r="J228" s="141">
        <f>ROUND(I228*H228,2)</f>
        <v>0</v>
      </c>
      <c r="K228" s="138" t="s">
        <v>177</v>
      </c>
      <c r="L228" s="31"/>
      <c r="M228" s="142" t="s">
        <v>3</v>
      </c>
      <c r="N228" s="143" t="s">
        <v>41</v>
      </c>
      <c r="O228" s="144">
        <v>14.91</v>
      </c>
      <c r="P228" s="144">
        <f>O228*H228</f>
        <v>11.301780000000001</v>
      </c>
      <c r="Q228" s="144">
        <v>1.059728</v>
      </c>
      <c r="R228" s="144">
        <f>Q228*H228</f>
        <v>0.80327382400000003</v>
      </c>
      <c r="S228" s="144">
        <v>0</v>
      </c>
      <c r="T228" s="145">
        <f>S228*H228</f>
        <v>0</v>
      </c>
      <c r="U228" s="30"/>
      <c r="V228" s="30"/>
      <c r="W228" s="30"/>
      <c r="X228" s="30"/>
      <c r="Y228" s="30"/>
      <c r="Z228" s="30"/>
      <c r="AA228" s="30"/>
      <c r="AB228" s="30"/>
      <c r="AC228" s="30"/>
      <c r="AD228" s="30"/>
      <c r="AE228" s="30"/>
      <c r="AR228" s="146" t="s">
        <v>178</v>
      </c>
      <c r="AT228" s="146" t="s">
        <v>175</v>
      </c>
      <c r="AU228" s="146" t="s">
        <v>79</v>
      </c>
      <c r="AY228" s="18" t="s">
        <v>173</v>
      </c>
      <c r="BE228" s="147">
        <f>IF(N228="základní",J228,0)</f>
        <v>0</v>
      </c>
      <c r="BF228" s="147">
        <f>IF(N228="snížená",J228,0)</f>
        <v>0</v>
      </c>
      <c r="BG228" s="147">
        <f>IF(N228="zákl. přenesená",J228,0)</f>
        <v>0</v>
      </c>
      <c r="BH228" s="147">
        <f>IF(N228="sníž. přenesená",J228,0)</f>
        <v>0</v>
      </c>
      <c r="BI228" s="147">
        <f>IF(N228="nulová",J228,0)</f>
        <v>0</v>
      </c>
      <c r="BJ228" s="18" t="s">
        <v>76</v>
      </c>
      <c r="BK228" s="147">
        <f>ROUND(I228*H228,2)</f>
        <v>0</v>
      </c>
      <c r="BL228" s="18" t="s">
        <v>178</v>
      </c>
      <c r="BM228" s="146" t="s">
        <v>1682</v>
      </c>
    </row>
    <row r="229" spans="1:65" s="2" customFormat="1" ht="136.5">
      <c r="A229" s="30"/>
      <c r="B229" s="31"/>
      <c r="C229" s="30"/>
      <c r="D229" s="148" t="s">
        <v>179</v>
      </c>
      <c r="E229" s="30"/>
      <c r="F229" s="149" t="s">
        <v>886</v>
      </c>
      <c r="G229" s="30"/>
      <c r="H229" s="30"/>
      <c r="I229" s="30"/>
      <c r="J229" s="30"/>
      <c r="K229" s="30"/>
      <c r="L229" s="31"/>
      <c r="M229" s="150"/>
      <c r="N229" s="151"/>
      <c r="O229" s="51"/>
      <c r="P229" s="51"/>
      <c r="Q229" s="51"/>
      <c r="R229" s="51"/>
      <c r="S229" s="51"/>
      <c r="T229" s="52"/>
      <c r="U229" s="30"/>
      <c r="V229" s="30"/>
      <c r="W229" s="30"/>
      <c r="X229" s="30"/>
      <c r="Y229" s="30"/>
      <c r="Z229" s="30"/>
      <c r="AA229" s="30"/>
      <c r="AB229" s="30"/>
      <c r="AC229" s="30"/>
      <c r="AD229" s="30"/>
      <c r="AE229" s="30"/>
      <c r="AT229" s="18" t="s">
        <v>179</v>
      </c>
      <c r="AU229" s="18" t="s">
        <v>79</v>
      </c>
    </row>
    <row r="230" spans="1:65" s="13" customFormat="1">
      <c r="B230" s="152"/>
      <c r="D230" s="148" t="s">
        <v>181</v>
      </c>
      <c r="E230" s="153" t="s">
        <v>3</v>
      </c>
      <c r="F230" s="154" t="s">
        <v>1104</v>
      </c>
      <c r="H230" s="153" t="s">
        <v>3</v>
      </c>
      <c r="L230" s="152"/>
      <c r="M230" s="155"/>
      <c r="N230" s="156"/>
      <c r="O230" s="156"/>
      <c r="P230" s="156"/>
      <c r="Q230" s="156"/>
      <c r="R230" s="156"/>
      <c r="S230" s="156"/>
      <c r="T230" s="157"/>
      <c r="AT230" s="153" t="s">
        <v>181</v>
      </c>
      <c r="AU230" s="153" t="s">
        <v>79</v>
      </c>
      <c r="AV230" s="13" t="s">
        <v>76</v>
      </c>
      <c r="AW230" s="13" t="s">
        <v>31</v>
      </c>
      <c r="AX230" s="13" t="s">
        <v>70</v>
      </c>
      <c r="AY230" s="153" t="s">
        <v>173</v>
      </c>
    </row>
    <row r="231" spans="1:65" s="14" customFormat="1">
      <c r="B231" s="158"/>
      <c r="D231" s="148" t="s">
        <v>181</v>
      </c>
      <c r="E231" s="159" t="s">
        <v>3</v>
      </c>
      <c r="F231" s="160" t="s">
        <v>1683</v>
      </c>
      <c r="H231" s="161">
        <v>0.75800000000000001</v>
      </c>
      <c r="L231" s="158"/>
      <c r="M231" s="162"/>
      <c r="N231" s="163"/>
      <c r="O231" s="163"/>
      <c r="P231" s="163"/>
      <c r="Q231" s="163"/>
      <c r="R231" s="163"/>
      <c r="S231" s="163"/>
      <c r="T231" s="164"/>
      <c r="AT231" s="159" t="s">
        <v>181</v>
      </c>
      <c r="AU231" s="159" t="s">
        <v>79</v>
      </c>
      <c r="AV231" s="14" t="s">
        <v>79</v>
      </c>
      <c r="AW231" s="14" t="s">
        <v>31</v>
      </c>
      <c r="AX231" s="14" t="s">
        <v>70</v>
      </c>
      <c r="AY231" s="159" t="s">
        <v>173</v>
      </c>
    </row>
    <row r="232" spans="1:65" s="15" customFormat="1">
      <c r="B232" s="165"/>
      <c r="D232" s="148" t="s">
        <v>181</v>
      </c>
      <c r="E232" s="166" t="s">
        <v>3</v>
      </c>
      <c r="F232" s="167" t="s">
        <v>188</v>
      </c>
      <c r="H232" s="168">
        <v>0.75800000000000001</v>
      </c>
      <c r="L232" s="165"/>
      <c r="M232" s="169"/>
      <c r="N232" s="170"/>
      <c r="O232" s="170"/>
      <c r="P232" s="170"/>
      <c r="Q232" s="170"/>
      <c r="R232" s="170"/>
      <c r="S232" s="170"/>
      <c r="T232" s="171"/>
      <c r="AT232" s="166" t="s">
        <v>181</v>
      </c>
      <c r="AU232" s="166" t="s">
        <v>79</v>
      </c>
      <c r="AV232" s="15" t="s">
        <v>178</v>
      </c>
      <c r="AW232" s="15" t="s">
        <v>31</v>
      </c>
      <c r="AX232" s="15" t="s">
        <v>76</v>
      </c>
      <c r="AY232" s="166" t="s">
        <v>173</v>
      </c>
    </row>
    <row r="233" spans="1:65" s="2" customFormat="1" ht="21.75" customHeight="1">
      <c r="A233" s="30"/>
      <c r="B233" s="135"/>
      <c r="C233" s="136" t="s">
        <v>287</v>
      </c>
      <c r="D233" s="136" t="s">
        <v>175</v>
      </c>
      <c r="E233" s="137" t="s">
        <v>314</v>
      </c>
      <c r="F233" s="138" t="s">
        <v>315</v>
      </c>
      <c r="G233" s="139" t="s">
        <v>293</v>
      </c>
      <c r="H233" s="140">
        <v>3</v>
      </c>
      <c r="I233" s="141"/>
      <c r="J233" s="141">
        <f>ROUND(I233*H233,2)</f>
        <v>0</v>
      </c>
      <c r="K233" s="138" t="s">
        <v>177</v>
      </c>
      <c r="L233" s="31"/>
      <c r="M233" s="142" t="s">
        <v>3</v>
      </c>
      <c r="N233" s="143" t="s">
        <v>41</v>
      </c>
      <c r="O233" s="144">
        <v>5.3159999999999998</v>
      </c>
      <c r="P233" s="144">
        <f>O233*H233</f>
        <v>15.948</v>
      </c>
      <c r="Q233" s="144">
        <v>0.34075499999999997</v>
      </c>
      <c r="R233" s="144">
        <f>Q233*H233</f>
        <v>1.022265</v>
      </c>
      <c r="S233" s="144">
        <v>0</v>
      </c>
      <c r="T233" s="145">
        <f>S233*H233</f>
        <v>0</v>
      </c>
      <c r="U233" s="30"/>
      <c r="V233" s="30"/>
      <c r="W233" s="30"/>
      <c r="X233" s="30"/>
      <c r="Y233" s="30"/>
      <c r="Z233" s="30"/>
      <c r="AA233" s="30"/>
      <c r="AB233" s="30"/>
      <c r="AC233" s="30"/>
      <c r="AD233" s="30"/>
      <c r="AE233" s="30"/>
      <c r="AR233" s="146" t="s">
        <v>178</v>
      </c>
      <c r="AT233" s="146" t="s">
        <v>175</v>
      </c>
      <c r="AU233" s="146" t="s">
        <v>79</v>
      </c>
      <c r="AY233" s="18" t="s">
        <v>173</v>
      </c>
      <c r="BE233" s="147">
        <f>IF(N233="základní",J233,0)</f>
        <v>0</v>
      </c>
      <c r="BF233" s="147">
        <f>IF(N233="snížená",J233,0)</f>
        <v>0</v>
      </c>
      <c r="BG233" s="147">
        <f>IF(N233="zákl. přenesená",J233,0)</f>
        <v>0</v>
      </c>
      <c r="BH233" s="147">
        <f>IF(N233="sníž. přenesená",J233,0)</f>
        <v>0</v>
      </c>
      <c r="BI233" s="147">
        <f>IF(N233="nulová",J233,0)</f>
        <v>0</v>
      </c>
      <c r="BJ233" s="18" t="s">
        <v>76</v>
      </c>
      <c r="BK233" s="147">
        <f>ROUND(I233*H233,2)</f>
        <v>0</v>
      </c>
      <c r="BL233" s="18" t="s">
        <v>178</v>
      </c>
      <c r="BM233" s="146" t="s">
        <v>1684</v>
      </c>
    </row>
    <row r="234" spans="1:65" s="2" customFormat="1" ht="243.75">
      <c r="A234" s="30"/>
      <c r="B234" s="31"/>
      <c r="C234" s="30"/>
      <c r="D234" s="148" t="s">
        <v>179</v>
      </c>
      <c r="E234" s="30"/>
      <c r="F234" s="149" t="s">
        <v>316</v>
      </c>
      <c r="G234" s="30"/>
      <c r="H234" s="30"/>
      <c r="I234" s="30"/>
      <c r="J234" s="30"/>
      <c r="K234" s="30"/>
      <c r="L234" s="31"/>
      <c r="M234" s="150"/>
      <c r="N234" s="151"/>
      <c r="O234" s="51"/>
      <c r="P234" s="51"/>
      <c r="Q234" s="51"/>
      <c r="R234" s="51"/>
      <c r="S234" s="51"/>
      <c r="T234" s="52"/>
      <c r="U234" s="30"/>
      <c r="V234" s="30"/>
      <c r="W234" s="30"/>
      <c r="X234" s="30"/>
      <c r="Y234" s="30"/>
      <c r="Z234" s="30"/>
      <c r="AA234" s="30"/>
      <c r="AB234" s="30"/>
      <c r="AC234" s="30"/>
      <c r="AD234" s="30"/>
      <c r="AE234" s="30"/>
      <c r="AT234" s="18" t="s">
        <v>179</v>
      </c>
      <c r="AU234" s="18" t="s">
        <v>79</v>
      </c>
    </row>
    <row r="235" spans="1:65" s="13" customFormat="1">
      <c r="B235" s="152"/>
      <c r="D235" s="148" t="s">
        <v>181</v>
      </c>
      <c r="E235" s="153" t="s">
        <v>3</v>
      </c>
      <c r="F235" s="154" t="s">
        <v>1122</v>
      </c>
      <c r="H235" s="153" t="s">
        <v>3</v>
      </c>
      <c r="L235" s="152"/>
      <c r="M235" s="155"/>
      <c r="N235" s="156"/>
      <c r="O235" s="156"/>
      <c r="P235" s="156"/>
      <c r="Q235" s="156"/>
      <c r="R235" s="156"/>
      <c r="S235" s="156"/>
      <c r="T235" s="157"/>
      <c r="AT235" s="153" t="s">
        <v>181</v>
      </c>
      <c r="AU235" s="153" t="s">
        <v>79</v>
      </c>
      <c r="AV235" s="13" t="s">
        <v>76</v>
      </c>
      <c r="AW235" s="13" t="s">
        <v>31</v>
      </c>
      <c r="AX235" s="13" t="s">
        <v>70</v>
      </c>
      <c r="AY235" s="153" t="s">
        <v>173</v>
      </c>
    </row>
    <row r="236" spans="1:65" s="14" customFormat="1">
      <c r="B236" s="158"/>
      <c r="D236" s="148" t="s">
        <v>181</v>
      </c>
      <c r="E236" s="159" t="s">
        <v>3</v>
      </c>
      <c r="F236" s="160" t="s">
        <v>1293</v>
      </c>
      <c r="H236" s="161">
        <v>3</v>
      </c>
      <c r="L236" s="158"/>
      <c r="M236" s="162"/>
      <c r="N236" s="163"/>
      <c r="O236" s="163"/>
      <c r="P236" s="163"/>
      <c r="Q236" s="163"/>
      <c r="R236" s="163"/>
      <c r="S236" s="163"/>
      <c r="T236" s="164"/>
      <c r="AT236" s="159" t="s">
        <v>181</v>
      </c>
      <c r="AU236" s="159" t="s">
        <v>79</v>
      </c>
      <c r="AV236" s="14" t="s">
        <v>79</v>
      </c>
      <c r="AW236" s="14" t="s">
        <v>31</v>
      </c>
      <c r="AX236" s="14" t="s">
        <v>76</v>
      </c>
      <c r="AY236" s="159" t="s">
        <v>173</v>
      </c>
    </row>
    <row r="237" spans="1:65" s="2" customFormat="1" ht="16.5" customHeight="1">
      <c r="A237" s="30"/>
      <c r="B237" s="135"/>
      <c r="C237" s="172" t="s">
        <v>290</v>
      </c>
      <c r="D237" s="172" t="s">
        <v>246</v>
      </c>
      <c r="E237" s="173" t="s">
        <v>1123</v>
      </c>
      <c r="F237" s="174" t="s">
        <v>1124</v>
      </c>
      <c r="G237" s="175" t="s">
        <v>293</v>
      </c>
      <c r="H237" s="176">
        <v>2</v>
      </c>
      <c r="I237" s="177"/>
      <c r="J237" s="177">
        <f>ROUND(I237*H237,2)</f>
        <v>0</v>
      </c>
      <c r="K237" s="174" t="s">
        <v>177</v>
      </c>
      <c r="L237" s="178"/>
      <c r="M237" s="179" t="s">
        <v>3</v>
      </c>
      <c r="N237" s="180" t="s">
        <v>41</v>
      </c>
      <c r="O237" s="144">
        <v>0</v>
      </c>
      <c r="P237" s="144">
        <f>O237*H237</f>
        <v>0</v>
      </c>
      <c r="Q237" s="144">
        <v>5.9379999999999997</v>
      </c>
      <c r="R237" s="144">
        <f>Q237*H237</f>
        <v>11.875999999999999</v>
      </c>
      <c r="S237" s="144">
        <v>0</v>
      </c>
      <c r="T237" s="145">
        <f>S237*H237</f>
        <v>0</v>
      </c>
      <c r="U237" s="30"/>
      <c r="V237" s="30"/>
      <c r="W237" s="30"/>
      <c r="X237" s="30"/>
      <c r="Y237" s="30"/>
      <c r="Z237" s="30"/>
      <c r="AA237" s="30"/>
      <c r="AB237" s="30"/>
      <c r="AC237" s="30"/>
      <c r="AD237" s="30"/>
      <c r="AE237" s="30"/>
      <c r="AR237" s="146" t="s">
        <v>211</v>
      </c>
      <c r="AT237" s="146" t="s">
        <v>246</v>
      </c>
      <c r="AU237" s="146" t="s">
        <v>79</v>
      </c>
      <c r="AY237" s="18" t="s">
        <v>173</v>
      </c>
      <c r="BE237" s="147">
        <f>IF(N237="základní",J237,0)</f>
        <v>0</v>
      </c>
      <c r="BF237" s="147">
        <f>IF(N237="snížená",J237,0)</f>
        <v>0</v>
      </c>
      <c r="BG237" s="147">
        <f>IF(N237="zákl. přenesená",J237,0)</f>
        <v>0</v>
      </c>
      <c r="BH237" s="147">
        <f>IF(N237="sníž. přenesená",J237,0)</f>
        <v>0</v>
      </c>
      <c r="BI237" s="147">
        <f>IF(N237="nulová",J237,0)</f>
        <v>0</v>
      </c>
      <c r="BJ237" s="18" t="s">
        <v>76</v>
      </c>
      <c r="BK237" s="147">
        <f>ROUND(I237*H237,2)</f>
        <v>0</v>
      </c>
      <c r="BL237" s="18" t="s">
        <v>178</v>
      </c>
      <c r="BM237" s="146" t="s">
        <v>1685</v>
      </c>
    </row>
    <row r="238" spans="1:65" s="13" customFormat="1">
      <c r="B238" s="152"/>
      <c r="D238" s="148" t="s">
        <v>181</v>
      </c>
      <c r="E238" s="153" t="s">
        <v>3</v>
      </c>
      <c r="F238" s="154" t="s">
        <v>1126</v>
      </c>
      <c r="H238" s="153" t="s">
        <v>3</v>
      </c>
      <c r="L238" s="152"/>
      <c r="M238" s="155"/>
      <c r="N238" s="156"/>
      <c r="O238" s="156"/>
      <c r="P238" s="156"/>
      <c r="Q238" s="156"/>
      <c r="R238" s="156"/>
      <c r="S238" s="156"/>
      <c r="T238" s="157"/>
      <c r="AT238" s="153" t="s">
        <v>181</v>
      </c>
      <c r="AU238" s="153" t="s">
        <v>79</v>
      </c>
      <c r="AV238" s="13" t="s">
        <v>76</v>
      </c>
      <c r="AW238" s="13" t="s">
        <v>31</v>
      </c>
      <c r="AX238" s="13" t="s">
        <v>70</v>
      </c>
      <c r="AY238" s="153" t="s">
        <v>173</v>
      </c>
    </row>
    <row r="239" spans="1:65" s="14" customFormat="1">
      <c r="B239" s="158"/>
      <c r="D239" s="148" t="s">
        <v>181</v>
      </c>
      <c r="E239" s="159" t="s">
        <v>3</v>
      </c>
      <c r="F239" s="160" t="s">
        <v>1686</v>
      </c>
      <c r="H239" s="161">
        <v>2</v>
      </c>
      <c r="L239" s="158"/>
      <c r="M239" s="162"/>
      <c r="N239" s="163"/>
      <c r="O239" s="163"/>
      <c r="P239" s="163"/>
      <c r="Q239" s="163"/>
      <c r="R239" s="163"/>
      <c r="S239" s="163"/>
      <c r="T239" s="164"/>
      <c r="AT239" s="159" t="s">
        <v>181</v>
      </c>
      <c r="AU239" s="159" t="s">
        <v>79</v>
      </c>
      <c r="AV239" s="14" t="s">
        <v>79</v>
      </c>
      <c r="AW239" s="14" t="s">
        <v>31</v>
      </c>
      <c r="AX239" s="14" t="s">
        <v>76</v>
      </c>
      <c r="AY239" s="159" t="s">
        <v>173</v>
      </c>
    </row>
    <row r="240" spans="1:65" s="2" customFormat="1" ht="16.5" customHeight="1">
      <c r="A240" s="30"/>
      <c r="B240" s="135"/>
      <c r="C240" s="172" t="s">
        <v>297</v>
      </c>
      <c r="D240" s="172" t="s">
        <v>246</v>
      </c>
      <c r="E240" s="173" t="s">
        <v>1687</v>
      </c>
      <c r="F240" s="174" t="s">
        <v>1688</v>
      </c>
      <c r="G240" s="175" t="s">
        <v>293</v>
      </c>
      <c r="H240" s="176">
        <v>1</v>
      </c>
      <c r="I240" s="177"/>
      <c r="J240" s="177">
        <f>ROUND(I240*H240,2)</f>
        <v>0</v>
      </c>
      <c r="K240" s="174" t="s">
        <v>3</v>
      </c>
      <c r="L240" s="178"/>
      <c r="M240" s="179" t="s">
        <v>3</v>
      </c>
      <c r="N240" s="180" t="s">
        <v>41</v>
      </c>
      <c r="O240" s="144">
        <v>0</v>
      </c>
      <c r="P240" s="144">
        <f>O240*H240</f>
        <v>0</v>
      </c>
      <c r="Q240" s="144">
        <v>5.15</v>
      </c>
      <c r="R240" s="144">
        <f>Q240*H240</f>
        <v>5.15</v>
      </c>
      <c r="S240" s="144">
        <v>0</v>
      </c>
      <c r="T240" s="145">
        <f>S240*H240</f>
        <v>0</v>
      </c>
      <c r="U240" s="30"/>
      <c r="V240" s="30"/>
      <c r="W240" s="30"/>
      <c r="X240" s="30"/>
      <c r="Y240" s="30"/>
      <c r="Z240" s="30"/>
      <c r="AA240" s="30"/>
      <c r="AB240" s="30"/>
      <c r="AC240" s="30"/>
      <c r="AD240" s="30"/>
      <c r="AE240" s="30"/>
      <c r="AR240" s="146" t="s">
        <v>211</v>
      </c>
      <c r="AT240" s="146" t="s">
        <v>246</v>
      </c>
      <c r="AU240" s="146" t="s">
        <v>79</v>
      </c>
      <c r="AY240" s="18" t="s">
        <v>173</v>
      </c>
      <c r="BE240" s="147">
        <f>IF(N240="základní",J240,0)</f>
        <v>0</v>
      </c>
      <c r="BF240" s="147">
        <f>IF(N240="snížená",J240,0)</f>
        <v>0</v>
      </c>
      <c r="BG240" s="147">
        <f>IF(N240="zákl. přenesená",J240,0)</f>
        <v>0</v>
      </c>
      <c r="BH240" s="147">
        <f>IF(N240="sníž. přenesená",J240,0)</f>
        <v>0</v>
      </c>
      <c r="BI240" s="147">
        <f>IF(N240="nulová",J240,0)</f>
        <v>0</v>
      </c>
      <c r="BJ240" s="18" t="s">
        <v>76</v>
      </c>
      <c r="BK240" s="147">
        <f>ROUND(I240*H240,2)</f>
        <v>0</v>
      </c>
      <c r="BL240" s="18" t="s">
        <v>178</v>
      </c>
      <c r="BM240" s="146" t="s">
        <v>1689</v>
      </c>
    </row>
    <row r="241" spans="1:65" s="13" customFormat="1">
      <c r="B241" s="152"/>
      <c r="D241" s="148" t="s">
        <v>181</v>
      </c>
      <c r="E241" s="153" t="s">
        <v>3</v>
      </c>
      <c r="F241" s="154" t="s">
        <v>1126</v>
      </c>
      <c r="H241" s="153" t="s">
        <v>3</v>
      </c>
      <c r="L241" s="152"/>
      <c r="M241" s="155"/>
      <c r="N241" s="156"/>
      <c r="O241" s="156"/>
      <c r="P241" s="156"/>
      <c r="Q241" s="156"/>
      <c r="R241" s="156"/>
      <c r="S241" s="156"/>
      <c r="T241" s="157"/>
      <c r="AT241" s="153" t="s">
        <v>181</v>
      </c>
      <c r="AU241" s="153" t="s">
        <v>79</v>
      </c>
      <c r="AV241" s="13" t="s">
        <v>76</v>
      </c>
      <c r="AW241" s="13" t="s">
        <v>31</v>
      </c>
      <c r="AX241" s="13" t="s">
        <v>70</v>
      </c>
      <c r="AY241" s="153" t="s">
        <v>173</v>
      </c>
    </row>
    <row r="242" spans="1:65" s="14" customFormat="1">
      <c r="B242" s="158"/>
      <c r="D242" s="148" t="s">
        <v>181</v>
      </c>
      <c r="E242" s="159" t="s">
        <v>3</v>
      </c>
      <c r="F242" s="160" t="s">
        <v>1131</v>
      </c>
      <c r="H242" s="161">
        <v>1</v>
      </c>
      <c r="L242" s="158"/>
      <c r="M242" s="162"/>
      <c r="N242" s="163"/>
      <c r="O242" s="163"/>
      <c r="P242" s="163"/>
      <c r="Q242" s="163"/>
      <c r="R242" s="163"/>
      <c r="S242" s="163"/>
      <c r="T242" s="164"/>
      <c r="AT242" s="159" t="s">
        <v>181</v>
      </c>
      <c r="AU242" s="159" t="s">
        <v>79</v>
      </c>
      <c r="AV242" s="14" t="s">
        <v>79</v>
      </c>
      <c r="AW242" s="14" t="s">
        <v>31</v>
      </c>
      <c r="AX242" s="14" t="s">
        <v>76</v>
      </c>
      <c r="AY242" s="159" t="s">
        <v>173</v>
      </c>
    </row>
    <row r="243" spans="1:65" s="12" customFormat="1" ht="22.9" customHeight="1">
      <c r="B243" s="123"/>
      <c r="D243" s="124" t="s">
        <v>69</v>
      </c>
      <c r="E243" s="133" t="s">
        <v>178</v>
      </c>
      <c r="F243" s="133" t="s">
        <v>323</v>
      </c>
      <c r="J243" s="134">
        <f>BK243</f>
        <v>0</v>
      </c>
      <c r="L243" s="123"/>
      <c r="M243" s="127"/>
      <c r="N243" s="128"/>
      <c r="O243" s="128"/>
      <c r="P243" s="129">
        <f>SUM(P244:P268)</f>
        <v>56.761412</v>
      </c>
      <c r="Q243" s="128"/>
      <c r="R243" s="129">
        <f>SUM(R244:R268)</f>
        <v>19.579559999999997</v>
      </c>
      <c r="S243" s="128"/>
      <c r="T243" s="130">
        <f>SUM(T244:T268)</f>
        <v>0</v>
      </c>
      <c r="AR243" s="124" t="s">
        <v>76</v>
      </c>
      <c r="AT243" s="131" t="s">
        <v>69</v>
      </c>
      <c r="AU243" s="131" t="s">
        <v>76</v>
      </c>
      <c r="AY243" s="124" t="s">
        <v>173</v>
      </c>
      <c r="BK243" s="132">
        <f>SUM(BK244:BK268)</f>
        <v>0</v>
      </c>
    </row>
    <row r="244" spans="1:65" s="2" customFormat="1" ht="21.75" customHeight="1">
      <c r="A244" s="30"/>
      <c r="B244" s="135"/>
      <c r="C244" s="136" t="s">
        <v>301</v>
      </c>
      <c r="D244" s="136" t="s">
        <v>175</v>
      </c>
      <c r="E244" s="137" t="s">
        <v>642</v>
      </c>
      <c r="F244" s="138" t="s">
        <v>643</v>
      </c>
      <c r="G244" s="139" t="s">
        <v>176</v>
      </c>
      <c r="H244" s="140">
        <v>25</v>
      </c>
      <c r="I244" s="141"/>
      <c r="J244" s="141">
        <f>ROUND(I244*H244,2)</f>
        <v>0</v>
      </c>
      <c r="K244" s="138" t="s">
        <v>177</v>
      </c>
      <c r="L244" s="31"/>
      <c r="M244" s="142" t="s">
        <v>3</v>
      </c>
      <c r="N244" s="143" t="s">
        <v>41</v>
      </c>
      <c r="O244" s="144">
        <v>0.16600000000000001</v>
      </c>
      <c r="P244" s="144">
        <f>O244*H244</f>
        <v>4.1500000000000004</v>
      </c>
      <c r="Q244" s="144">
        <v>0</v>
      </c>
      <c r="R244" s="144">
        <f>Q244*H244</f>
        <v>0</v>
      </c>
      <c r="S244" s="144">
        <v>0</v>
      </c>
      <c r="T244" s="145">
        <f>S244*H244</f>
        <v>0</v>
      </c>
      <c r="U244" s="30"/>
      <c r="V244" s="30"/>
      <c r="W244" s="30"/>
      <c r="X244" s="30"/>
      <c r="Y244" s="30"/>
      <c r="Z244" s="30"/>
      <c r="AA244" s="30"/>
      <c r="AB244" s="30"/>
      <c r="AC244" s="30"/>
      <c r="AD244" s="30"/>
      <c r="AE244" s="30"/>
      <c r="AR244" s="146" t="s">
        <v>178</v>
      </c>
      <c r="AT244" s="146" t="s">
        <v>175</v>
      </c>
      <c r="AU244" s="146" t="s">
        <v>79</v>
      </c>
      <c r="AY244" s="18" t="s">
        <v>173</v>
      </c>
      <c r="BE244" s="147">
        <f>IF(N244="základní",J244,0)</f>
        <v>0</v>
      </c>
      <c r="BF244" s="147">
        <f>IF(N244="snížená",J244,0)</f>
        <v>0</v>
      </c>
      <c r="BG244" s="147">
        <f>IF(N244="zákl. přenesená",J244,0)</f>
        <v>0</v>
      </c>
      <c r="BH244" s="147">
        <f>IF(N244="sníž. přenesená",J244,0)</f>
        <v>0</v>
      </c>
      <c r="BI244" s="147">
        <f>IF(N244="nulová",J244,0)</f>
        <v>0</v>
      </c>
      <c r="BJ244" s="18" t="s">
        <v>76</v>
      </c>
      <c r="BK244" s="147">
        <f>ROUND(I244*H244,2)</f>
        <v>0</v>
      </c>
      <c r="BL244" s="18" t="s">
        <v>178</v>
      </c>
      <c r="BM244" s="146" t="s">
        <v>1690</v>
      </c>
    </row>
    <row r="245" spans="1:65" s="2" customFormat="1" ht="185.25">
      <c r="A245" s="30"/>
      <c r="B245" s="31"/>
      <c r="C245" s="30"/>
      <c r="D245" s="148" t="s">
        <v>179</v>
      </c>
      <c r="E245" s="30"/>
      <c r="F245" s="149" t="s">
        <v>327</v>
      </c>
      <c r="G245" s="30"/>
      <c r="H245" s="30"/>
      <c r="I245" s="30"/>
      <c r="J245" s="30"/>
      <c r="K245" s="30"/>
      <c r="L245" s="31"/>
      <c r="M245" s="150"/>
      <c r="N245" s="151"/>
      <c r="O245" s="51"/>
      <c r="P245" s="51"/>
      <c r="Q245" s="51"/>
      <c r="R245" s="51"/>
      <c r="S245" s="51"/>
      <c r="T245" s="52"/>
      <c r="U245" s="30"/>
      <c r="V245" s="30"/>
      <c r="W245" s="30"/>
      <c r="X245" s="30"/>
      <c r="Y245" s="30"/>
      <c r="Z245" s="30"/>
      <c r="AA245" s="30"/>
      <c r="AB245" s="30"/>
      <c r="AC245" s="30"/>
      <c r="AD245" s="30"/>
      <c r="AE245" s="30"/>
      <c r="AT245" s="18" t="s">
        <v>179</v>
      </c>
      <c r="AU245" s="18" t="s">
        <v>79</v>
      </c>
    </row>
    <row r="246" spans="1:65" s="13" customFormat="1">
      <c r="B246" s="152"/>
      <c r="D246" s="148" t="s">
        <v>181</v>
      </c>
      <c r="E246" s="153" t="s">
        <v>3</v>
      </c>
      <c r="F246" s="154" t="s">
        <v>1691</v>
      </c>
      <c r="H246" s="153" t="s">
        <v>3</v>
      </c>
      <c r="L246" s="152"/>
      <c r="M246" s="155"/>
      <c r="N246" s="156"/>
      <c r="O246" s="156"/>
      <c r="P246" s="156"/>
      <c r="Q246" s="156"/>
      <c r="R246" s="156"/>
      <c r="S246" s="156"/>
      <c r="T246" s="157"/>
      <c r="AT246" s="153" t="s">
        <v>181</v>
      </c>
      <c r="AU246" s="153" t="s">
        <v>79</v>
      </c>
      <c r="AV246" s="13" t="s">
        <v>76</v>
      </c>
      <c r="AW246" s="13" t="s">
        <v>31</v>
      </c>
      <c r="AX246" s="13" t="s">
        <v>70</v>
      </c>
      <c r="AY246" s="153" t="s">
        <v>173</v>
      </c>
    </row>
    <row r="247" spans="1:65" s="14" customFormat="1">
      <c r="B247" s="158"/>
      <c r="D247" s="148" t="s">
        <v>181</v>
      </c>
      <c r="E247" s="159" t="s">
        <v>3</v>
      </c>
      <c r="F247" s="160" t="s">
        <v>1692</v>
      </c>
      <c r="H247" s="161">
        <v>25</v>
      </c>
      <c r="L247" s="158"/>
      <c r="M247" s="162"/>
      <c r="N247" s="163"/>
      <c r="O247" s="163"/>
      <c r="P247" s="163"/>
      <c r="Q247" s="163"/>
      <c r="R247" s="163"/>
      <c r="S247" s="163"/>
      <c r="T247" s="164"/>
      <c r="AT247" s="159" t="s">
        <v>181</v>
      </c>
      <c r="AU247" s="159" t="s">
        <v>79</v>
      </c>
      <c r="AV247" s="14" t="s">
        <v>79</v>
      </c>
      <c r="AW247" s="14" t="s">
        <v>31</v>
      </c>
      <c r="AX247" s="14" t="s">
        <v>76</v>
      </c>
      <c r="AY247" s="159" t="s">
        <v>173</v>
      </c>
    </row>
    <row r="248" spans="1:65" s="2" customFormat="1" ht="21.75" customHeight="1">
      <c r="A248" s="30"/>
      <c r="B248" s="135"/>
      <c r="C248" s="136" t="s">
        <v>307</v>
      </c>
      <c r="D248" s="136" t="s">
        <v>175</v>
      </c>
      <c r="E248" s="137" t="s">
        <v>1297</v>
      </c>
      <c r="F248" s="138" t="s">
        <v>1298</v>
      </c>
      <c r="G248" s="139" t="s">
        <v>176</v>
      </c>
      <c r="H248" s="140">
        <v>9.6319999999999997</v>
      </c>
      <c r="I248" s="141"/>
      <c r="J248" s="141">
        <f>ROUND(I248*H248,2)</f>
        <v>0</v>
      </c>
      <c r="K248" s="138" t="s">
        <v>177</v>
      </c>
      <c r="L248" s="31"/>
      <c r="M248" s="142" t="s">
        <v>3</v>
      </c>
      <c r="N248" s="143" t="s">
        <v>41</v>
      </c>
      <c r="O248" s="144">
        <v>0.16600000000000001</v>
      </c>
      <c r="P248" s="144">
        <f>O248*H248</f>
        <v>1.5989120000000001</v>
      </c>
      <c r="Q248" s="144">
        <v>0</v>
      </c>
      <c r="R248" s="144">
        <f>Q248*H248</f>
        <v>0</v>
      </c>
      <c r="S248" s="144">
        <v>0</v>
      </c>
      <c r="T248" s="145">
        <f>S248*H248</f>
        <v>0</v>
      </c>
      <c r="U248" s="30"/>
      <c r="V248" s="30"/>
      <c r="W248" s="30"/>
      <c r="X248" s="30"/>
      <c r="Y248" s="30"/>
      <c r="Z248" s="30"/>
      <c r="AA248" s="30"/>
      <c r="AB248" s="30"/>
      <c r="AC248" s="30"/>
      <c r="AD248" s="30"/>
      <c r="AE248" s="30"/>
      <c r="AR248" s="146" t="s">
        <v>178</v>
      </c>
      <c r="AT248" s="146" t="s">
        <v>175</v>
      </c>
      <c r="AU248" s="146" t="s">
        <v>79</v>
      </c>
      <c r="AY248" s="18" t="s">
        <v>173</v>
      </c>
      <c r="BE248" s="147">
        <f>IF(N248="základní",J248,0)</f>
        <v>0</v>
      </c>
      <c r="BF248" s="147">
        <f>IF(N248="snížená",J248,0)</f>
        <v>0</v>
      </c>
      <c r="BG248" s="147">
        <f>IF(N248="zákl. přenesená",J248,0)</f>
        <v>0</v>
      </c>
      <c r="BH248" s="147">
        <f>IF(N248="sníž. přenesená",J248,0)</f>
        <v>0</v>
      </c>
      <c r="BI248" s="147">
        <f>IF(N248="nulová",J248,0)</f>
        <v>0</v>
      </c>
      <c r="BJ248" s="18" t="s">
        <v>76</v>
      </c>
      <c r="BK248" s="147">
        <f>ROUND(I248*H248,2)</f>
        <v>0</v>
      </c>
      <c r="BL248" s="18" t="s">
        <v>178</v>
      </c>
      <c r="BM248" s="146" t="s">
        <v>1693</v>
      </c>
    </row>
    <row r="249" spans="1:65" s="2" customFormat="1" ht="185.25">
      <c r="A249" s="30"/>
      <c r="B249" s="31"/>
      <c r="C249" s="30"/>
      <c r="D249" s="148" t="s">
        <v>179</v>
      </c>
      <c r="E249" s="30"/>
      <c r="F249" s="149" t="s">
        <v>327</v>
      </c>
      <c r="G249" s="30"/>
      <c r="H249" s="30"/>
      <c r="I249" s="30"/>
      <c r="J249" s="30"/>
      <c r="K249" s="30"/>
      <c r="L249" s="31"/>
      <c r="M249" s="150"/>
      <c r="N249" s="151"/>
      <c r="O249" s="51"/>
      <c r="P249" s="51"/>
      <c r="Q249" s="51"/>
      <c r="R249" s="51"/>
      <c r="S249" s="51"/>
      <c r="T249" s="52"/>
      <c r="U249" s="30"/>
      <c r="V249" s="30"/>
      <c r="W249" s="30"/>
      <c r="X249" s="30"/>
      <c r="Y249" s="30"/>
      <c r="Z249" s="30"/>
      <c r="AA249" s="30"/>
      <c r="AB249" s="30"/>
      <c r="AC249" s="30"/>
      <c r="AD249" s="30"/>
      <c r="AE249" s="30"/>
      <c r="AT249" s="18" t="s">
        <v>179</v>
      </c>
      <c r="AU249" s="18" t="s">
        <v>79</v>
      </c>
    </row>
    <row r="250" spans="1:65" s="13" customFormat="1">
      <c r="B250" s="152"/>
      <c r="D250" s="148" t="s">
        <v>181</v>
      </c>
      <c r="E250" s="153" t="s">
        <v>3</v>
      </c>
      <c r="F250" s="154" t="s">
        <v>1694</v>
      </c>
      <c r="H250" s="153" t="s">
        <v>3</v>
      </c>
      <c r="L250" s="152"/>
      <c r="M250" s="155"/>
      <c r="N250" s="156"/>
      <c r="O250" s="156"/>
      <c r="P250" s="156"/>
      <c r="Q250" s="156"/>
      <c r="R250" s="156"/>
      <c r="S250" s="156"/>
      <c r="T250" s="157"/>
      <c r="AT250" s="153" t="s">
        <v>181</v>
      </c>
      <c r="AU250" s="153" t="s">
        <v>79</v>
      </c>
      <c r="AV250" s="13" t="s">
        <v>76</v>
      </c>
      <c r="AW250" s="13" t="s">
        <v>31</v>
      </c>
      <c r="AX250" s="13" t="s">
        <v>70</v>
      </c>
      <c r="AY250" s="153" t="s">
        <v>173</v>
      </c>
    </row>
    <row r="251" spans="1:65" s="14" customFormat="1">
      <c r="B251" s="158"/>
      <c r="D251" s="148" t="s">
        <v>181</v>
      </c>
      <c r="E251" s="159" t="s">
        <v>3</v>
      </c>
      <c r="F251" s="160" t="s">
        <v>1695</v>
      </c>
      <c r="H251" s="161">
        <v>9.6319999999999997</v>
      </c>
      <c r="L251" s="158"/>
      <c r="M251" s="162"/>
      <c r="N251" s="163"/>
      <c r="O251" s="163"/>
      <c r="P251" s="163"/>
      <c r="Q251" s="163"/>
      <c r="R251" s="163"/>
      <c r="S251" s="163"/>
      <c r="T251" s="164"/>
      <c r="AT251" s="159" t="s">
        <v>181</v>
      </c>
      <c r="AU251" s="159" t="s">
        <v>79</v>
      </c>
      <c r="AV251" s="14" t="s">
        <v>79</v>
      </c>
      <c r="AW251" s="14" t="s">
        <v>31</v>
      </c>
      <c r="AX251" s="14" t="s">
        <v>76</v>
      </c>
      <c r="AY251" s="159" t="s">
        <v>173</v>
      </c>
    </row>
    <row r="252" spans="1:65" s="2" customFormat="1" ht="33" customHeight="1">
      <c r="A252" s="30"/>
      <c r="B252" s="135"/>
      <c r="C252" s="136" t="s">
        <v>311</v>
      </c>
      <c r="D252" s="136" t="s">
        <v>175</v>
      </c>
      <c r="E252" s="137" t="s">
        <v>1137</v>
      </c>
      <c r="F252" s="138" t="s">
        <v>1138</v>
      </c>
      <c r="G252" s="139" t="s">
        <v>176</v>
      </c>
      <c r="H252" s="140">
        <v>27.5</v>
      </c>
      <c r="I252" s="141"/>
      <c r="J252" s="141">
        <f>ROUND(I252*H252,2)</f>
        <v>0</v>
      </c>
      <c r="K252" s="138" t="s">
        <v>177</v>
      </c>
      <c r="L252" s="31"/>
      <c r="M252" s="142" t="s">
        <v>3</v>
      </c>
      <c r="N252" s="143" t="s">
        <v>41</v>
      </c>
      <c r="O252" s="144">
        <v>0.105</v>
      </c>
      <c r="P252" s="144">
        <f>O252*H252</f>
        <v>2.8874999999999997</v>
      </c>
      <c r="Q252" s="144">
        <v>0</v>
      </c>
      <c r="R252" s="144">
        <f>Q252*H252</f>
        <v>0</v>
      </c>
      <c r="S252" s="144">
        <v>0</v>
      </c>
      <c r="T252" s="145">
        <f>S252*H252</f>
        <v>0</v>
      </c>
      <c r="U252" s="30"/>
      <c r="V252" s="30"/>
      <c r="W252" s="30"/>
      <c r="X252" s="30"/>
      <c r="Y252" s="30"/>
      <c r="Z252" s="30"/>
      <c r="AA252" s="30"/>
      <c r="AB252" s="30"/>
      <c r="AC252" s="30"/>
      <c r="AD252" s="30"/>
      <c r="AE252" s="30"/>
      <c r="AR252" s="146" t="s">
        <v>178</v>
      </c>
      <c r="AT252" s="146" t="s">
        <v>175</v>
      </c>
      <c r="AU252" s="146" t="s">
        <v>79</v>
      </c>
      <c r="AY252" s="18" t="s">
        <v>173</v>
      </c>
      <c r="BE252" s="147">
        <f>IF(N252="základní",J252,0)</f>
        <v>0</v>
      </c>
      <c r="BF252" s="147">
        <f>IF(N252="snížená",J252,0)</f>
        <v>0</v>
      </c>
      <c r="BG252" s="147">
        <f>IF(N252="zákl. přenesená",J252,0)</f>
        <v>0</v>
      </c>
      <c r="BH252" s="147">
        <f>IF(N252="sníž. přenesená",J252,0)</f>
        <v>0</v>
      </c>
      <c r="BI252" s="147">
        <f>IF(N252="nulová",J252,0)</f>
        <v>0</v>
      </c>
      <c r="BJ252" s="18" t="s">
        <v>76</v>
      </c>
      <c r="BK252" s="147">
        <f>ROUND(I252*H252,2)</f>
        <v>0</v>
      </c>
      <c r="BL252" s="18" t="s">
        <v>178</v>
      </c>
      <c r="BM252" s="146" t="s">
        <v>1696</v>
      </c>
    </row>
    <row r="253" spans="1:65" s="2" customFormat="1" ht="243.75">
      <c r="A253" s="30"/>
      <c r="B253" s="31"/>
      <c r="C253" s="30"/>
      <c r="D253" s="148" t="s">
        <v>179</v>
      </c>
      <c r="E253" s="30"/>
      <c r="F253" s="149" t="s">
        <v>1140</v>
      </c>
      <c r="G253" s="30"/>
      <c r="H253" s="30"/>
      <c r="I253" s="30"/>
      <c r="J253" s="30"/>
      <c r="K253" s="30"/>
      <c r="L253" s="31"/>
      <c r="M253" s="150"/>
      <c r="N253" s="151"/>
      <c r="O253" s="51"/>
      <c r="P253" s="51"/>
      <c r="Q253" s="51"/>
      <c r="R253" s="51"/>
      <c r="S253" s="51"/>
      <c r="T253" s="52"/>
      <c r="U253" s="30"/>
      <c r="V253" s="30"/>
      <c r="W253" s="30"/>
      <c r="X253" s="30"/>
      <c r="Y253" s="30"/>
      <c r="Z253" s="30"/>
      <c r="AA253" s="30"/>
      <c r="AB253" s="30"/>
      <c r="AC253" s="30"/>
      <c r="AD253" s="30"/>
      <c r="AE253" s="30"/>
      <c r="AT253" s="18" t="s">
        <v>179</v>
      </c>
      <c r="AU253" s="18" t="s">
        <v>79</v>
      </c>
    </row>
    <row r="254" spans="1:65" s="13" customFormat="1">
      <c r="B254" s="152"/>
      <c r="D254" s="148" t="s">
        <v>181</v>
      </c>
      <c r="E254" s="153" t="s">
        <v>3</v>
      </c>
      <c r="F254" s="154" t="s">
        <v>875</v>
      </c>
      <c r="H254" s="153" t="s">
        <v>3</v>
      </c>
      <c r="L254" s="152"/>
      <c r="M254" s="155"/>
      <c r="N254" s="156"/>
      <c r="O254" s="156"/>
      <c r="P254" s="156"/>
      <c r="Q254" s="156"/>
      <c r="R254" s="156"/>
      <c r="S254" s="156"/>
      <c r="T254" s="157"/>
      <c r="AT254" s="153" t="s">
        <v>181</v>
      </c>
      <c r="AU254" s="153" t="s">
        <v>79</v>
      </c>
      <c r="AV254" s="13" t="s">
        <v>76</v>
      </c>
      <c r="AW254" s="13" t="s">
        <v>31</v>
      </c>
      <c r="AX254" s="13" t="s">
        <v>70</v>
      </c>
      <c r="AY254" s="153" t="s">
        <v>173</v>
      </c>
    </row>
    <row r="255" spans="1:65" s="14" customFormat="1">
      <c r="B255" s="158"/>
      <c r="D255" s="148" t="s">
        <v>181</v>
      </c>
      <c r="E255" s="159" t="s">
        <v>3</v>
      </c>
      <c r="F255" s="160" t="s">
        <v>1697</v>
      </c>
      <c r="H255" s="161">
        <v>11.2</v>
      </c>
      <c r="L255" s="158"/>
      <c r="M255" s="162"/>
      <c r="N255" s="163"/>
      <c r="O255" s="163"/>
      <c r="P255" s="163"/>
      <c r="Q255" s="163"/>
      <c r="R255" s="163"/>
      <c r="S255" s="163"/>
      <c r="T255" s="164"/>
      <c r="AT255" s="159" t="s">
        <v>181</v>
      </c>
      <c r="AU255" s="159" t="s">
        <v>79</v>
      </c>
      <c r="AV255" s="14" t="s">
        <v>79</v>
      </c>
      <c r="AW255" s="14" t="s">
        <v>31</v>
      </c>
      <c r="AX255" s="14" t="s">
        <v>70</v>
      </c>
      <c r="AY255" s="159" t="s">
        <v>173</v>
      </c>
    </row>
    <row r="256" spans="1:65" s="14" customFormat="1">
      <c r="B256" s="158"/>
      <c r="D256" s="148" t="s">
        <v>181</v>
      </c>
      <c r="E256" s="159" t="s">
        <v>3</v>
      </c>
      <c r="F256" s="160" t="s">
        <v>1698</v>
      </c>
      <c r="H256" s="161">
        <v>12.8</v>
      </c>
      <c r="L256" s="158"/>
      <c r="M256" s="162"/>
      <c r="N256" s="163"/>
      <c r="O256" s="163"/>
      <c r="P256" s="163"/>
      <c r="Q256" s="163"/>
      <c r="R256" s="163"/>
      <c r="S256" s="163"/>
      <c r="T256" s="164"/>
      <c r="AT256" s="159" t="s">
        <v>181</v>
      </c>
      <c r="AU256" s="159" t="s">
        <v>79</v>
      </c>
      <c r="AV256" s="14" t="s">
        <v>79</v>
      </c>
      <c r="AW256" s="14" t="s">
        <v>31</v>
      </c>
      <c r="AX256" s="14" t="s">
        <v>70</v>
      </c>
      <c r="AY256" s="159" t="s">
        <v>173</v>
      </c>
    </row>
    <row r="257" spans="1:65" s="14" customFormat="1">
      <c r="B257" s="158"/>
      <c r="D257" s="148" t="s">
        <v>181</v>
      </c>
      <c r="E257" s="159" t="s">
        <v>3</v>
      </c>
      <c r="F257" s="160" t="s">
        <v>1699</v>
      </c>
      <c r="H257" s="161">
        <v>3.5</v>
      </c>
      <c r="L257" s="158"/>
      <c r="M257" s="162"/>
      <c r="N257" s="163"/>
      <c r="O257" s="163"/>
      <c r="P257" s="163"/>
      <c r="Q257" s="163"/>
      <c r="R257" s="163"/>
      <c r="S257" s="163"/>
      <c r="T257" s="164"/>
      <c r="AT257" s="159" t="s">
        <v>181</v>
      </c>
      <c r="AU257" s="159" t="s">
        <v>79</v>
      </c>
      <c r="AV257" s="14" t="s">
        <v>79</v>
      </c>
      <c r="AW257" s="14" t="s">
        <v>31</v>
      </c>
      <c r="AX257" s="14" t="s">
        <v>70</v>
      </c>
      <c r="AY257" s="159" t="s">
        <v>173</v>
      </c>
    </row>
    <row r="258" spans="1:65" s="15" customFormat="1">
      <c r="B258" s="165"/>
      <c r="D258" s="148" t="s">
        <v>181</v>
      </c>
      <c r="E258" s="166" t="s">
        <v>3</v>
      </c>
      <c r="F258" s="167" t="s">
        <v>188</v>
      </c>
      <c r="H258" s="168">
        <v>27.5</v>
      </c>
      <c r="L258" s="165"/>
      <c r="M258" s="169"/>
      <c r="N258" s="170"/>
      <c r="O258" s="170"/>
      <c r="P258" s="170"/>
      <c r="Q258" s="170"/>
      <c r="R258" s="170"/>
      <c r="S258" s="170"/>
      <c r="T258" s="171"/>
      <c r="AT258" s="166" t="s">
        <v>181</v>
      </c>
      <c r="AU258" s="166" t="s">
        <v>79</v>
      </c>
      <c r="AV258" s="15" t="s">
        <v>178</v>
      </c>
      <c r="AW258" s="15" t="s">
        <v>31</v>
      </c>
      <c r="AX258" s="15" t="s">
        <v>76</v>
      </c>
      <c r="AY258" s="166" t="s">
        <v>173</v>
      </c>
    </row>
    <row r="259" spans="1:65" s="2" customFormat="1" ht="33" customHeight="1">
      <c r="A259" s="30"/>
      <c r="B259" s="135"/>
      <c r="C259" s="136" t="s">
        <v>312</v>
      </c>
      <c r="D259" s="136" t="s">
        <v>175</v>
      </c>
      <c r="E259" s="137" t="s">
        <v>1142</v>
      </c>
      <c r="F259" s="138" t="s">
        <v>1143</v>
      </c>
      <c r="G259" s="139" t="s">
        <v>176</v>
      </c>
      <c r="H259" s="140">
        <v>550</v>
      </c>
      <c r="I259" s="141"/>
      <c r="J259" s="141">
        <f>ROUND(I259*H259,2)</f>
        <v>0</v>
      </c>
      <c r="K259" s="138" t="s">
        <v>177</v>
      </c>
      <c r="L259" s="31"/>
      <c r="M259" s="142" t="s">
        <v>3</v>
      </c>
      <c r="N259" s="143" t="s">
        <v>41</v>
      </c>
      <c r="O259" s="144">
        <v>1.2999999999999999E-2</v>
      </c>
      <c r="P259" s="144">
        <f>O259*H259</f>
        <v>7.1499999999999995</v>
      </c>
      <c r="Q259" s="144">
        <v>0</v>
      </c>
      <c r="R259" s="144">
        <f>Q259*H259</f>
        <v>0</v>
      </c>
      <c r="S259" s="144">
        <v>0</v>
      </c>
      <c r="T259" s="145">
        <f>S259*H259</f>
        <v>0</v>
      </c>
      <c r="U259" s="30"/>
      <c r="V259" s="30"/>
      <c r="W259" s="30"/>
      <c r="X259" s="30"/>
      <c r="Y259" s="30"/>
      <c r="Z259" s="30"/>
      <c r="AA259" s="30"/>
      <c r="AB259" s="30"/>
      <c r="AC259" s="30"/>
      <c r="AD259" s="30"/>
      <c r="AE259" s="30"/>
      <c r="AR259" s="146" t="s">
        <v>178</v>
      </c>
      <c r="AT259" s="146" t="s">
        <v>175</v>
      </c>
      <c r="AU259" s="146" t="s">
        <v>79</v>
      </c>
      <c r="AY259" s="18" t="s">
        <v>173</v>
      </c>
      <c r="BE259" s="147">
        <f>IF(N259="základní",J259,0)</f>
        <v>0</v>
      </c>
      <c r="BF259" s="147">
        <f>IF(N259="snížená",J259,0)</f>
        <v>0</v>
      </c>
      <c r="BG259" s="147">
        <f>IF(N259="zákl. přenesená",J259,0)</f>
        <v>0</v>
      </c>
      <c r="BH259" s="147">
        <f>IF(N259="sníž. přenesená",J259,0)</f>
        <v>0</v>
      </c>
      <c r="BI259" s="147">
        <f>IF(N259="nulová",J259,0)</f>
        <v>0</v>
      </c>
      <c r="BJ259" s="18" t="s">
        <v>76</v>
      </c>
      <c r="BK259" s="147">
        <f>ROUND(I259*H259,2)</f>
        <v>0</v>
      </c>
      <c r="BL259" s="18" t="s">
        <v>178</v>
      </c>
      <c r="BM259" s="146" t="s">
        <v>1700</v>
      </c>
    </row>
    <row r="260" spans="1:65" s="2" customFormat="1" ht="243.75">
      <c r="A260" s="30"/>
      <c r="B260" s="31"/>
      <c r="C260" s="30"/>
      <c r="D260" s="148" t="s">
        <v>179</v>
      </c>
      <c r="E260" s="30"/>
      <c r="F260" s="149" t="s">
        <v>1140</v>
      </c>
      <c r="G260" s="30"/>
      <c r="H260" s="30"/>
      <c r="I260" s="30"/>
      <c r="J260" s="30"/>
      <c r="K260" s="30"/>
      <c r="L260" s="31"/>
      <c r="M260" s="150"/>
      <c r="N260" s="151"/>
      <c r="O260" s="51"/>
      <c r="P260" s="51"/>
      <c r="Q260" s="51"/>
      <c r="R260" s="51"/>
      <c r="S260" s="51"/>
      <c r="T260" s="52"/>
      <c r="U260" s="30"/>
      <c r="V260" s="30"/>
      <c r="W260" s="30"/>
      <c r="X260" s="30"/>
      <c r="Y260" s="30"/>
      <c r="Z260" s="30"/>
      <c r="AA260" s="30"/>
      <c r="AB260" s="30"/>
      <c r="AC260" s="30"/>
      <c r="AD260" s="30"/>
      <c r="AE260" s="30"/>
      <c r="AT260" s="18" t="s">
        <v>179</v>
      </c>
      <c r="AU260" s="18" t="s">
        <v>79</v>
      </c>
    </row>
    <row r="261" spans="1:65" s="14" customFormat="1">
      <c r="B261" s="158"/>
      <c r="D261" s="148" t="s">
        <v>181</v>
      </c>
      <c r="E261" s="159" t="s">
        <v>3</v>
      </c>
      <c r="F261" s="160" t="s">
        <v>1701</v>
      </c>
      <c r="H261" s="161">
        <v>550</v>
      </c>
      <c r="L261" s="158"/>
      <c r="M261" s="162"/>
      <c r="N261" s="163"/>
      <c r="O261" s="163"/>
      <c r="P261" s="163"/>
      <c r="Q261" s="163"/>
      <c r="R261" s="163"/>
      <c r="S261" s="163"/>
      <c r="T261" s="164"/>
      <c r="AT261" s="159" t="s">
        <v>181</v>
      </c>
      <c r="AU261" s="159" t="s">
        <v>79</v>
      </c>
      <c r="AV261" s="14" t="s">
        <v>79</v>
      </c>
      <c r="AW261" s="14" t="s">
        <v>31</v>
      </c>
      <c r="AX261" s="14" t="s">
        <v>70</v>
      </c>
      <c r="AY261" s="159" t="s">
        <v>173</v>
      </c>
    </row>
    <row r="262" spans="1:65" s="15" customFormat="1">
      <c r="B262" s="165"/>
      <c r="D262" s="148" t="s">
        <v>181</v>
      </c>
      <c r="E262" s="166" t="s">
        <v>3</v>
      </c>
      <c r="F262" s="167" t="s">
        <v>188</v>
      </c>
      <c r="H262" s="168">
        <v>550</v>
      </c>
      <c r="L262" s="165"/>
      <c r="M262" s="169"/>
      <c r="N262" s="170"/>
      <c r="O262" s="170"/>
      <c r="P262" s="170"/>
      <c r="Q262" s="170"/>
      <c r="R262" s="170"/>
      <c r="S262" s="170"/>
      <c r="T262" s="171"/>
      <c r="AT262" s="166" t="s">
        <v>181</v>
      </c>
      <c r="AU262" s="166" t="s">
        <v>79</v>
      </c>
      <c r="AV262" s="15" t="s">
        <v>178</v>
      </c>
      <c r="AW262" s="15" t="s">
        <v>31</v>
      </c>
      <c r="AX262" s="15" t="s">
        <v>76</v>
      </c>
      <c r="AY262" s="166" t="s">
        <v>173</v>
      </c>
    </row>
    <row r="263" spans="1:65" s="2" customFormat="1" ht="44.25" customHeight="1">
      <c r="A263" s="30"/>
      <c r="B263" s="135"/>
      <c r="C263" s="136" t="s">
        <v>313</v>
      </c>
      <c r="D263" s="136" t="s">
        <v>175</v>
      </c>
      <c r="E263" s="137" t="s">
        <v>339</v>
      </c>
      <c r="F263" s="138" t="s">
        <v>340</v>
      </c>
      <c r="G263" s="139" t="s">
        <v>176</v>
      </c>
      <c r="H263" s="140">
        <v>27.5</v>
      </c>
      <c r="I263" s="141"/>
      <c r="J263" s="141">
        <f>ROUND(I263*H263,2)</f>
        <v>0</v>
      </c>
      <c r="K263" s="138" t="s">
        <v>177</v>
      </c>
      <c r="L263" s="31"/>
      <c r="M263" s="142" t="s">
        <v>3</v>
      </c>
      <c r="N263" s="143" t="s">
        <v>41</v>
      </c>
      <c r="O263" s="144">
        <v>1.49</v>
      </c>
      <c r="P263" s="144">
        <f>O263*H263</f>
        <v>40.975000000000001</v>
      </c>
      <c r="Q263" s="144">
        <v>0.71198399999999995</v>
      </c>
      <c r="R263" s="144">
        <f>Q263*H263</f>
        <v>19.579559999999997</v>
      </c>
      <c r="S263" s="144">
        <v>0</v>
      </c>
      <c r="T263" s="145">
        <f>S263*H263</f>
        <v>0</v>
      </c>
      <c r="U263" s="30"/>
      <c r="V263" s="30"/>
      <c r="W263" s="30"/>
      <c r="X263" s="30"/>
      <c r="Y263" s="30"/>
      <c r="Z263" s="30"/>
      <c r="AA263" s="30"/>
      <c r="AB263" s="30"/>
      <c r="AC263" s="30"/>
      <c r="AD263" s="30"/>
      <c r="AE263" s="30"/>
      <c r="AR263" s="146" t="s">
        <v>178</v>
      </c>
      <c r="AT263" s="146" t="s">
        <v>175</v>
      </c>
      <c r="AU263" s="146" t="s">
        <v>79</v>
      </c>
      <c r="AY263" s="18" t="s">
        <v>173</v>
      </c>
      <c r="BE263" s="147">
        <f>IF(N263="základní",J263,0)</f>
        <v>0</v>
      </c>
      <c r="BF263" s="147">
        <f>IF(N263="snížená",J263,0)</f>
        <v>0</v>
      </c>
      <c r="BG263" s="147">
        <f>IF(N263="zákl. přenesená",J263,0)</f>
        <v>0</v>
      </c>
      <c r="BH263" s="147">
        <f>IF(N263="sníž. přenesená",J263,0)</f>
        <v>0</v>
      </c>
      <c r="BI263" s="147">
        <f>IF(N263="nulová",J263,0)</f>
        <v>0</v>
      </c>
      <c r="BJ263" s="18" t="s">
        <v>76</v>
      </c>
      <c r="BK263" s="147">
        <f>ROUND(I263*H263,2)</f>
        <v>0</v>
      </c>
      <c r="BL263" s="18" t="s">
        <v>178</v>
      </c>
      <c r="BM263" s="146" t="s">
        <v>1702</v>
      </c>
    </row>
    <row r="264" spans="1:65" s="13" customFormat="1">
      <c r="B264" s="152"/>
      <c r="D264" s="148" t="s">
        <v>181</v>
      </c>
      <c r="E264" s="153" t="s">
        <v>3</v>
      </c>
      <c r="F264" s="154" t="s">
        <v>1645</v>
      </c>
      <c r="H264" s="153" t="s">
        <v>3</v>
      </c>
      <c r="L264" s="152"/>
      <c r="M264" s="155"/>
      <c r="N264" s="156"/>
      <c r="O264" s="156"/>
      <c r="P264" s="156"/>
      <c r="Q264" s="156"/>
      <c r="R264" s="156"/>
      <c r="S264" s="156"/>
      <c r="T264" s="157"/>
      <c r="AT264" s="153" t="s">
        <v>181</v>
      </c>
      <c r="AU264" s="153" t="s">
        <v>79</v>
      </c>
      <c r="AV264" s="13" t="s">
        <v>76</v>
      </c>
      <c r="AW264" s="13" t="s">
        <v>31</v>
      </c>
      <c r="AX264" s="13" t="s">
        <v>70</v>
      </c>
      <c r="AY264" s="153" t="s">
        <v>173</v>
      </c>
    </row>
    <row r="265" spans="1:65" s="14" customFormat="1">
      <c r="B265" s="158"/>
      <c r="D265" s="148" t="s">
        <v>181</v>
      </c>
      <c r="E265" s="159" t="s">
        <v>3</v>
      </c>
      <c r="F265" s="160" t="s">
        <v>1703</v>
      </c>
      <c r="H265" s="161">
        <v>11.2</v>
      </c>
      <c r="L265" s="158"/>
      <c r="M265" s="162"/>
      <c r="N265" s="163"/>
      <c r="O265" s="163"/>
      <c r="P265" s="163"/>
      <c r="Q265" s="163"/>
      <c r="R265" s="163"/>
      <c r="S265" s="163"/>
      <c r="T265" s="164"/>
      <c r="AT265" s="159" t="s">
        <v>181</v>
      </c>
      <c r="AU265" s="159" t="s">
        <v>79</v>
      </c>
      <c r="AV265" s="14" t="s">
        <v>79</v>
      </c>
      <c r="AW265" s="14" t="s">
        <v>31</v>
      </c>
      <c r="AX265" s="14" t="s">
        <v>70</v>
      </c>
      <c r="AY265" s="159" t="s">
        <v>173</v>
      </c>
    </row>
    <row r="266" spans="1:65" s="14" customFormat="1">
      <c r="B266" s="158"/>
      <c r="D266" s="148" t="s">
        <v>181</v>
      </c>
      <c r="E266" s="159" t="s">
        <v>3</v>
      </c>
      <c r="F266" s="160" t="s">
        <v>1698</v>
      </c>
      <c r="H266" s="161">
        <v>12.8</v>
      </c>
      <c r="L266" s="158"/>
      <c r="M266" s="162"/>
      <c r="N266" s="163"/>
      <c r="O266" s="163"/>
      <c r="P266" s="163"/>
      <c r="Q266" s="163"/>
      <c r="R266" s="163"/>
      <c r="S266" s="163"/>
      <c r="T266" s="164"/>
      <c r="AT266" s="159" t="s">
        <v>181</v>
      </c>
      <c r="AU266" s="159" t="s">
        <v>79</v>
      </c>
      <c r="AV266" s="14" t="s">
        <v>79</v>
      </c>
      <c r="AW266" s="14" t="s">
        <v>31</v>
      </c>
      <c r="AX266" s="14" t="s">
        <v>70</v>
      </c>
      <c r="AY266" s="159" t="s">
        <v>173</v>
      </c>
    </row>
    <row r="267" spans="1:65" s="14" customFormat="1">
      <c r="B267" s="158"/>
      <c r="D267" s="148" t="s">
        <v>181</v>
      </c>
      <c r="E267" s="159" t="s">
        <v>3</v>
      </c>
      <c r="F267" s="160" t="s">
        <v>1699</v>
      </c>
      <c r="H267" s="161">
        <v>3.5</v>
      </c>
      <c r="L267" s="158"/>
      <c r="M267" s="162"/>
      <c r="N267" s="163"/>
      <c r="O267" s="163"/>
      <c r="P267" s="163"/>
      <c r="Q267" s="163"/>
      <c r="R267" s="163"/>
      <c r="S267" s="163"/>
      <c r="T267" s="164"/>
      <c r="AT267" s="159" t="s">
        <v>181</v>
      </c>
      <c r="AU267" s="159" t="s">
        <v>79</v>
      </c>
      <c r="AV267" s="14" t="s">
        <v>79</v>
      </c>
      <c r="AW267" s="14" t="s">
        <v>31</v>
      </c>
      <c r="AX267" s="14" t="s">
        <v>70</v>
      </c>
      <c r="AY267" s="159" t="s">
        <v>173</v>
      </c>
    </row>
    <row r="268" spans="1:65" s="15" customFormat="1">
      <c r="B268" s="165"/>
      <c r="D268" s="148" t="s">
        <v>181</v>
      </c>
      <c r="E268" s="166" t="s">
        <v>3</v>
      </c>
      <c r="F268" s="167" t="s">
        <v>188</v>
      </c>
      <c r="H268" s="168">
        <v>27.5</v>
      </c>
      <c r="L268" s="165"/>
      <c r="M268" s="169"/>
      <c r="N268" s="170"/>
      <c r="O268" s="170"/>
      <c r="P268" s="170"/>
      <c r="Q268" s="170"/>
      <c r="R268" s="170"/>
      <c r="S268" s="170"/>
      <c r="T268" s="171"/>
      <c r="AT268" s="166" t="s">
        <v>181</v>
      </c>
      <c r="AU268" s="166" t="s">
        <v>79</v>
      </c>
      <c r="AV268" s="15" t="s">
        <v>178</v>
      </c>
      <c r="AW268" s="15" t="s">
        <v>31</v>
      </c>
      <c r="AX268" s="15" t="s">
        <v>76</v>
      </c>
      <c r="AY268" s="166" t="s">
        <v>173</v>
      </c>
    </row>
    <row r="269" spans="1:65" s="12" customFormat="1" ht="22.9" customHeight="1">
      <c r="B269" s="123"/>
      <c r="D269" s="124" t="s">
        <v>69</v>
      </c>
      <c r="E269" s="133" t="s">
        <v>197</v>
      </c>
      <c r="F269" s="133" t="s">
        <v>342</v>
      </c>
      <c r="J269" s="134">
        <f>BK269</f>
        <v>0</v>
      </c>
      <c r="L269" s="123"/>
      <c r="M269" s="127"/>
      <c r="N269" s="128"/>
      <c r="O269" s="128"/>
      <c r="P269" s="129">
        <f>SUM(P270:P282)</f>
        <v>19.4909</v>
      </c>
      <c r="Q269" s="128"/>
      <c r="R269" s="129">
        <f>SUM(R270:R282)</f>
        <v>0</v>
      </c>
      <c r="S269" s="128"/>
      <c r="T269" s="130">
        <f>SUM(T270:T282)</f>
        <v>34.080800000000004</v>
      </c>
      <c r="AR269" s="124" t="s">
        <v>76</v>
      </c>
      <c r="AT269" s="131" t="s">
        <v>69</v>
      </c>
      <c r="AU269" s="131" t="s">
        <v>76</v>
      </c>
      <c r="AY269" s="124" t="s">
        <v>173</v>
      </c>
      <c r="BK269" s="132">
        <f>SUM(BK270:BK282)</f>
        <v>0</v>
      </c>
    </row>
    <row r="270" spans="1:65" s="2" customFormat="1" ht="55.5" customHeight="1">
      <c r="A270" s="30"/>
      <c r="B270" s="135"/>
      <c r="C270" s="136" t="s">
        <v>317</v>
      </c>
      <c r="D270" s="136" t="s">
        <v>175</v>
      </c>
      <c r="E270" s="137" t="s">
        <v>344</v>
      </c>
      <c r="F270" s="138" t="s">
        <v>345</v>
      </c>
      <c r="G270" s="139" t="s">
        <v>200</v>
      </c>
      <c r="H270" s="140">
        <v>18.850000000000001</v>
      </c>
      <c r="I270" s="141"/>
      <c r="J270" s="141">
        <f>ROUND(I270*H270,2)</f>
        <v>0</v>
      </c>
      <c r="K270" s="138" t="s">
        <v>177</v>
      </c>
      <c r="L270" s="31"/>
      <c r="M270" s="142" t="s">
        <v>3</v>
      </c>
      <c r="N270" s="143" t="s">
        <v>41</v>
      </c>
      <c r="O270" s="144">
        <v>0.28199999999999997</v>
      </c>
      <c r="P270" s="144">
        <f>O270*H270</f>
        <v>5.3156999999999996</v>
      </c>
      <c r="Q270" s="144">
        <v>0</v>
      </c>
      <c r="R270" s="144">
        <f>Q270*H270</f>
        <v>0</v>
      </c>
      <c r="S270" s="144">
        <v>1.8080000000000001</v>
      </c>
      <c r="T270" s="145">
        <f>S270*H270</f>
        <v>34.080800000000004</v>
      </c>
      <c r="U270" s="30"/>
      <c r="V270" s="30"/>
      <c r="W270" s="30"/>
      <c r="X270" s="30"/>
      <c r="Y270" s="30"/>
      <c r="Z270" s="30"/>
      <c r="AA270" s="30"/>
      <c r="AB270" s="30"/>
      <c r="AC270" s="30"/>
      <c r="AD270" s="30"/>
      <c r="AE270" s="30"/>
      <c r="AR270" s="146" t="s">
        <v>178</v>
      </c>
      <c r="AT270" s="146" t="s">
        <v>175</v>
      </c>
      <c r="AU270" s="146" t="s">
        <v>79</v>
      </c>
      <c r="AY270" s="18" t="s">
        <v>173</v>
      </c>
      <c r="BE270" s="147">
        <f>IF(N270="základní",J270,0)</f>
        <v>0</v>
      </c>
      <c r="BF270" s="147">
        <f>IF(N270="snížená",J270,0)</f>
        <v>0</v>
      </c>
      <c r="BG270" s="147">
        <f>IF(N270="zákl. přenesená",J270,0)</f>
        <v>0</v>
      </c>
      <c r="BH270" s="147">
        <f>IF(N270="sníž. přenesená",J270,0)</f>
        <v>0</v>
      </c>
      <c r="BI270" s="147">
        <f>IF(N270="nulová",J270,0)</f>
        <v>0</v>
      </c>
      <c r="BJ270" s="18" t="s">
        <v>76</v>
      </c>
      <c r="BK270" s="147">
        <f>ROUND(I270*H270,2)</f>
        <v>0</v>
      </c>
      <c r="BL270" s="18" t="s">
        <v>178</v>
      </c>
      <c r="BM270" s="146" t="s">
        <v>1704</v>
      </c>
    </row>
    <row r="271" spans="1:65" s="2" customFormat="1" ht="48.75">
      <c r="A271" s="30"/>
      <c r="B271" s="31"/>
      <c r="C271" s="30"/>
      <c r="D271" s="148" t="s">
        <v>179</v>
      </c>
      <c r="E271" s="30"/>
      <c r="F271" s="149" t="s">
        <v>346</v>
      </c>
      <c r="G271" s="30"/>
      <c r="H271" s="30"/>
      <c r="I271" s="30"/>
      <c r="J271" s="30"/>
      <c r="K271" s="30"/>
      <c r="L271" s="31"/>
      <c r="M271" s="150"/>
      <c r="N271" s="151"/>
      <c r="O271" s="51"/>
      <c r="P271" s="51"/>
      <c r="Q271" s="51"/>
      <c r="R271" s="51"/>
      <c r="S271" s="51"/>
      <c r="T271" s="52"/>
      <c r="U271" s="30"/>
      <c r="V271" s="30"/>
      <c r="W271" s="30"/>
      <c r="X271" s="30"/>
      <c r="Y271" s="30"/>
      <c r="Z271" s="30"/>
      <c r="AA271" s="30"/>
      <c r="AB271" s="30"/>
      <c r="AC271" s="30"/>
      <c r="AD271" s="30"/>
      <c r="AE271" s="30"/>
      <c r="AT271" s="18" t="s">
        <v>179</v>
      </c>
      <c r="AU271" s="18" t="s">
        <v>79</v>
      </c>
    </row>
    <row r="272" spans="1:65" s="13" customFormat="1">
      <c r="B272" s="152"/>
      <c r="D272" s="148" t="s">
        <v>181</v>
      </c>
      <c r="E272" s="153" t="s">
        <v>3</v>
      </c>
      <c r="F272" s="154" t="s">
        <v>539</v>
      </c>
      <c r="H272" s="153" t="s">
        <v>3</v>
      </c>
      <c r="L272" s="152"/>
      <c r="M272" s="155"/>
      <c r="N272" s="156"/>
      <c r="O272" s="156"/>
      <c r="P272" s="156"/>
      <c r="Q272" s="156"/>
      <c r="R272" s="156"/>
      <c r="S272" s="156"/>
      <c r="T272" s="157"/>
      <c r="AT272" s="153" t="s">
        <v>181</v>
      </c>
      <c r="AU272" s="153" t="s">
        <v>79</v>
      </c>
      <c r="AV272" s="13" t="s">
        <v>76</v>
      </c>
      <c r="AW272" s="13" t="s">
        <v>31</v>
      </c>
      <c r="AX272" s="13" t="s">
        <v>70</v>
      </c>
      <c r="AY272" s="153" t="s">
        <v>173</v>
      </c>
    </row>
    <row r="273" spans="1:65" s="14" customFormat="1">
      <c r="B273" s="158"/>
      <c r="D273" s="148" t="s">
        <v>181</v>
      </c>
      <c r="E273" s="159" t="s">
        <v>3</v>
      </c>
      <c r="F273" s="160" t="s">
        <v>1705</v>
      </c>
      <c r="H273" s="161">
        <v>18.850000000000001</v>
      </c>
      <c r="L273" s="158"/>
      <c r="M273" s="162"/>
      <c r="N273" s="163"/>
      <c r="O273" s="163"/>
      <c r="P273" s="163"/>
      <c r="Q273" s="163"/>
      <c r="R273" s="163"/>
      <c r="S273" s="163"/>
      <c r="T273" s="164"/>
      <c r="AT273" s="159" t="s">
        <v>181</v>
      </c>
      <c r="AU273" s="159" t="s">
        <v>79</v>
      </c>
      <c r="AV273" s="14" t="s">
        <v>79</v>
      </c>
      <c r="AW273" s="14" t="s">
        <v>31</v>
      </c>
      <c r="AX273" s="14" t="s">
        <v>70</v>
      </c>
      <c r="AY273" s="159" t="s">
        <v>173</v>
      </c>
    </row>
    <row r="274" spans="1:65" s="15" customFormat="1">
      <c r="B274" s="165"/>
      <c r="D274" s="148" t="s">
        <v>181</v>
      </c>
      <c r="E274" s="166" t="s">
        <v>3</v>
      </c>
      <c r="F274" s="167" t="s">
        <v>188</v>
      </c>
      <c r="H274" s="168">
        <v>18.850000000000001</v>
      </c>
      <c r="L274" s="165"/>
      <c r="M274" s="169"/>
      <c r="N274" s="170"/>
      <c r="O274" s="170"/>
      <c r="P274" s="170"/>
      <c r="Q274" s="170"/>
      <c r="R274" s="170"/>
      <c r="S274" s="170"/>
      <c r="T274" s="171"/>
      <c r="AT274" s="166" t="s">
        <v>181</v>
      </c>
      <c r="AU274" s="166" t="s">
        <v>79</v>
      </c>
      <c r="AV274" s="15" t="s">
        <v>178</v>
      </c>
      <c r="AW274" s="15" t="s">
        <v>31</v>
      </c>
      <c r="AX274" s="15" t="s">
        <v>76</v>
      </c>
      <c r="AY274" s="166" t="s">
        <v>173</v>
      </c>
    </row>
    <row r="275" spans="1:65" s="2" customFormat="1" ht="33" customHeight="1">
      <c r="A275" s="30"/>
      <c r="B275" s="135"/>
      <c r="C275" s="136" t="s">
        <v>319</v>
      </c>
      <c r="D275" s="136" t="s">
        <v>175</v>
      </c>
      <c r="E275" s="137" t="s">
        <v>348</v>
      </c>
      <c r="F275" s="138" t="s">
        <v>349</v>
      </c>
      <c r="G275" s="139" t="s">
        <v>200</v>
      </c>
      <c r="H275" s="140">
        <v>18.850000000000001</v>
      </c>
      <c r="I275" s="141"/>
      <c r="J275" s="141">
        <f>ROUND(I275*H275,2)</f>
        <v>0</v>
      </c>
      <c r="K275" s="138" t="s">
        <v>177</v>
      </c>
      <c r="L275" s="31"/>
      <c r="M275" s="142" t="s">
        <v>3</v>
      </c>
      <c r="N275" s="143" t="s">
        <v>41</v>
      </c>
      <c r="O275" s="144">
        <v>0.63900000000000001</v>
      </c>
      <c r="P275" s="144">
        <f>O275*H275</f>
        <v>12.045150000000001</v>
      </c>
      <c r="Q275" s="144">
        <v>0</v>
      </c>
      <c r="R275" s="144">
        <f>Q275*H275</f>
        <v>0</v>
      </c>
      <c r="S275" s="144">
        <v>0</v>
      </c>
      <c r="T275" s="145">
        <f>S275*H275</f>
        <v>0</v>
      </c>
      <c r="U275" s="30"/>
      <c r="V275" s="30"/>
      <c r="W275" s="30"/>
      <c r="X275" s="30"/>
      <c r="Y275" s="30"/>
      <c r="Z275" s="30"/>
      <c r="AA275" s="30"/>
      <c r="AB275" s="30"/>
      <c r="AC275" s="30"/>
      <c r="AD275" s="30"/>
      <c r="AE275" s="30"/>
      <c r="AR275" s="146" t="s">
        <v>178</v>
      </c>
      <c r="AT275" s="146" t="s">
        <v>175</v>
      </c>
      <c r="AU275" s="146" t="s">
        <v>79</v>
      </c>
      <c r="AY275" s="18" t="s">
        <v>173</v>
      </c>
      <c r="BE275" s="147">
        <f>IF(N275="základní",J275,0)</f>
        <v>0</v>
      </c>
      <c r="BF275" s="147">
        <f>IF(N275="snížená",J275,0)</f>
        <v>0</v>
      </c>
      <c r="BG275" s="147">
        <f>IF(N275="zákl. přenesená",J275,0)</f>
        <v>0</v>
      </c>
      <c r="BH275" s="147">
        <f>IF(N275="sníž. přenesená",J275,0)</f>
        <v>0</v>
      </c>
      <c r="BI275" s="147">
        <f>IF(N275="nulová",J275,0)</f>
        <v>0</v>
      </c>
      <c r="BJ275" s="18" t="s">
        <v>76</v>
      </c>
      <c r="BK275" s="147">
        <f>ROUND(I275*H275,2)</f>
        <v>0</v>
      </c>
      <c r="BL275" s="18" t="s">
        <v>178</v>
      </c>
      <c r="BM275" s="146" t="s">
        <v>1706</v>
      </c>
    </row>
    <row r="276" spans="1:65" s="2" customFormat="1" ht="156">
      <c r="A276" s="30"/>
      <c r="B276" s="31"/>
      <c r="C276" s="30"/>
      <c r="D276" s="148" t="s">
        <v>179</v>
      </c>
      <c r="E276" s="30"/>
      <c r="F276" s="149" t="s">
        <v>350</v>
      </c>
      <c r="G276" s="30"/>
      <c r="H276" s="30"/>
      <c r="I276" s="30"/>
      <c r="J276" s="30"/>
      <c r="K276" s="30"/>
      <c r="L276" s="31"/>
      <c r="M276" s="150"/>
      <c r="N276" s="151"/>
      <c r="O276" s="51"/>
      <c r="P276" s="51"/>
      <c r="Q276" s="51"/>
      <c r="R276" s="51"/>
      <c r="S276" s="51"/>
      <c r="T276" s="52"/>
      <c r="U276" s="30"/>
      <c r="V276" s="30"/>
      <c r="W276" s="30"/>
      <c r="X276" s="30"/>
      <c r="Y276" s="30"/>
      <c r="Z276" s="30"/>
      <c r="AA276" s="30"/>
      <c r="AB276" s="30"/>
      <c r="AC276" s="30"/>
      <c r="AD276" s="30"/>
      <c r="AE276" s="30"/>
      <c r="AT276" s="18" t="s">
        <v>179</v>
      </c>
      <c r="AU276" s="18" t="s">
        <v>79</v>
      </c>
    </row>
    <row r="277" spans="1:65" s="13" customFormat="1">
      <c r="B277" s="152"/>
      <c r="D277" s="148" t="s">
        <v>181</v>
      </c>
      <c r="E277" s="153" t="s">
        <v>3</v>
      </c>
      <c r="F277" s="154" t="s">
        <v>351</v>
      </c>
      <c r="H277" s="153" t="s">
        <v>3</v>
      </c>
      <c r="L277" s="152"/>
      <c r="M277" s="155"/>
      <c r="N277" s="156"/>
      <c r="O277" s="156"/>
      <c r="P277" s="156"/>
      <c r="Q277" s="156"/>
      <c r="R277" s="156"/>
      <c r="S277" s="156"/>
      <c r="T277" s="157"/>
      <c r="AT277" s="153" t="s">
        <v>181</v>
      </c>
      <c r="AU277" s="153" t="s">
        <v>79</v>
      </c>
      <c r="AV277" s="13" t="s">
        <v>76</v>
      </c>
      <c r="AW277" s="13" t="s">
        <v>31</v>
      </c>
      <c r="AX277" s="13" t="s">
        <v>70</v>
      </c>
      <c r="AY277" s="153" t="s">
        <v>173</v>
      </c>
    </row>
    <row r="278" spans="1:65" s="14" customFormat="1">
      <c r="B278" s="158"/>
      <c r="D278" s="148" t="s">
        <v>181</v>
      </c>
      <c r="E278" s="159" t="s">
        <v>3</v>
      </c>
      <c r="F278" s="160" t="s">
        <v>1707</v>
      </c>
      <c r="H278" s="161">
        <v>18.850000000000001</v>
      </c>
      <c r="L278" s="158"/>
      <c r="M278" s="162"/>
      <c r="N278" s="163"/>
      <c r="O278" s="163"/>
      <c r="P278" s="163"/>
      <c r="Q278" s="163"/>
      <c r="R278" s="163"/>
      <c r="S278" s="163"/>
      <c r="T278" s="164"/>
      <c r="AT278" s="159" t="s">
        <v>181</v>
      </c>
      <c r="AU278" s="159" t="s">
        <v>79</v>
      </c>
      <c r="AV278" s="14" t="s">
        <v>79</v>
      </c>
      <c r="AW278" s="14" t="s">
        <v>31</v>
      </c>
      <c r="AX278" s="14" t="s">
        <v>76</v>
      </c>
      <c r="AY278" s="159" t="s">
        <v>173</v>
      </c>
    </row>
    <row r="279" spans="1:65" s="2" customFormat="1" ht="21.75" customHeight="1">
      <c r="A279" s="30"/>
      <c r="B279" s="135"/>
      <c r="C279" s="136" t="s">
        <v>321</v>
      </c>
      <c r="D279" s="136" t="s">
        <v>175</v>
      </c>
      <c r="E279" s="137" t="s">
        <v>353</v>
      </c>
      <c r="F279" s="138" t="s">
        <v>354</v>
      </c>
      <c r="G279" s="139" t="s">
        <v>200</v>
      </c>
      <c r="H279" s="140">
        <v>18.850000000000001</v>
      </c>
      <c r="I279" s="141"/>
      <c r="J279" s="141">
        <f>ROUND(I279*H279,2)</f>
        <v>0</v>
      </c>
      <c r="K279" s="138" t="s">
        <v>177</v>
      </c>
      <c r="L279" s="31"/>
      <c r="M279" s="142" t="s">
        <v>3</v>
      </c>
      <c r="N279" s="143" t="s">
        <v>41</v>
      </c>
      <c r="O279" s="144">
        <v>0.113</v>
      </c>
      <c r="P279" s="144">
        <f>O279*H279</f>
        <v>2.1300500000000002</v>
      </c>
      <c r="Q279" s="144">
        <v>0</v>
      </c>
      <c r="R279" s="144">
        <f>Q279*H279</f>
        <v>0</v>
      </c>
      <c r="S279" s="144">
        <v>0</v>
      </c>
      <c r="T279" s="145">
        <f>S279*H279</f>
        <v>0</v>
      </c>
      <c r="U279" s="30"/>
      <c r="V279" s="30"/>
      <c r="W279" s="30"/>
      <c r="X279" s="30"/>
      <c r="Y279" s="30"/>
      <c r="Z279" s="30"/>
      <c r="AA279" s="30"/>
      <c r="AB279" s="30"/>
      <c r="AC279" s="30"/>
      <c r="AD279" s="30"/>
      <c r="AE279" s="30"/>
      <c r="AR279" s="146" t="s">
        <v>178</v>
      </c>
      <c r="AT279" s="146" t="s">
        <v>175</v>
      </c>
      <c r="AU279" s="146" t="s">
        <v>79</v>
      </c>
      <c r="AY279" s="18" t="s">
        <v>173</v>
      </c>
      <c r="BE279" s="147">
        <f>IF(N279="základní",J279,0)</f>
        <v>0</v>
      </c>
      <c r="BF279" s="147">
        <f>IF(N279="snížená",J279,0)</f>
        <v>0</v>
      </c>
      <c r="BG279" s="147">
        <f>IF(N279="zákl. přenesená",J279,0)</f>
        <v>0</v>
      </c>
      <c r="BH279" s="147">
        <f>IF(N279="sníž. přenesená",J279,0)</f>
        <v>0</v>
      </c>
      <c r="BI279" s="147">
        <f>IF(N279="nulová",J279,0)</f>
        <v>0</v>
      </c>
      <c r="BJ279" s="18" t="s">
        <v>76</v>
      </c>
      <c r="BK279" s="147">
        <f>ROUND(I279*H279,2)</f>
        <v>0</v>
      </c>
      <c r="BL279" s="18" t="s">
        <v>178</v>
      </c>
      <c r="BM279" s="146" t="s">
        <v>1708</v>
      </c>
    </row>
    <row r="280" spans="1:65" s="2" customFormat="1" ht="156">
      <c r="A280" s="30"/>
      <c r="B280" s="31"/>
      <c r="C280" s="30"/>
      <c r="D280" s="148" t="s">
        <v>179</v>
      </c>
      <c r="E280" s="30"/>
      <c r="F280" s="149" t="s">
        <v>350</v>
      </c>
      <c r="G280" s="30"/>
      <c r="H280" s="30"/>
      <c r="I280" s="30"/>
      <c r="J280" s="30"/>
      <c r="K280" s="30"/>
      <c r="L280" s="31"/>
      <c r="M280" s="150"/>
      <c r="N280" s="151"/>
      <c r="O280" s="51"/>
      <c r="P280" s="51"/>
      <c r="Q280" s="51"/>
      <c r="R280" s="51"/>
      <c r="S280" s="51"/>
      <c r="T280" s="52"/>
      <c r="U280" s="30"/>
      <c r="V280" s="30"/>
      <c r="W280" s="30"/>
      <c r="X280" s="30"/>
      <c r="Y280" s="30"/>
      <c r="Z280" s="30"/>
      <c r="AA280" s="30"/>
      <c r="AB280" s="30"/>
      <c r="AC280" s="30"/>
      <c r="AD280" s="30"/>
      <c r="AE280" s="30"/>
      <c r="AT280" s="18" t="s">
        <v>179</v>
      </c>
      <c r="AU280" s="18" t="s">
        <v>79</v>
      </c>
    </row>
    <row r="281" spans="1:65" s="14" customFormat="1">
      <c r="B281" s="158"/>
      <c r="D281" s="148" t="s">
        <v>181</v>
      </c>
      <c r="E281" s="159" t="s">
        <v>3</v>
      </c>
      <c r="F281" s="160" t="s">
        <v>1709</v>
      </c>
      <c r="H281" s="161">
        <v>18.850000000000001</v>
      </c>
      <c r="L281" s="158"/>
      <c r="M281" s="162"/>
      <c r="N281" s="163"/>
      <c r="O281" s="163"/>
      <c r="P281" s="163"/>
      <c r="Q281" s="163"/>
      <c r="R281" s="163"/>
      <c r="S281" s="163"/>
      <c r="T281" s="164"/>
      <c r="AT281" s="159" t="s">
        <v>181</v>
      </c>
      <c r="AU281" s="159" t="s">
        <v>79</v>
      </c>
      <c r="AV281" s="14" t="s">
        <v>79</v>
      </c>
      <c r="AW281" s="14" t="s">
        <v>31</v>
      </c>
      <c r="AX281" s="14" t="s">
        <v>70</v>
      </c>
      <c r="AY281" s="159" t="s">
        <v>173</v>
      </c>
    </row>
    <row r="282" spans="1:65" s="15" customFormat="1">
      <c r="B282" s="165"/>
      <c r="D282" s="148" t="s">
        <v>181</v>
      </c>
      <c r="E282" s="166" t="s">
        <v>3</v>
      </c>
      <c r="F282" s="167" t="s">
        <v>188</v>
      </c>
      <c r="H282" s="168">
        <v>18.850000000000001</v>
      </c>
      <c r="L282" s="165"/>
      <c r="M282" s="169"/>
      <c r="N282" s="170"/>
      <c r="O282" s="170"/>
      <c r="P282" s="170"/>
      <c r="Q282" s="170"/>
      <c r="R282" s="170"/>
      <c r="S282" s="170"/>
      <c r="T282" s="171"/>
      <c r="AT282" s="166" t="s">
        <v>181</v>
      </c>
      <c r="AU282" s="166" t="s">
        <v>79</v>
      </c>
      <c r="AV282" s="15" t="s">
        <v>178</v>
      </c>
      <c r="AW282" s="15" t="s">
        <v>31</v>
      </c>
      <c r="AX282" s="15" t="s">
        <v>76</v>
      </c>
      <c r="AY282" s="166" t="s">
        <v>173</v>
      </c>
    </row>
    <row r="283" spans="1:65" s="12" customFormat="1" ht="22.9" customHeight="1">
      <c r="B283" s="123"/>
      <c r="D283" s="124" t="s">
        <v>69</v>
      </c>
      <c r="E283" s="133" t="s">
        <v>216</v>
      </c>
      <c r="F283" s="133" t="s">
        <v>372</v>
      </c>
      <c r="J283" s="134">
        <f>BK283</f>
        <v>0</v>
      </c>
      <c r="L283" s="123"/>
      <c r="M283" s="127"/>
      <c r="N283" s="128"/>
      <c r="O283" s="128"/>
      <c r="P283" s="129">
        <f>SUM(P284:P318)</f>
        <v>114.11092000000001</v>
      </c>
      <c r="Q283" s="128"/>
      <c r="R283" s="129">
        <f>SUM(R284:R318)</f>
        <v>1.3952456115199998</v>
      </c>
      <c r="S283" s="128"/>
      <c r="T283" s="130">
        <f>SUM(T284:T318)</f>
        <v>28.152920000000002</v>
      </c>
      <c r="AR283" s="124" t="s">
        <v>76</v>
      </c>
      <c r="AT283" s="131" t="s">
        <v>69</v>
      </c>
      <c r="AU283" s="131" t="s">
        <v>76</v>
      </c>
      <c r="AY283" s="124" t="s">
        <v>173</v>
      </c>
      <c r="BK283" s="132">
        <f>SUM(BK284:BK318)</f>
        <v>0</v>
      </c>
    </row>
    <row r="284" spans="1:65" s="2" customFormat="1" ht="21.75" customHeight="1">
      <c r="A284" s="30"/>
      <c r="B284" s="135"/>
      <c r="C284" s="136" t="s">
        <v>322</v>
      </c>
      <c r="D284" s="136" t="s">
        <v>175</v>
      </c>
      <c r="E284" s="137" t="s">
        <v>697</v>
      </c>
      <c r="F284" s="138" t="s">
        <v>698</v>
      </c>
      <c r="G284" s="139" t="s">
        <v>190</v>
      </c>
      <c r="H284" s="140">
        <v>12</v>
      </c>
      <c r="I284" s="141"/>
      <c r="J284" s="141">
        <f>ROUND(I284*H284,2)</f>
        <v>0</v>
      </c>
      <c r="K284" s="138" t="s">
        <v>177</v>
      </c>
      <c r="L284" s="31"/>
      <c r="M284" s="142" t="s">
        <v>3</v>
      </c>
      <c r="N284" s="143" t="s">
        <v>41</v>
      </c>
      <c r="O284" s="144">
        <v>0.24</v>
      </c>
      <c r="P284" s="144">
        <f>O284*H284</f>
        <v>2.88</v>
      </c>
      <c r="Q284" s="144">
        <v>1.74E-4</v>
      </c>
      <c r="R284" s="144">
        <f>Q284*H284</f>
        <v>2.088E-3</v>
      </c>
      <c r="S284" s="144">
        <v>0</v>
      </c>
      <c r="T284" s="145">
        <f>S284*H284</f>
        <v>0</v>
      </c>
      <c r="U284" s="30"/>
      <c r="V284" s="30"/>
      <c r="W284" s="30"/>
      <c r="X284" s="30"/>
      <c r="Y284" s="30"/>
      <c r="Z284" s="30"/>
      <c r="AA284" s="30"/>
      <c r="AB284" s="30"/>
      <c r="AC284" s="30"/>
      <c r="AD284" s="30"/>
      <c r="AE284" s="30"/>
      <c r="AR284" s="146" t="s">
        <v>178</v>
      </c>
      <c r="AT284" s="146" t="s">
        <v>175</v>
      </c>
      <c r="AU284" s="146" t="s">
        <v>79</v>
      </c>
      <c r="AY284" s="18" t="s">
        <v>173</v>
      </c>
      <c r="BE284" s="147">
        <f>IF(N284="základní",J284,0)</f>
        <v>0</v>
      </c>
      <c r="BF284" s="147">
        <f>IF(N284="snížená",J284,0)</f>
        <v>0</v>
      </c>
      <c r="BG284" s="147">
        <f>IF(N284="zákl. přenesená",J284,0)</f>
        <v>0</v>
      </c>
      <c r="BH284" s="147">
        <f>IF(N284="sníž. přenesená",J284,0)</f>
        <v>0</v>
      </c>
      <c r="BI284" s="147">
        <f>IF(N284="nulová",J284,0)</f>
        <v>0</v>
      </c>
      <c r="BJ284" s="18" t="s">
        <v>76</v>
      </c>
      <c r="BK284" s="147">
        <f>ROUND(I284*H284,2)</f>
        <v>0</v>
      </c>
      <c r="BL284" s="18" t="s">
        <v>178</v>
      </c>
      <c r="BM284" s="146" t="s">
        <v>1710</v>
      </c>
    </row>
    <row r="285" spans="1:65" s="2" customFormat="1" ht="360.75">
      <c r="A285" s="30"/>
      <c r="B285" s="31"/>
      <c r="C285" s="30"/>
      <c r="D285" s="148" t="s">
        <v>179</v>
      </c>
      <c r="E285" s="30"/>
      <c r="F285" s="149" t="s">
        <v>700</v>
      </c>
      <c r="G285" s="30"/>
      <c r="H285" s="30"/>
      <c r="I285" s="30"/>
      <c r="J285" s="30"/>
      <c r="K285" s="30"/>
      <c r="L285" s="31"/>
      <c r="M285" s="150"/>
      <c r="N285" s="151"/>
      <c r="O285" s="51"/>
      <c r="P285" s="51"/>
      <c r="Q285" s="51"/>
      <c r="R285" s="51"/>
      <c r="S285" s="51"/>
      <c r="T285" s="52"/>
      <c r="U285" s="30"/>
      <c r="V285" s="30"/>
      <c r="W285" s="30"/>
      <c r="X285" s="30"/>
      <c r="Y285" s="30"/>
      <c r="Z285" s="30"/>
      <c r="AA285" s="30"/>
      <c r="AB285" s="30"/>
      <c r="AC285" s="30"/>
      <c r="AD285" s="30"/>
      <c r="AE285" s="30"/>
      <c r="AT285" s="18" t="s">
        <v>179</v>
      </c>
      <c r="AU285" s="18" t="s">
        <v>79</v>
      </c>
    </row>
    <row r="286" spans="1:65" s="13" customFormat="1">
      <c r="B286" s="152"/>
      <c r="D286" s="148" t="s">
        <v>181</v>
      </c>
      <c r="E286" s="153" t="s">
        <v>3</v>
      </c>
      <c r="F286" s="154" t="s">
        <v>1156</v>
      </c>
      <c r="H286" s="153" t="s">
        <v>3</v>
      </c>
      <c r="L286" s="152"/>
      <c r="M286" s="155"/>
      <c r="N286" s="156"/>
      <c r="O286" s="156"/>
      <c r="P286" s="156"/>
      <c r="Q286" s="156"/>
      <c r="R286" s="156"/>
      <c r="S286" s="156"/>
      <c r="T286" s="157"/>
      <c r="AT286" s="153" t="s">
        <v>181</v>
      </c>
      <c r="AU286" s="153" t="s">
        <v>79</v>
      </c>
      <c r="AV286" s="13" t="s">
        <v>76</v>
      </c>
      <c r="AW286" s="13" t="s">
        <v>31</v>
      </c>
      <c r="AX286" s="13" t="s">
        <v>70</v>
      </c>
      <c r="AY286" s="153" t="s">
        <v>173</v>
      </c>
    </row>
    <row r="287" spans="1:65" s="14" customFormat="1">
      <c r="B287" s="158"/>
      <c r="D287" s="148" t="s">
        <v>181</v>
      </c>
      <c r="E287" s="159" t="s">
        <v>3</v>
      </c>
      <c r="F287" s="160" t="s">
        <v>1711</v>
      </c>
      <c r="H287" s="161">
        <v>12</v>
      </c>
      <c r="L287" s="158"/>
      <c r="M287" s="162"/>
      <c r="N287" s="163"/>
      <c r="O287" s="163"/>
      <c r="P287" s="163"/>
      <c r="Q287" s="163"/>
      <c r="R287" s="163"/>
      <c r="S287" s="163"/>
      <c r="T287" s="164"/>
      <c r="AT287" s="159" t="s">
        <v>181</v>
      </c>
      <c r="AU287" s="159" t="s">
        <v>79</v>
      </c>
      <c r="AV287" s="14" t="s">
        <v>79</v>
      </c>
      <c r="AW287" s="14" t="s">
        <v>31</v>
      </c>
      <c r="AX287" s="14" t="s">
        <v>70</v>
      </c>
      <c r="AY287" s="159" t="s">
        <v>173</v>
      </c>
    </row>
    <row r="288" spans="1:65" s="15" customFormat="1">
      <c r="B288" s="165"/>
      <c r="D288" s="148" t="s">
        <v>181</v>
      </c>
      <c r="E288" s="166" t="s">
        <v>3</v>
      </c>
      <c r="F288" s="167" t="s">
        <v>188</v>
      </c>
      <c r="H288" s="168">
        <v>12</v>
      </c>
      <c r="L288" s="165"/>
      <c r="M288" s="169"/>
      <c r="N288" s="170"/>
      <c r="O288" s="170"/>
      <c r="P288" s="170"/>
      <c r="Q288" s="170"/>
      <c r="R288" s="170"/>
      <c r="S288" s="170"/>
      <c r="T288" s="171"/>
      <c r="AT288" s="166" t="s">
        <v>181</v>
      </c>
      <c r="AU288" s="166" t="s">
        <v>79</v>
      </c>
      <c r="AV288" s="15" t="s">
        <v>178</v>
      </c>
      <c r="AW288" s="15" t="s">
        <v>31</v>
      </c>
      <c r="AX288" s="15" t="s">
        <v>76</v>
      </c>
      <c r="AY288" s="166" t="s">
        <v>173</v>
      </c>
    </row>
    <row r="289" spans="1:65" s="2" customFormat="1" ht="21.75" customHeight="1">
      <c r="A289" s="30"/>
      <c r="B289" s="135"/>
      <c r="C289" s="136" t="s">
        <v>324</v>
      </c>
      <c r="D289" s="136" t="s">
        <v>175</v>
      </c>
      <c r="E289" s="137" t="s">
        <v>376</v>
      </c>
      <c r="F289" s="138" t="s">
        <v>377</v>
      </c>
      <c r="G289" s="139" t="s">
        <v>293</v>
      </c>
      <c r="H289" s="140">
        <v>1</v>
      </c>
      <c r="I289" s="141"/>
      <c r="J289" s="141">
        <f>ROUND(I289*H289,2)</f>
        <v>0</v>
      </c>
      <c r="K289" s="138" t="s">
        <v>177</v>
      </c>
      <c r="L289" s="31"/>
      <c r="M289" s="142" t="s">
        <v>3</v>
      </c>
      <c r="N289" s="143" t="s">
        <v>41</v>
      </c>
      <c r="O289" s="144">
        <v>1.2649999999999999</v>
      </c>
      <c r="P289" s="144">
        <f>O289*H289</f>
        <v>1.2649999999999999</v>
      </c>
      <c r="Q289" s="144">
        <v>6.4850000000000003E-3</v>
      </c>
      <c r="R289" s="144">
        <f>Q289*H289</f>
        <v>6.4850000000000003E-3</v>
      </c>
      <c r="S289" s="144">
        <v>0</v>
      </c>
      <c r="T289" s="145">
        <f>S289*H289</f>
        <v>0</v>
      </c>
      <c r="U289" s="30"/>
      <c r="V289" s="30"/>
      <c r="W289" s="30"/>
      <c r="X289" s="30"/>
      <c r="Y289" s="30"/>
      <c r="Z289" s="30"/>
      <c r="AA289" s="30"/>
      <c r="AB289" s="30"/>
      <c r="AC289" s="30"/>
      <c r="AD289" s="30"/>
      <c r="AE289" s="30"/>
      <c r="AR289" s="146" t="s">
        <v>178</v>
      </c>
      <c r="AT289" s="146" t="s">
        <v>175</v>
      </c>
      <c r="AU289" s="146" t="s">
        <v>79</v>
      </c>
      <c r="AY289" s="18" t="s">
        <v>173</v>
      </c>
      <c r="BE289" s="147">
        <f>IF(N289="základní",J289,0)</f>
        <v>0</v>
      </c>
      <c r="BF289" s="147">
        <f>IF(N289="snížená",J289,0)</f>
        <v>0</v>
      </c>
      <c r="BG289" s="147">
        <f>IF(N289="zákl. přenesená",J289,0)</f>
        <v>0</v>
      </c>
      <c r="BH289" s="147">
        <f>IF(N289="sníž. přenesená",J289,0)</f>
        <v>0</v>
      </c>
      <c r="BI289" s="147">
        <f>IF(N289="nulová",J289,0)</f>
        <v>0</v>
      </c>
      <c r="BJ289" s="18" t="s">
        <v>76</v>
      </c>
      <c r="BK289" s="147">
        <f>ROUND(I289*H289,2)</f>
        <v>0</v>
      </c>
      <c r="BL289" s="18" t="s">
        <v>178</v>
      </c>
      <c r="BM289" s="146" t="s">
        <v>1712</v>
      </c>
    </row>
    <row r="290" spans="1:65" s="13" customFormat="1">
      <c r="B290" s="152"/>
      <c r="D290" s="148" t="s">
        <v>181</v>
      </c>
      <c r="E290" s="153" t="s">
        <v>3</v>
      </c>
      <c r="F290" s="154" t="s">
        <v>378</v>
      </c>
      <c r="H290" s="153" t="s">
        <v>3</v>
      </c>
      <c r="L290" s="152"/>
      <c r="M290" s="155"/>
      <c r="N290" s="156"/>
      <c r="O290" s="156"/>
      <c r="P290" s="156"/>
      <c r="Q290" s="156"/>
      <c r="R290" s="156"/>
      <c r="S290" s="156"/>
      <c r="T290" s="157"/>
      <c r="AT290" s="153" t="s">
        <v>181</v>
      </c>
      <c r="AU290" s="153" t="s">
        <v>79</v>
      </c>
      <c r="AV290" s="13" t="s">
        <v>76</v>
      </c>
      <c r="AW290" s="13" t="s">
        <v>31</v>
      </c>
      <c r="AX290" s="13" t="s">
        <v>70</v>
      </c>
      <c r="AY290" s="153" t="s">
        <v>173</v>
      </c>
    </row>
    <row r="291" spans="1:65" s="13" customFormat="1">
      <c r="B291" s="152"/>
      <c r="D291" s="148" t="s">
        <v>181</v>
      </c>
      <c r="E291" s="153" t="s">
        <v>3</v>
      </c>
      <c r="F291" s="154" t="s">
        <v>379</v>
      </c>
      <c r="H291" s="153" t="s">
        <v>3</v>
      </c>
      <c r="L291" s="152"/>
      <c r="M291" s="155"/>
      <c r="N291" s="156"/>
      <c r="O291" s="156"/>
      <c r="P291" s="156"/>
      <c r="Q291" s="156"/>
      <c r="R291" s="156"/>
      <c r="S291" s="156"/>
      <c r="T291" s="157"/>
      <c r="AT291" s="153" t="s">
        <v>181</v>
      </c>
      <c r="AU291" s="153" t="s">
        <v>79</v>
      </c>
      <c r="AV291" s="13" t="s">
        <v>76</v>
      </c>
      <c r="AW291" s="13" t="s">
        <v>31</v>
      </c>
      <c r="AX291" s="13" t="s">
        <v>70</v>
      </c>
      <c r="AY291" s="153" t="s">
        <v>173</v>
      </c>
    </row>
    <row r="292" spans="1:65" s="14" customFormat="1">
      <c r="B292" s="158"/>
      <c r="D292" s="148" t="s">
        <v>181</v>
      </c>
      <c r="E292" s="159" t="s">
        <v>3</v>
      </c>
      <c r="F292" s="160" t="s">
        <v>1713</v>
      </c>
      <c r="H292" s="161">
        <v>1</v>
      </c>
      <c r="L292" s="158"/>
      <c r="M292" s="162"/>
      <c r="N292" s="163"/>
      <c r="O292" s="163"/>
      <c r="P292" s="163"/>
      <c r="Q292" s="163"/>
      <c r="R292" s="163"/>
      <c r="S292" s="163"/>
      <c r="T292" s="164"/>
      <c r="AT292" s="159" t="s">
        <v>181</v>
      </c>
      <c r="AU292" s="159" t="s">
        <v>79</v>
      </c>
      <c r="AV292" s="14" t="s">
        <v>79</v>
      </c>
      <c r="AW292" s="14" t="s">
        <v>31</v>
      </c>
      <c r="AX292" s="14" t="s">
        <v>70</v>
      </c>
      <c r="AY292" s="159" t="s">
        <v>173</v>
      </c>
    </row>
    <row r="293" spans="1:65" s="15" customFormat="1">
      <c r="B293" s="165"/>
      <c r="D293" s="148" t="s">
        <v>181</v>
      </c>
      <c r="E293" s="166" t="s">
        <v>3</v>
      </c>
      <c r="F293" s="167" t="s">
        <v>188</v>
      </c>
      <c r="H293" s="168">
        <v>1</v>
      </c>
      <c r="L293" s="165"/>
      <c r="M293" s="169"/>
      <c r="N293" s="170"/>
      <c r="O293" s="170"/>
      <c r="P293" s="170"/>
      <c r="Q293" s="170"/>
      <c r="R293" s="170"/>
      <c r="S293" s="170"/>
      <c r="T293" s="171"/>
      <c r="AT293" s="166" t="s">
        <v>181</v>
      </c>
      <c r="AU293" s="166" t="s">
        <v>79</v>
      </c>
      <c r="AV293" s="15" t="s">
        <v>178</v>
      </c>
      <c r="AW293" s="15" t="s">
        <v>31</v>
      </c>
      <c r="AX293" s="15" t="s">
        <v>76</v>
      </c>
      <c r="AY293" s="166" t="s">
        <v>173</v>
      </c>
    </row>
    <row r="294" spans="1:65" s="2" customFormat="1" ht="21.75" customHeight="1">
      <c r="A294" s="30"/>
      <c r="B294" s="135"/>
      <c r="C294" s="136" t="s">
        <v>329</v>
      </c>
      <c r="D294" s="136" t="s">
        <v>175</v>
      </c>
      <c r="E294" s="137" t="s">
        <v>548</v>
      </c>
      <c r="F294" s="138" t="s">
        <v>549</v>
      </c>
      <c r="G294" s="139" t="s">
        <v>200</v>
      </c>
      <c r="H294" s="140">
        <v>10.01</v>
      </c>
      <c r="I294" s="141"/>
      <c r="J294" s="141">
        <f>ROUND(I294*H294,2)</f>
        <v>0</v>
      </c>
      <c r="K294" s="138" t="s">
        <v>177</v>
      </c>
      <c r="L294" s="31"/>
      <c r="M294" s="142" t="s">
        <v>3</v>
      </c>
      <c r="N294" s="143" t="s">
        <v>41</v>
      </c>
      <c r="O294" s="144">
        <v>5.2359999999999998</v>
      </c>
      <c r="P294" s="144">
        <f>O294*H294</f>
        <v>52.41236</v>
      </c>
      <c r="Q294" s="144">
        <v>0.12</v>
      </c>
      <c r="R294" s="144">
        <f>Q294*H294</f>
        <v>1.2011999999999998</v>
      </c>
      <c r="S294" s="144">
        <v>2.2000000000000002</v>
      </c>
      <c r="T294" s="145">
        <f>S294*H294</f>
        <v>22.022000000000002</v>
      </c>
      <c r="U294" s="30"/>
      <c r="V294" s="30"/>
      <c r="W294" s="30"/>
      <c r="X294" s="30"/>
      <c r="Y294" s="30"/>
      <c r="Z294" s="30"/>
      <c r="AA294" s="30"/>
      <c r="AB294" s="30"/>
      <c r="AC294" s="30"/>
      <c r="AD294" s="30"/>
      <c r="AE294" s="30"/>
      <c r="AR294" s="146" t="s">
        <v>178</v>
      </c>
      <c r="AT294" s="146" t="s">
        <v>175</v>
      </c>
      <c r="AU294" s="146" t="s">
        <v>79</v>
      </c>
      <c r="AY294" s="18" t="s">
        <v>173</v>
      </c>
      <c r="BE294" s="147">
        <f>IF(N294="základní",J294,0)</f>
        <v>0</v>
      </c>
      <c r="BF294" s="147">
        <f>IF(N294="snížená",J294,0)</f>
        <v>0</v>
      </c>
      <c r="BG294" s="147">
        <f>IF(N294="zákl. přenesená",J294,0)</f>
        <v>0</v>
      </c>
      <c r="BH294" s="147">
        <f>IF(N294="sníž. přenesená",J294,0)</f>
        <v>0</v>
      </c>
      <c r="BI294" s="147">
        <f>IF(N294="nulová",J294,0)</f>
        <v>0</v>
      </c>
      <c r="BJ294" s="18" t="s">
        <v>76</v>
      </c>
      <c r="BK294" s="147">
        <f>ROUND(I294*H294,2)</f>
        <v>0</v>
      </c>
      <c r="BL294" s="18" t="s">
        <v>178</v>
      </c>
      <c r="BM294" s="146" t="s">
        <v>1714</v>
      </c>
    </row>
    <row r="295" spans="1:65" s="2" customFormat="1" ht="224.25">
      <c r="A295" s="30"/>
      <c r="B295" s="31"/>
      <c r="C295" s="30"/>
      <c r="D295" s="148" t="s">
        <v>179</v>
      </c>
      <c r="E295" s="30"/>
      <c r="F295" s="149" t="s">
        <v>383</v>
      </c>
      <c r="G295" s="30"/>
      <c r="H295" s="30"/>
      <c r="I295" s="30"/>
      <c r="J295" s="30"/>
      <c r="K295" s="30"/>
      <c r="L295" s="31"/>
      <c r="M295" s="150"/>
      <c r="N295" s="151"/>
      <c r="O295" s="51"/>
      <c r="P295" s="51"/>
      <c r="Q295" s="51"/>
      <c r="R295" s="51"/>
      <c r="S295" s="51"/>
      <c r="T295" s="52"/>
      <c r="U295" s="30"/>
      <c r="V295" s="30"/>
      <c r="W295" s="30"/>
      <c r="X295" s="30"/>
      <c r="Y295" s="30"/>
      <c r="Z295" s="30"/>
      <c r="AA295" s="30"/>
      <c r="AB295" s="30"/>
      <c r="AC295" s="30"/>
      <c r="AD295" s="30"/>
      <c r="AE295" s="30"/>
      <c r="AT295" s="18" t="s">
        <v>179</v>
      </c>
      <c r="AU295" s="18" t="s">
        <v>79</v>
      </c>
    </row>
    <row r="296" spans="1:65" s="13" customFormat="1">
      <c r="B296" s="152"/>
      <c r="D296" s="148" t="s">
        <v>181</v>
      </c>
      <c r="E296" s="153" t="s">
        <v>3</v>
      </c>
      <c r="F296" s="154" t="s">
        <v>1715</v>
      </c>
      <c r="H296" s="153" t="s">
        <v>3</v>
      </c>
      <c r="L296" s="152"/>
      <c r="M296" s="155"/>
      <c r="N296" s="156"/>
      <c r="O296" s="156"/>
      <c r="P296" s="156"/>
      <c r="Q296" s="156"/>
      <c r="R296" s="156"/>
      <c r="S296" s="156"/>
      <c r="T296" s="157"/>
      <c r="AT296" s="153" t="s">
        <v>181</v>
      </c>
      <c r="AU296" s="153" t="s">
        <v>79</v>
      </c>
      <c r="AV296" s="13" t="s">
        <v>76</v>
      </c>
      <c r="AW296" s="13" t="s">
        <v>31</v>
      </c>
      <c r="AX296" s="13" t="s">
        <v>70</v>
      </c>
      <c r="AY296" s="153" t="s">
        <v>173</v>
      </c>
    </row>
    <row r="297" spans="1:65" s="14" customFormat="1">
      <c r="B297" s="158"/>
      <c r="D297" s="148" t="s">
        <v>181</v>
      </c>
      <c r="E297" s="159" t="s">
        <v>3</v>
      </c>
      <c r="F297" s="160" t="s">
        <v>1716</v>
      </c>
      <c r="H297" s="161">
        <v>10.01</v>
      </c>
      <c r="L297" s="158"/>
      <c r="M297" s="162"/>
      <c r="N297" s="163"/>
      <c r="O297" s="163"/>
      <c r="P297" s="163"/>
      <c r="Q297" s="163"/>
      <c r="R297" s="163"/>
      <c r="S297" s="163"/>
      <c r="T297" s="164"/>
      <c r="AT297" s="159" t="s">
        <v>181</v>
      </c>
      <c r="AU297" s="159" t="s">
        <v>79</v>
      </c>
      <c r="AV297" s="14" t="s">
        <v>79</v>
      </c>
      <c r="AW297" s="14" t="s">
        <v>31</v>
      </c>
      <c r="AX297" s="14" t="s">
        <v>70</v>
      </c>
      <c r="AY297" s="159" t="s">
        <v>173</v>
      </c>
    </row>
    <row r="298" spans="1:65" s="15" customFormat="1">
      <c r="B298" s="165"/>
      <c r="D298" s="148" t="s">
        <v>181</v>
      </c>
      <c r="E298" s="166" t="s">
        <v>3</v>
      </c>
      <c r="F298" s="167" t="s">
        <v>188</v>
      </c>
      <c r="H298" s="168">
        <v>10.01</v>
      </c>
      <c r="L298" s="165"/>
      <c r="M298" s="169"/>
      <c r="N298" s="170"/>
      <c r="O298" s="170"/>
      <c r="P298" s="170"/>
      <c r="Q298" s="170"/>
      <c r="R298" s="170"/>
      <c r="S298" s="170"/>
      <c r="T298" s="171"/>
      <c r="AT298" s="166" t="s">
        <v>181</v>
      </c>
      <c r="AU298" s="166" t="s">
        <v>79</v>
      </c>
      <c r="AV298" s="15" t="s">
        <v>178</v>
      </c>
      <c r="AW298" s="15" t="s">
        <v>31</v>
      </c>
      <c r="AX298" s="15" t="s">
        <v>76</v>
      </c>
      <c r="AY298" s="166" t="s">
        <v>173</v>
      </c>
    </row>
    <row r="299" spans="1:65" s="2" customFormat="1" ht="21.75" customHeight="1">
      <c r="A299" s="30"/>
      <c r="B299" s="135"/>
      <c r="C299" s="136" t="s">
        <v>333</v>
      </c>
      <c r="D299" s="136" t="s">
        <v>175</v>
      </c>
      <c r="E299" s="137" t="s">
        <v>385</v>
      </c>
      <c r="F299" s="138" t="s">
        <v>386</v>
      </c>
      <c r="G299" s="139" t="s">
        <v>200</v>
      </c>
      <c r="H299" s="140">
        <v>1.41</v>
      </c>
      <c r="I299" s="141"/>
      <c r="J299" s="141">
        <f>ROUND(I299*H299,2)</f>
        <v>0</v>
      </c>
      <c r="K299" s="138" t="s">
        <v>177</v>
      </c>
      <c r="L299" s="31"/>
      <c r="M299" s="142" t="s">
        <v>3</v>
      </c>
      <c r="N299" s="143" t="s">
        <v>41</v>
      </c>
      <c r="O299" s="144">
        <v>16.373999999999999</v>
      </c>
      <c r="P299" s="144">
        <f>O299*H299</f>
        <v>23.087339999999998</v>
      </c>
      <c r="Q299" s="144">
        <v>0.121711072</v>
      </c>
      <c r="R299" s="144">
        <f>Q299*H299</f>
        <v>0.17161261151999999</v>
      </c>
      <c r="S299" s="144">
        <v>2.4</v>
      </c>
      <c r="T299" s="145">
        <f>S299*H299</f>
        <v>3.3839999999999999</v>
      </c>
      <c r="U299" s="30"/>
      <c r="V299" s="30"/>
      <c r="W299" s="30"/>
      <c r="X299" s="30"/>
      <c r="Y299" s="30"/>
      <c r="Z299" s="30"/>
      <c r="AA299" s="30"/>
      <c r="AB299" s="30"/>
      <c r="AC299" s="30"/>
      <c r="AD299" s="30"/>
      <c r="AE299" s="30"/>
      <c r="AR299" s="146" t="s">
        <v>178</v>
      </c>
      <c r="AT299" s="146" t="s">
        <v>175</v>
      </c>
      <c r="AU299" s="146" t="s">
        <v>79</v>
      </c>
      <c r="AY299" s="18" t="s">
        <v>173</v>
      </c>
      <c r="BE299" s="147">
        <f>IF(N299="základní",J299,0)</f>
        <v>0</v>
      </c>
      <c r="BF299" s="147">
        <f>IF(N299="snížená",J299,0)</f>
        <v>0</v>
      </c>
      <c r="BG299" s="147">
        <f>IF(N299="zákl. přenesená",J299,0)</f>
        <v>0</v>
      </c>
      <c r="BH299" s="147">
        <f>IF(N299="sníž. přenesená",J299,0)</f>
        <v>0</v>
      </c>
      <c r="BI299" s="147">
        <f>IF(N299="nulová",J299,0)</f>
        <v>0</v>
      </c>
      <c r="BJ299" s="18" t="s">
        <v>76</v>
      </c>
      <c r="BK299" s="147">
        <f>ROUND(I299*H299,2)</f>
        <v>0</v>
      </c>
      <c r="BL299" s="18" t="s">
        <v>178</v>
      </c>
      <c r="BM299" s="146" t="s">
        <v>1717</v>
      </c>
    </row>
    <row r="300" spans="1:65" s="2" customFormat="1" ht="224.25">
      <c r="A300" s="30"/>
      <c r="B300" s="31"/>
      <c r="C300" s="30"/>
      <c r="D300" s="148" t="s">
        <v>179</v>
      </c>
      <c r="E300" s="30"/>
      <c r="F300" s="149" t="s">
        <v>383</v>
      </c>
      <c r="G300" s="30"/>
      <c r="H300" s="30"/>
      <c r="I300" s="30"/>
      <c r="J300" s="30"/>
      <c r="K300" s="30"/>
      <c r="L300" s="31"/>
      <c r="M300" s="150"/>
      <c r="N300" s="151"/>
      <c r="O300" s="51"/>
      <c r="P300" s="51"/>
      <c r="Q300" s="51"/>
      <c r="R300" s="51"/>
      <c r="S300" s="51"/>
      <c r="T300" s="52"/>
      <c r="U300" s="30"/>
      <c r="V300" s="30"/>
      <c r="W300" s="30"/>
      <c r="X300" s="30"/>
      <c r="Y300" s="30"/>
      <c r="Z300" s="30"/>
      <c r="AA300" s="30"/>
      <c r="AB300" s="30"/>
      <c r="AC300" s="30"/>
      <c r="AD300" s="30"/>
      <c r="AE300" s="30"/>
      <c r="AT300" s="18" t="s">
        <v>179</v>
      </c>
      <c r="AU300" s="18" t="s">
        <v>79</v>
      </c>
    </row>
    <row r="301" spans="1:65" s="13" customFormat="1">
      <c r="B301" s="152"/>
      <c r="D301" s="148" t="s">
        <v>181</v>
      </c>
      <c r="E301" s="153" t="s">
        <v>3</v>
      </c>
      <c r="F301" s="154" t="s">
        <v>1718</v>
      </c>
      <c r="H301" s="153" t="s">
        <v>3</v>
      </c>
      <c r="L301" s="152"/>
      <c r="M301" s="155"/>
      <c r="N301" s="156"/>
      <c r="O301" s="156"/>
      <c r="P301" s="156"/>
      <c r="Q301" s="156"/>
      <c r="R301" s="156"/>
      <c r="S301" s="156"/>
      <c r="T301" s="157"/>
      <c r="AT301" s="153" t="s">
        <v>181</v>
      </c>
      <c r="AU301" s="153" t="s">
        <v>79</v>
      </c>
      <c r="AV301" s="13" t="s">
        <v>76</v>
      </c>
      <c r="AW301" s="13" t="s">
        <v>31</v>
      </c>
      <c r="AX301" s="13" t="s">
        <v>70</v>
      </c>
      <c r="AY301" s="153" t="s">
        <v>173</v>
      </c>
    </row>
    <row r="302" spans="1:65" s="14" customFormat="1">
      <c r="B302" s="158"/>
      <c r="D302" s="148" t="s">
        <v>181</v>
      </c>
      <c r="E302" s="159" t="s">
        <v>3</v>
      </c>
      <c r="F302" s="160" t="s">
        <v>1719</v>
      </c>
      <c r="H302" s="161">
        <v>0.751</v>
      </c>
      <c r="L302" s="158"/>
      <c r="M302" s="162"/>
      <c r="N302" s="163"/>
      <c r="O302" s="163"/>
      <c r="P302" s="163"/>
      <c r="Q302" s="163"/>
      <c r="R302" s="163"/>
      <c r="S302" s="163"/>
      <c r="T302" s="164"/>
      <c r="AT302" s="159" t="s">
        <v>181</v>
      </c>
      <c r="AU302" s="159" t="s">
        <v>79</v>
      </c>
      <c r="AV302" s="14" t="s">
        <v>79</v>
      </c>
      <c r="AW302" s="14" t="s">
        <v>31</v>
      </c>
      <c r="AX302" s="14" t="s">
        <v>70</v>
      </c>
      <c r="AY302" s="159" t="s">
        <v>173</v>
      </c>
    </row>
    <row r="303" spans="1:65" s="14" customFormat="1">
      <c r="B303" s="158"/>
      <c r="D303" s="148" t="s">
        <v>181</v>
      </c>
      <c r="E303" s="159" t="s">
        <v>3</v>
      </c>
      <c r="F303" s="160" t="s">
        <v>1720</v>
      </c>
      <c r="H303" s="161">
        <v>0.65900000000000003</v>
      </c>
      <c r="L303" s="158"/>
      <c r="M303" s="162"/>
      <c r="N303" s="163"/>
      <c r="O303" s="163"/>
      <c r="P303" s="163"/>
      <c r="Q303" s="163"/>
      <c r="R303" s="163"/>
      <c r="S303" s="163"/>
      <c r="T303" s="164"/>
      <c r="AT303" s="159" t="s">
        <v>181</v>
      </c>
      <c r="AU303" s="159" t="s">
        <v>79</v>
      </c>
      <c r="AV303" s="14" t="s">
        <v>79</v>
      </c>
      <c r="AW303" s="14" t="s">
        <v>31</v>
      </c>
      <c r="AX303" s="14" t="s">
        <v>70</v>
      </c>
      <c r="AY303" s="159" t="s">
        <v>173</v>
      </c>
    </row>
    <row r="304" spans="1:65" s="15" customFormat="1">
      <c r="B304" s="165"/>
      <c r="D304" s="148" t="s">
        <v>181</v>
      </c>
      <c r="E304" s="166" t="s">
        <v>3</v>
      </c>
      <c r="F304" s="167" t="s">
        <v>188</v>
      </c>
      <c r="H304" s="168">
        <v>1.4100000000000001</v>
      </c>
      <c r="L304" s="165"/>
      <c r="M304" s="169"/>
      <c r="N304" s="170"/>
      <c r="O304" s="170"/>
      <c r="P304" s="170"/>
      <c r="Q304" s="170"/>
      <c r="R304" s="170"/>
      <c r="S304" s="170"/>
      <c r="T304" s="171"/>
      <c r="AT304" s="166" t="s">
        <v>181</v>
      </c>
      <c r="AU304" s="166" t="s">
        <v>79</v>
      </c>
      <c r="AV304" s="15" t="s">
        <v>178</v>
      </c>
      <c r="AW304" s="15" t="s">
        <v>31</v>
      </c>
      <c r="AX304" s="15" t="s">
        <v>76</v>
      </c>
      <c r="AY304" s="166" t="s">
        <v>173</v>
      </c>
    </row>
    <row r="305" spans="1:65" s="2" customFormat="1" ht="33" customHeight="1">
      <c r="A305" s="30"/>
      <c r="B305" s="135"/>
      <c r="C305" s="136" t="s">
        <v>337</v>
      </c>
      <c r="D305" s="136" t="s">
        <v>175</v>
      </c>
      <c r="E305" s="137" t="s">
        <v>555</v>
      </c>
      <c r="F305" s="138" t="s">
        <v>556</v>
      </c>
      <c r="G305" s="139" t="s">
        <v>239</v>
      </c>
      <c r="H305" s="140">
        <v>0.6</v>
      </c>
      <c r="I305" s="141"/>
      <c r="J305" s="141">
        <f>ROUND(I305*H305,2)</f>
        <v>0</v>
      </c>
      <c r="K305" s="138" t="s">
        <v>177</v>
      </c>
      <c r="L305" s="31"/>
      <c r="M305" s="142" t="s">
        <v>3</v>
      </c>
      <c r="N305" s="143" t="s">
        <v>41</v>
      </c>
      <c r="O305" s="144">
        <v>13.93</v>
      </c>
      <c r="P305" s="144">
        <f>O305*H305</f>
        <v>8.3579999999999988</v>
      </c>
      <c r="Q305" s="144">
        <v>0</v>
      </c>
      <c r="R305" s="144">
        <f>Q305*H305</f>
        <v>0</v>
      </c>
      <c r="S305" s="144">
        <v>1.2529999999999999</v>
      </c>
      <c r="T305" s="145">
        <f>S305*H305</f>
        <v>0.75179999999999991</v>
      </c>
      <c r="U305" s="30"/>
      <c r="V305" s="30"/>
      <c r="W305" s="30"/>
      <c r="X305" s="30"/>
      <c r="Y305" s="30"/>
      <c r="Z305" s="30"/>
      <c r="AA305" s="30"/>
      <c r="AB305" s="30"/>
      <c r="AC305" s="30"/>
      <c r="AD305" s="30"/>
      <c r="AE305" s="30"/>
      <c r="AR305" s="146" t="s">
        <v>178</v>
      </c>
      <c r="AT305" s="146" t="s">
        <v>175</v>
      </c>
      <c r="AU305" s="146" t="s">
        <v>79</v>
      </c>
      <c r="AY305" s="18" t="s">
        <v>173</v>
      </c>
      <c r="BE305" s="147">
        <f>IF(N305="základní",J305,0)</f>
        <v>0</v>
      </c>
      <c r="BF305" s="147">
        <f>IF(N305="snížená",J305,0)</f>
        <v>0</v>
      </c>
      <c r="BG305" s="147">
        <f>IF(N305="zákl. přenesená",J305,0)</f>
        <v>0</v>
      </c>
      <c r="BH305" s="147">
        <f>IF(N305="sníž. přenesená",J305,0)</f>
        <v>0</v>
      </c>
      <c r="BI305" s="147">
        <f>IF(N305="nulová",J305,0)</f>
        <v>0</v>
      </c>
      <c r="BJ305" s="18" t="s">
        <v>76</v>
      </c>
      <c r="BK305" s="147">
        <f>ROUND(I305*H305,2)</f>
        <v>0</v>
      </c>
      <c r="BL305" s="18" t="s">
        <v>178</v>
      </c>
      <c r="BM305" s="146" t="s">
        <v>1721</v>
      </c>
    </row>
    <row r="306" spans="1:65" s="13" customFormat="1">
      <c r="B306" s="152"/>
      <c r="D306" s="148" t="s">
        <v>181</v>
      </c>
      <c r="E306" s="153" t="s">
        <v>3</v>
      </c>
      <c r="F306" s="154" t="s">
        <v>1722</v>
      </c>
      <c r="H306" s="153" t="s">
        <v>3</v>
      </c>
      <c r="L306" s="152"/>
      <c r="M306" s="155"/>
      <c r="N306" s="156"/>
      <c r="O306" s="156"/>
      <c r="P306" s="156"/>
      <c r="Q306" s="156"/>
      <c r="R306" s="156"/>
      <c r="S306" s="156"/>
      <c r="T306" s="157"/>
      <c r="AT306" s="153" t="s">
        <v>181</v>
      </c>
      <c r="AU306" s="153" t="s">
        <v>79</v>
      </c>
      <c r="AV306" s="13" t="s">
        <v>76</v>
      </c>
      <c r="AW306" s="13" t="s">
        <v>31</v>
      </c>
      <c r="AX306" s="13" t="s">
        <v>70</v>
      </c>
      <c r="AY306" s="153" t="s">
        <v>173</v>
      </c>
    </row>
    <row r="307" spans="1:65" s="14" customFormat="1">
      <c r="B307" s="158"/>
      <c r="D307" s="148" t="s">
        <v>181</v>
      </c>
      <c r="E307" s="159" t="s">
        <v>3</v>
      </c>
      <c r="F307" s="160" t="s">
        <v>1723</v>
      </c>
      <c r="H307" s="161">
        <v>0.6</v>
      </c>
      <c r="L307" s="158"/>
      <c r="M307" s="162"/>
      <c r="N307" s="163"/>
      <c r="O307" s="163"/>
      <c r="P307" s="163"/>
      <c r="Q307" s="163"/>
      <c r="R307" s="163"/>
      <c r="S307" s="163"/>
      <c r="T307" s="164"/>
      <c r="AT307" s="159" t="s">
        <v>181</v>
      </c>
      <c r="AU307" s="159" t="s">
        <v>79</v>
      </c>
      <c r="AV307" s="14" t="s">
        <v>79</v>
      </c>
      <c r="AW307" s="14" t="s">
        <v>31</v>
      </c>
      <c r="AX307" s="14" t="s">
        <v>76</v>
      </c>
      <c r="AY307" s="159" t="s">
        <v>173</v>
      </c>
    </row>
    <row r="308" spans="1:65" s="2" customFormat="1" ht="33" customHeight="1">
      <c r="A308" s="30"/>
      <c r="B308" s="135"/>
      <c r="C308" s="136" t="s">
        <v>338</v>
      </c>
      <c r="D308" s="136" t="s">
        <v>175</v>
      </c>
      <c r="E308" s="137" t="s">
        <v>1724</v>
      </c>
      <c r="F308" s="138" t="s">
        <v>1725</v>
      </c>
      <c r="G308" s="139" t="s">
        <v>176</v>
      </c>
      <c r="H308" s="140">
        <v>3.06</v>
      </c>
      <c r="I308" s="141"/>
      <c r="J308" s="141">
        <f>ROUND(I308*H308,2)</f>
        <v>0</v>
      </c>
      <c r="K308" s="138" t="s">
        <v>177</v>
      </c>
      <c r="L308" s="31"/>
      <c r="M308" s="142" t="s">
        <v>3</v>
      </c>
      <c r="N308" s="143" t="s">
        <v>41</v>
      </c>
      <c r="O308" s="144">
        <v>0.33100000000000002</v>
      </c>
      <c r="P308" s="144">
        <f>O308*H308</f>
        <v>1.0128600000000001</v>
      </c>
      <c r="Q308" s="144">
        <v>0</v>
      </c>
      <c r="R308" s="144">
        <f>Q308*H308</f>
        <v>0</v>
      </c>
      <c r="S308" s="144">
        <v>0.432</v>
      </c>
      <c r="T308" s="145">
        <f>S308*H308</f>
        <v>1.32192</v>
      </c>
      <c r="U308" s="30"/>
      <c r="V308" s="30"/>
      <c r="W308" s="30"/>
      <c r="X308" s="30"/>
      <c r="Y308" s="30"/>
      <c r="Z308" s="30"/>
      <c r="AA308" s="30"/>
      <c r="AB308" s="30"/>
      <c r="AC308" s="30"/>
      <c r="AD308" s="30"/>
      <c r="AE308" s="30"/>
      <c r="AR308" s="146" t="s">
        <v>178</v>
      </c>
      <c r="AT308" s="146" t="s">
        <v>175</v>
      </c>
      <c r="AU308" s="146" t="s">
        <v>79</v>
      </c>
      <c r="AY308" s="18" t="s">
        <v>173</v>
      </c>
      <c r="BE308" s="147">
        <f>IF(N308="základní",J308,0)</f>
        <v>0</v>
      </c>
      <c r="BF308" s="147">
        <f>IF(N308="snížená",J308,0)</f>
        <v>0</v>
      </c>
      <c r="BG308" s="147">
        <f>IF(N308="zákl. přenesená",J308,0)</f>
        <v>0</v>
      </c>
      <c r="BH308" s="147">
        <f>IF(N308="sníž. přenesená",J308,0)</f>
        <v>0</v>
      </c>
      <c r="BI308" s="147">
        <f>IF(N308="nulová",J308,0)</f>
        <v>0</v>
      </c>
      <c r="BJ308" s="18" t="s">
        <v>76</v>
      </c>
      <c r="BK308" s="147">
        <f>ROUND(I308*H308,2)</f>
        <v>0</v>
      </c>
      <c r="BL308" s="18" t="s">
        <v>178</v>
      </c>
      <c r="BM308" s="146" t="s">
        <v>1726</v>
      </c>
    </row>
    <row r="309" spans="1:65" s="13" customFormat="1">
      <c r="B309" s="152"/>
      <c r="D309" s="148" t="s">
        <v>181</v>
      </c>
      <c r="E309" s="153" t="s">
        <v>3</v>
      </c>
      <c r="F309" s="154" t="s">
        <v>1727</v>
      </c>
      <c r="H309" s="153" t="s">
        <v>3</v>
      </c>
      <c r="L309" s="152"/>
      <c r="M309" s="155"/>
      <c r="N309" s="156"/>
      <c r="O309" s="156"/>
      <c r="P309" s="156"/>
      <c r="Q309" s="156"/>
      <c r="R309" s="156"/>
      <c r="S309" s="156"/>
      <c r="T309" s="157"/>
      <c r="AT309" s="153" t="s">
        <v>181</v>
      </c>
      <c r="AU309" s="153" t="s">
        <v>79</v>
      </c>
      <c r="AV309" s="13" t="s">
        <v>76</v>
      </c>
      <c r="AW309" s="13" t="s">
        <v>31</v>
      </c>
      <c r="AX309" s="13" t="s">
        <v>70</v>
      </c>
      <c r="AY309" s="153" t="s">
        <v>173</v>
      </c>
    </row>
    <row r="310" spans="1:65" s="14" customFormat="1">
      <c r="B310" s="158"/>
      <c r="D310" s="148" t="s">
        <v>181</v>
      </c>
      <c r="E310" s="159" t="s">
        <v>3</v>
      </c>
      <c r="F310" s="160" t="s">
        <v>1728</v>
      </c>
      <c r="H310" s="161">
        <v>3.06</v>
      </c>
      <c r="L310" s="158"/>
      <c r="M310" s="162"/>
      <c r="N310" s="163"/>
      <c r="O310" s="163"/>
      <c r="P310" s="163"/>
      <c r="Q310" s="163"/>
      <c r="R310" s="163"/>
      <c r="S310" s="163"/>
      <c r="T310" s="164"/>
      <c r="AT310" s="159" t="s">
        <v>181</v>
      </c>
      <c r="AU310" s="159" t="s">
        <v>79</v>
      </c>
      <c r="AV310" s="14" t="s">
        <v>79</v>
      </c>
      <c r="AW310" s="14" t="s">
        <v>31</v>
      </c>
      <c r="AX310" s="14" t="s">
        <v>70</v>
      </c>
      <c r="AY310" s="159" t="s">
        <v>173</v>
      </c>
    </row>
    <row r="311" spans="1:65" s="15" customFormat="1">
      <c r="B311" s="165"/>
      <c r="D311" s="148" t="s">
        <v>181</v>
      </c>
      <c r="E311" s="166" t="s">
        <v>3</v>
      </c>
      <c r="F311" s="167" t="s">
        <v>188</v>
      </c>
      <c r="H311" s="168">
        <v>3.06</v>
      </c>
      <c r="L311" s="165"/>
      <c r="M311" s="169"/>
      <c r="N311" s="170"/>
      <c r="O311" s="170"/>
      <c r="P311" s="170"/>
      <c r="Q311" s="170"/>
      <c r="R311" s="170"/>
      <c r="S311" s="170"/>
      <c r="T311" s="171"/>
      <c r="AT311" s="166" t="s">
        <v>181</v>
      </c>
      <c r="AU311" s="166" t="s">
        <v>79</v>
      </c>
      <c r="AV311" s="15" t="s">
        <v>178</v>
      </c>
      <c r="AW311" s="15" t="s">
        <v>31</v>
      </c>
      <c r="AX311" s="15" t="s">
        <v>76</v>
      </c>
      <c r="AY311" s="166" t="s">
        <v>173</v>
      </c>
    </row>
    <row r="312" spans="1:65" s="2" customFormat="1" ht="21.75" customHeight="1">
      <c r="A312" s="30"/>
      <c r="B312" s="135"/>
      <c r="C312" s="136" t="s">
        <v>343</v>
      </c>
      <c r="D312" s="136" t="s">
        <v>175</v>
      </c>
      <c r="E312" s="137" t="s">
        <v>1729</v>
      </c>
      <c r="F312" s="138" t="s">
        <v>1730</v>
      </c>
      <c r="G312" s="139" t="s">
        <v>200</v>
      </c>
      <c r="H312" s="140">
        <v>0.30599999999999999</v>
      </c>
      <c r="I312" s="141"/>
      <c r="J312" s="141">
        <f>ROUND(I312*H312,2)</f>
        <v>0</v>
      </c>
      <c r="K312" s="138" t="s">
        <v>177</v>
      </c>
      <c r="L312" s="31"/>
      <c r="M312" s="142" t="s">
        <v>3</v>
      </c>
      <c r="N312" s="143" t="s">
        <v>41</v>
      </c>
      <c r="O312" s="144">
        <v>12.56</v>
      </c>
      <c r="P312" s="144">
        <f>O312*H312</f>
        <v>3.8433600000000001</v>
      </c>
      <c r="Q312" s="144">
        <v>0</v>
      </c>
      <c r="R312" s="144">
        <f>Q312*H312</f>
        <v>0</v>
      </c>
      <c r="S312" s="144">
        <v>2.2000000000000002</v>
      </c>
      <c r="T312" s="145">
        <f>S312*H312</f>
        <v>0.67320000000000002</v>
      </c>
      <c r="U312" s="30"/>
      <c r="V312" s="30"/>
      <c r="W312" s="30"/>
      <c r="X312" s="30"/>
      <c r="Y312" s="30"/>
      <c r="Z312" s="30"/>
      <c r="AA312" s="30"/>
      <c r="AB312" s="30"/>
      <c r="AC312" s="30"/>
      <c r="AD312" s="30"/>
      <c r="AE312" s="30"/>
      <c r="AR312" s="146" t="s">
        <v>178</v>
      </c>
      <c r="AT312" s="146" t="s">
        <v>175</v>
      </c>
      <c r="AU312" s="146" t="s">
        <v>79</v>
      </c>
      <c r="AY312" s="18" t="s">
        <v>173</v>
      </c>
      <c r="BE312" s="147">
        <f>IF(N312="základní",J312,0)</f>
        <v>0</v>
      </c>
      <c r="BF312" s="147">
        <f>IF(N312="snížená",J312,0)</f>
        <v>0</v>
      </c>
      <c r="BG312" s="147">
        <f>IF(N312="zákl. přenesená",J312,0)</f>
        <v>0</v>
      </c>
      <c r="BH312" s="147">
        <f>IF(N312="sníž. přenesená",J312,0)</f>
        <v>0</v>
      </c>
      <c r="BI312" s="147">
        <f>IF(N312="nulová",J312,0)</f>
        <v>0</v>
      </c>
      <c r="BJ312" s="18" t="s">
        <v>76</v>
      </c>
      <c r="BK312" s="147">
        <f>ROUND(I312*H312,2)</f>
        <v>0</v>
      </c>
      <c r="BL312" s="18" t="s">
        <v>178</v>
      </c>
      <c r="BM312" s="146" t="s">
        <v>1731</v>
      </c>
    </row>
    <row r="313" spans="1:65" s="13" customFormat="1">
      <c r="B313" s="152"/>
      <c r="D313" s="148" t="s">
        <v>181</v>
      </c>
      <c r="E313" s="153" t="s">
        <v>3</v>
      </c>
      <c r="F313" s="154" t="s">
        <v>1732</v>
      </c>
      <c r="H313" s="153" t="s">
        <v>3</v>
      </c>
      <c r="L313" s="152"/>
      <c r="M313" s="155"/>
      <c r="N313" s="156"/>
      <c r="O313" s="156"/>
      <c r="P313" s="156"/>
      <c r="Q313" s="156"/>
      <c r="R313" s="156"/>
      <c r="S313" s="156"/>
      <c r="T313" s="157"/>
      <c r="AT313" s="153" t="s">
        <v>181</v>
      </c>
      <c r="AU313" s="153" t="s">
        <v>79</v>
      </c>
      <c r="AV313" s="13" t="s">
        <v>76</v>
      </c>
      <c r="AW313" s="13" t="s">
        <v>31</v>
      </c>
      <c r="AX313" s="13" t="s">
        <v>70</v>
      </c>
      <c r="AY313" s="153" t="s">
        <v>173</v>
      </c>
    </row>
    <row r="314" spans="1:65" s="14" customFormat="1">
      <c r="B314" s="158"/>
      <c r="D314" s="148" t="s">
        <v>181</v>
      </c>
      <c r="E314" s="159" t="s">
        <v>3</v>
      </c>
      <c r="F314" s="160" t="s">
        <v>1733</v>
      </c>
      <c r="H314" s="161">
        <v>0.30599999999999999</v>
      </c>
      <c r="L314" s="158"/>
      <c r="M314" s="162"/>
      <c r="N314" s="163"/>
      <c r="O314" s="163"/>
      <c r="P314" s="163"/>
      <c r="Q314" s="163"/>
      <c r="R314" s="163"/>
      <c r="S314" s="163"/>
      <c r="T314" s="164"/>
      <c r="AT314" s="159" t="s">
        <v>181</v>
      </c>
      <c r="AU314" s="159" t="s">
        <v>79</v>
      </c>
      <c r="AV314" s="14" t="s">
        <v>79</v>
      </c>
      <c r="AW314" s="14" t="s">
        <v>31</v>
      </c>
      <c r="AX314" s="14" t="s">
        <v>70</v>
      </c>
      <c r="AY314" s="159" t="s">
        <v>173</v>
      </c>
    </row>
    <row r="315" spans="1:65" s="15" customFormat="1">
      <c r="B315" s="165"/>
      <c r="D315" s="148" t="s">
        <v>181</v>
      </c>
      <c r="E315" s="166" t="s">
        <v>3</v>
      </c>
      <c r="F315" s="167" t="s">
        <v>188</v>
      </c>
      <c r="H315" s="168">
        <v>0.30599999999999999</v>
      </c>
      <c r="L315" s="165"/>
      <c r="M315" s="169"/>
      <c r="N315" s="170"/>
      <c r="O315" s="170"/>
      <c r="P315" s="170"/>
      <c r="Q315" s="170"/>
      <c r="R315" s="170"/>
      <c r="S315" s="170"/>
      <c r="T315" s="171"/>
      <c r="AT315" s="166" t="s">
        <v>181</v>
      </c>
      <c r="AU315" s="166" t="s">
        <v>79</v>
      </c>
      <c r="AV315" s="15" t="s">
        <v>178</v>
      </c>
      <c r="AW315" s="15" t="s">
        <v>31</v>
      </c>
      <c r="AX315" s="15" t="s">
        <v>76</v>
      </c>
      <c r="AY315" s="166" t="s">
        <v>173</v>
      </c>
    </row>
    <row r="316" spans="1:65" s="2" customFormat="1" ht="21.75" customHeight="1">
      <c r="A316" s="30"/>
      <c r="B316" s="135"/>
      <c r="C316" s="136" t="s">
        <v>347</v>
      </c>
      <c r="D316" s="136" t="s">
        <v>175</v>
      </c>
      <c r="E316" s="137" t="s">
        <v>391</v>
      </c>
      <c r="F316" s="138" t="s">
        <v>392</v>
      </c>
      <c r="G316" s="139" t="s">
        <v>293</v>
      </c>
      <c r="H316" s="140">
        <v>3</v>
      </c>
      <c r="I316" s="141"/>
      <c r="J316" s="141">
        <f>ROUND(I316*H316,2)</f>
        <v>0</v>
      </c>
      <c r="K316" s="138" t="s">
        <v>177</v>
      </c>
      <c r="L316" s="31"/>
      <c r="M316" s="142" t="s">
        <v>3</v>
      </c>
      <c r="N316" s="143" t="s">
        <v>41</v>
      </c>
      <c r="O316" s="144">
        <v>7.0839999999999996</v>
      </c>
      <c r="P316" s="144">
        <f>O316*H316</f>
        <v>21.251999999999999</v>
      </c>
      <c r="Q316" s="144">
        <v>4.62E-3</v>
      </c>
      <c r="R316" s="144">
        <f>Q316*H316</f>
        <v>1.3860000000000001E-2</v>
      </c>
      <c r="S316" s="144">
        <v>0</v>
      </c>
      <c r="T316" s="145">
        <f>S316*H316</f>
        <v>0</v>
      </c>
      <c r="U316" s="30"/>
      <c r="V316" s="30"/>
      <c r="W316" s="30"/>
      <c r="X316" s="30"/>
      <c r="Y316" s="30"/>
      <c r="Z316" s="30"/>
      <c r="AA316" s="30"/>
      <c r="AB316" s="30"/>
      <c r="AC316" s="30"/>
      <c r="AD316" s="30"/>
      <c r="AE316" s="30"/>
      <c r="AR316" s="146" t="s">
        <v>178</v>
      </c>
      <c r="AT316" s="146" t="s">
        <v>175</v>
      </c>
      <c r="AU316" s="146" t="s">
        <v>79</v>
      </c>
      <c r="AY316" s="18" t="s">
        <v>173</v>
      </c>
      <c r="BE316" s="147">
        <f>IF(N316="základní",J316,0)</f>
        <v>0</v>
      </c>
      <c r="BF316" s="147">
        <f>IF(N316="snížená",J316,0)</f>
        <v>0</v>
      </c>
      <c r="BG316" s="147">
        <f>IF(N316="zákl. přenesená",J316,0)</f>
        <v>0</v>
      </c>
      <c r="BH316" s="147">
        <f>IF(N316="sníž. přenesená",J316,0)</f>
        <v>0</v>
      </c>
      <c r="BI316" s="147">
        <f>IF(N316="nulová",J316,0)</f>
        <v>0</v>
      </c>
      <c r="BJ316" s="18" t="s">
        <v>76</v>
      </c>
      <c r="BK316" s="147">
        <f>ROUND(I316*H316,2)</f>
        <v>0</v>
      </c>
      <c r="BL316" s="18" t="s">
        <v>178</v>
      </c>
      <c r="BM316" s="146" t="s">
        <v>1734</v>
      </c>
    </row>
    <row r="317" spans="1:65" s="2" customFormat="1" ht="165.75">
      <c r="A317" s="30"/>
      <c r="B317" s="31"/>
      <c r="C317" s="30"/>
      <c r="D317" s="148" t="s">
        <v>179</v>
      </c>
      <c r="E317" s="30"/>
      <c r="F317" s="149" t="s">
        <v>393</v>
      </c>
      <c r="G317" s="30"/>
      <c r="H317" s="30"/>
      <c r="I317" s="30"/>
      <c r="J317" s="30"/>
      <c r="K317" s="30"/>
      <c r="L317" s="31"/>
      <c r="M317" s="150"/>
      <c r="N317" s="151"/>
      <c r="O317" s="51"/>
      <c r="P317" s="51"/>
      <c r="Q317" s="51"/>
      <c r="R317" s="51"/>
      <c r="S317" s="51"/>
      <c r="T317" s="52"/>
      <c r="U317" s="30"/>
      <c r="V317" s="30"/>
      <c r="W317" s="30"/>
      <c r="X317" s="30"/>
      <c r="Y317" s="30"/>
      <c r="Z317" s="30"/>
      <c r="AA317" s="30"/>
      <c r="AB317" s="30"/>
      <c r="AC317" s="30"/>
      <c r="AD317" s="30"/>
      <c r="AE317" s="30"/>
      <c r="AT317" s="18" t="s">
        <v>179</v>
      </c>
      <c r="AU317" s="18" t="s">
        <v>79</v>
      </c>
    </row>
    <row r="318" spans="1:65" s="14" customFormat="1">
      <c r="B318" s="158"/>
      <c r="D318" s="148" t="s">
        <v>181</v>
      </c>
      <c r="E318" s="159" t="s">
        <v>3</v>
      </c>
      <c r="F318" s="160" t="s">
        <v>1333</v>
      </c>
      <c r="H318" s="161">
        <v>3</v>
      </c>
      <c r="L318" s="158"/>
      <c r="M318" s="162"/>
      <c r="N318" s="163"/>
      <c r="O318" s="163"/>
      <c r="P318" s="163"/>
      <c r="Q318" s="163"/>
      <c r="R318" s="163"/>
      <c r="S318" s="163"/>
      <c r="T318" s="164"/>
      <c r="AT318" s="159" t="s">
        <v>181</v>
      </c>
      <c r="AU318" s="159" t="s">
        <v>79</v>
      </c>
      <c r="AV318" s="14" t="s">
        <v>79</v>
      </c>
      <c r="AW318" s="14" t="s">
        <v>31</v>
      </c>
      <c r="AX318" s="14" t="s">
        <v>76</v>
      </c>
      <c r="AY318" s="159" t="s">
        <v>173</v>
      </c>
    </row>
    <row r="319" spans="1:65" s="12" customFormat="1" ht="22.9" customHeight="1">
      <c r="B319" s="123"/>
      <c r="D319" s="124" t="s">
        <v>69</v>
      </c>
      <c r="E319" s="133" t="s">
        <v>401</v>
      </c>
      <c r="F319" s="133" t="s">
        <v>402</v>
      </c>
      <c r="J319" s="134">
        <f>BK319</f>
        <v>0</v>
      </c>
      <c r="L319" s="123"/>
      <c r="M319" s="127"/>
      <c r="N319" s="128"/>
      <c r="O319" s="128"/>
      <c r="P319" s="129">
        <f>SUM(P320:P338)</f>
        <v>11.15761</v>
      </c>
      <c r="Q319" s="128"/>
      <c r="R319" s="129">
        <f>SUM(R320:R338)</f>
        <v>0</v>
      </c>
      <c r="S319" s="128"/>
      <c r="T319" s="130">
        <f>SUM(T320:T338)</f>
        <v>0</v>
      </c>
      <c r="AR319" s="124" t="s">
        <v>76</v>
      </c>
      <c r="AT319" s="131" t="s">
        <v>69</v>
      </c>
      <c r="AU319" s="131" t="s">
        <v>76</v>
      </c>
      <c r="AY319" s="124" t="s">
        <v>173</v>
      </c>
      <c r="BK319" s="132">
        <f>SUM(BK320:BK338)</f>
        <v>0</v>
      </c>
    </row>
    <row r="320" spans="1:65" s="2" customFormat="1" ht="21.75" customHeight="1">
      <c r="A320" s="30"/>
      <c r="B320" s="135"/>
      <c r="C320" s="136" t="s">
        <v>352</v>
      </c>
      <c r="D320" s="136" t="s">
        <v>175</v>
      </c>
      <c r="E320" s="137" t="s">
        <v>404</v>
      </c>
      <c r="F320" s="138" t="s">
        <v>405</v>
      </c>
      <c r="G320" s="139" t="s">
        <v>239</v>
      </c>
      <c r="H320" s="140">
        <v>62.234000000000002</v>
      </c>
      <c r="I320" s="141"/>
      <c r="J320" s="141">
        <f>ROUND(I320*H320,2)</f>
        <v>0</v>
      </c>
      <c r="K320" s="138" t="s">
        <v>177</v>
      </c>
      <c r="L320" s="31"/>
      <c r="M320" s="142" t="s">
        <v>3</v>
      </c>
      <c r="N320" s="143" t="s">
        <v>41</v>
      </c>
      <c r="O320" s="144">
        <v>0.125</v>
      </c>
      <c r="P320" s="144">
        <f>O320*H320</f>
        <v>7.7792500000000002</v>
      </c>
      <c r="Q320" s="144">
        <v>0</v>
      </c>
      <c r="R320" s="144">
        <f>Q320*H320</f>
        <v>0</v>
      </c>
      <c r="S320" s="144">
        <v>0</v>
      </c>
      <c r="T320" s="145">
        <f>S320*H320</f>
        <v>0</v>
      </c>
      <c r="U320" s="30"/>
      <c r="V320" s="30"/>
      <c r="W320" s="30"/>
      <c r="X320" s="30"/>
      <c r="Y320" s="30"/>
      <c r="Z320" s="30"/>
      <c r="AA320" s="30"/>
      <c r="AB320" s="30"/>
      <c r="AC320" s="30"/>
      <c r="AD320" s="30"/>
      <c r="AE320" s="30"/>
      <c r="AR320" s="146" t="s">
        <v>178</v>
      </c>
      <c r="AT320" s="146" t="s">
        <v>175</v>
      </c>
      <c r="AU320" s="146" t="s">
        <v>79</v>
      </c>
      <c r="AY320" s="18" t="s">
        <v>173</v>
      </c>
      <c r="BE320" s="147">
        <f>IF(N320="základní",J320,0)</f>
        <v>0</v>
      </c>
      <c r="BF320" s="147">
        <f>IF(N320="snížená",J320,0)</f>
        <v>0</v>
      </c>
      <c r="BG320" s="147">
        <f>IF(N320="zákl. přenesená",J320,0)</f>
        <v>0</v>
      </c>
      <c r="BH320" s="147">
        <f>IF(N320="sníž. přenesená",J320,0)</f>
        <v>0</v>
      </c>
      <c r="BI320" s="147">
        <f>IF(N320="nulová",J320,0)</f>
        <v>0</v>
      </c>
      <c r="BJ320" s="18" t="s">
        <v>76</v>
      </c>
      <c r="BK320" s="147">
        <f>ROUND(I320*H320,2)</f>
        <v>0</v>
      </c>
      <c r="BL320" s="18" t="s">
        <v>178</v>
      </c>
      <c r="BM320" s="146" t="s">
        <v>1735</v>
      </c>
    </row>
    <row r="321" spans="1:65" s="2" customFormat="1" ht="87.75">
      <c r="A321" s="30"/>
      <c r="B321" s="31"/>
      <c r="C321" s="30"/>
      <c r="D321" s="148" t="s">
        <v>179</v>
      </c>
      <c r="E321" s="30"/>
      <c r="F321" s="149" t="s">
        <v>406</v>
      </c>
      <c r="G321" s="30"/>
      <c r="H321" s="30"/>
      <c r="I321" s="30"/>
      <c r="J321" s="30"/>
      <c r="K321" s="30"/>
      <c r="L321" s="31"/>
      <c r="M321" s="150"/>
      <c r="N321" s="151"/>
      <c r="O321" s="51"/>
      <c r="P321" s="51"/>
      <c r="Q321" s="51"/>
      <c r="R321" s="51"/>
      <c r="S321" s="51"/>
      <c r="T321" s="52"/>
      <c r="U321" s="30"/>
      <c r="V321" s="30"/>
      <c r="W321" s="30"/>
      <c r="X321" s="30"/>
      <c r="Y321" s="30"/>
      <c r="Z321" s="30"/>
      <c r="AA321" s="30"/>
      <c r="AB321" s="30"/>
      <c r="AC321" s="30"/>
      <c r="AD321" s="30"/>
      <c r="AE321" s="30"/>
      <c r="AT321" s="18" t="s">
        <v>179</v>
      </c>
      <c r="AU321" s="18" t="s">
        <v>79</v>
      </c>
    </row>
    <row r="322" spans="1:65" s="2" customFormat="1" ht="33" customHeight="1">
      <c r="A322" s="30"/>
      <c r="B322" s="135"/>
      <c r="C322" s="136" t="s">
        <v>355</v>
      </c>
      <c r="D322" s="136" t="s">
        <v>175</v>
      </c>
      <c r="E322" s="137" t="s">
        <v>408</v>
      </c>
      <c r="F322" s="138" t="s">
        <v>409</v>
      </c>
      <c r="G322" s="139" t="s">
        <v>239</v>
      </c>
      <c r="H322" s="140">
        <v>563.05999999999995</v>
      </c>
      <c r="I322" s="141"/>
      <c r="J322" s="141">
        <f>ROUND(I322*H322,2)</f>
        <v>0</v>
      </c>
      <c r="K322" s="138" t="s">
        <v>177</v>
      </c>
      <c r="L322" s="31"/>
      <c r="M322" s="142" t="s">
        <v>3</v>
      </c>
      <c r="N322" s="143" t="s">
        <v>41</v>
      </c>
      <c r="O322" s="144">
        <v>6.0000000000000001E-3</v>
      </c>
      <c r="P322" s="144">
        <f>O322*H322</f>
        <v>3.3783599999999998</v>
      </c>
      <c r="Q322" s="144">
        <v>0</v>
      </c>
      <c r="R322" s="144">
        <f>Q322*H322</f>
        <v>0</v>
      </c>
      <c r="S322" s="144">
        <v>0</v>
      </c>
      <c r="T322" s="145">
        <f>S322*H322</f>
        <v>0</v>
      </c>
      <c r="U322" s="30"/>
      <c r="V322" s="30"/>
      <c r="W322" s="30"/>
      <c r="X322" s="30"/>
      <c r="Y322" s="30"/>
      <c r="Z322" s="30"/>
      <c r="AA322" s="30"/>
      <c r="AB322" s="30"/>
      <c r="AC322" s="30"/>
      <c r="AD322" s="30"/>
      <c r="AE322" s="30"/>
      <c r="AR322" s="146" t="s">
        <v>178</v>
      </c>
      <c r="AT322" s="146" t="s">
        <v>175</v>
      </c>
      <c r="AU322" s="146" t="s">
        <v>79</v>
      </c>
      <c r="AY322" s="18" t="s">
        <v>173</v>
      </c>
      <c r="BE322" s="147">
        <f>IF(N322="základní",J322,0)</f>
        <v>0</v>
      </c>
      <c r="BF322" s="147">
        <f>IF(N322="snížená",J322,0)</f>
        <v>0</v>
      </c>
      <c r="BG322" s="147">
        <f>IF(N322="zákl. přenesená",J322,0)</f>
        <v>0</v>
      </c>
      <c r="BH322" s="147">
        <f>IF(N322="sníž. přenesená",J322,0)</f>
        <v>0</v>
      </c>
      <c r="BI322" s="147">
        <f>IF(N322="nulová",J322,0)</f>
        <v>0</v>
      </c>
      <c r="BJ322" s="18" t="s">
        <v>76</v>
      </c>
      <c r="BK322" s="147">
        <f>ROUND(I322*H322,2)</f>
        <v>0</v>
      </c>
      <c r="BL322" s="18" t="s">
        <v>178</v>
      </c>
      <c r="BM322" s="146" t="s">
        <v>1736</v>
      </c>
    </row>
    <row r="323" spans="1:65" s="2" customFormat="1" ht="87.75">
      <c r="A323" s="30"/>
      <c r="B323" s="31"/>
      <c r="C323" s="30"/>
      <c r="D323" s="148" t="s">
        <v>179</v>
      </c>
      <c r="E323" s="30"/>
      <c r="F323" s="149" t="s">
        <v>406</v>
      </c>
      <c r="G323" s="30"/>
      <c r="H323" s="30"/>
      <c r="I323" s="30"/>
      <c r="J323" s="30"/>
      <c r="K323" s="30"/>
      <c r="L323" s="31"/>
      <c r="M323" s="150"/>
      <c r="N323" s="151"/>
      <c r="O323" s="51"/>
      <c r="P323" s="51"/>
      <c r="Q323" s="51"/>
      <c r="R323" s="51"/>
      <c r="S323" s="51"/>
      <c r="T323" s="52"/>
      <c r="U323" s="30"/>
      <c r="V323" s="30"/>
      <c r="W323" s="30"/>
      <c r="X323" s="30"/>
      <c r="Y323" s="30"/>
      <c r="Z323" s="30"/>
      <c r="AA323" s="30"/>
      <c r="AB323" s="30"/>
      <c r="AC323" s="30"/>
      <c r="AD323" s="30"/>
      <c r="AE323" s="30"/>
      <c r="AT323" s="18" t="s">
        <v>179</v>
      </c>
      <c r="AU323" s="18" t="s">
        <v>79</v>
      </c>
    </row>
    <row r="324" spans="1:65" s="13" customFormat="1">
      <c r="B324" s="152"/>
      <c r="D324" s="148" t="s">
        <v>181</v>
      </c>
      <c r="E324" s="153" t="s">
        <v>3</v>
      </c>
      <c r="F324" s="154" t="s">
        <v>1637</v>
      </c>
      <c r="H324" s="153" t="s">
        <v>3</v>
      </c>
      <c r="L324" s="152"/>
      <c r="M324" s="155"/>
      <c r="N324" s="156"/>
      <c r="O324" s="156"/>
      <c r="P324" s="156"/>
      <c r="Q324" s="156"/>
      <c r="R324" s="156"/>
      <c r="S324" s="156"/>
      <c r="T324" s="157"/>
      <c r="AT324" s="153" t="s">
        <v>181</v>
      </c>
      <c r="AU324" s="153" t="s">
        <v>79</v>
      </c>
      <c r="AV324" s="13" t="s">
        <v>76</v>
      </c>
      <c r="AW324" s="13" t="s">
        <v>31</v>
      </c>
      <c r="AX324" s="13" t="s">
        <v>70</v>
      </c>
      <c r="AY324" s="153" t="s">
        <v>173</v>
      </c>
    </row>
    <row r="325" spans="1:65" s="14" customFormat="1">
      <c r="B325" s="158"/>
      <c r="D325" s="148" t="s">
        <v>181</v>
      </c>
      <c r="E325" s="159" t="s">
        <v>3</v>
      </c>
      <c r="F325" s="160" t="s">
        <v>1737</v>
      </c>
      <c r="H325" s="161">
        <v>563.05999999999995</v>
      </c>
      <c r="L325" s="158"/>
      <c r="M325" s="162"/>
      <c r="N325" s="163"/>
      <c r="O325" s="163"/>
      <c r="P325" s="163"/>
      <c r="Q325" s="163"/>
      <c r="R325" s="163"/>
      <c r="S325" s="163"/>
      <c r="T325" s="164"/>
      <c r="AT325" s="159" t="s">
        <v>181</v>
      </c>
      <c r="AU325" s="159" t="s">
        <v>79</v>
      </c>
      <c r="AV325" s="14" t="s">
        <v>79</v>
      </c>
      <c r="AW325" s="14" t="s">
        <v>31</v>
      </c>
      <c r="AX325" s="14" t="s">
        <v>76</v>
      </c>
      <c r="AY325" s="159" t="s">
        <v>173</v>
      </c>
    </row>
    <row r="326" spans="1:65" s="2" customFormat="1" ht="33" customHeight="1">
      <c r="A326" s="30"/>
      <c r="B326" s="135"/>
      <c r="C326" s="136" t="s">
        <v>356</v>
      </c>
      <c r="D326" s="136" t="s">
        <v>175</v>
      </c>
      <c r="E326" s="137" t="s">
        <v>566</v>
      </c>
      <c r="F326" s="138" t="s">
        <v>567</v>
      </c>
      <c r="G326" s="139" t="s">
        <v>239</v>
      </c>
      <c r="H326" s="140">
        <v>22.695</v>
      </c>
      <c r="I326" s="141"/>
      <c r="J326" s="141">
        <f>ROUND(I326*H326,2)</f>
        <v>0</v>
      </c>
      <c r="K326" s="138" t="s">
        <v>177</v>
      </c>
      <c r="L326" s="31"/>
      <c r="M326" s="142" t="s">
        <v>3</v>
      </c>
      <c r="N326" s="143" t="s">
        <v>41</v>
      </c>
      <c r="O326" s="144">
        <v>0</v>
      </c>
      <c r="P326" s="144">
        <f>O326*H326</f>
        <v>0</v>
      </c>
      <c r="Q326" s="144">
        <v>0</v>
      </c>
      <c r="R326" s="144">
        <f>Q326*H326</f>
        <v>0</v>
      </c>
      <c r="S326" s="144">
        <v>0</v>
      </c>
      <c r="T326" s="145">
        <f>S326*H326</f>
        <v>0</v>
      </c>
      <c r="U326" s="30"/>
      <c r="V326" s="30"/>
      <c r="W326" s="30"/>
      <c r="X326" s="30"/>
      <c r="Y326" s="30"/>
      <c r="Z326" s="30"/>
      <c r="AA326" s="30"/>
      <c r="AB326" s="30"/>
      <c r="AC326" s="30"/>
      <c r="AD326" s="30"/>
      <c r="AE326" s="30"/>
      <c r="AR326" s="146" t="s">
        <v>178</v>
      </c>
      <c r="AT326" s="146" t="s">
        <v>175</v>
      </c>
      <c r="AU326" s="146" t="s">
        <v>79</v>
      </c>
      <c r="AY326" s="18" t="s">
        <v>173</v>
      </c>
      <c r="BE326" s="147">
        <f>IF(N326="základní",J326,0)</f>
        <v>0</v>
      </c>
      <c r="BF326" s="147">
        <f>IF(N326="snížená",J326,0)</f>
        <v>0</v>
      </c>
      <c r="BG326" s="147">
        <f>IF(N326="zákl. přenesená",J326,0)</f>
        <v>0</v>
      </c>
      <c r="BH326" s="147">
        <f>IF(N326="sníž. přenesená",J326,0)</f>
        <v>0</v>
      </c>
      <c r="BI326" s="147">
        <f>IF(N326="nulová",J326,0)</f>
        <v>0</v>
      </c>
      <c r="BJ326" s="18" t="s">
        <v>76</v>
      </c>
      <c r="BK326" s="147">
        <f>ROUND(I326*H326,2)</f>
        <v>0</v>
      </c>
      <c r="BL326" s="18" t="s">
        <v>178</v>
      </c>
      <c r="BM326" s="146" t="s">
        <v>1738</v>
      </c>
    </row>
    <row r="327" spans="1:65" s="2" customFormat="1" ht="97.5">
      <c r="A327" s="30"/>
      <c r="B327" s="31"/>
      <c r="C327" s="30"/>
      <c r="D327" s="148" t="s">
        <v>179</v>
      </c>
      <c r="E327" s="30"/>
      <c r="F327" s="149" t="s">
        <v>414</v>
      </c>
      <c r="G327" s="30"/>
      <c r="H327" s="30"/>
      <c r="I327" s="30"/>
      <c r="J327" s="30"/>
      <c r="K327" s="30"/>
      <c r="L327" s="31"/>
      <c r="M327" s="150"/>
      <c r="N327" s="151"/>
      <c r="O327" s="51"/>
      <c r="P327" s="51"/>
      <c r="Q327" s="51"/>
      <c r="R327" s="51"/>
      <c r="S327" s="51"/>
      <c r="T327" s="52"/>
      <c r="U327" s="30"/>
      <c r="V327" s="30"/>
      <c r="W327" s="30"/>
      <c r="X327" s="30"/>
      <c r="Y327" s="30"/>
      <c r="Z327" s="30"/>
      <c r="AA327" s="30"/>
      <c r="AB327" s="30"/>
      <c r="AC327" s="30"/>
      <c r="AD327" s="30"/>
      <c r="AE327" s="30"/>
      <c r="AT327" s="18" t="s">
        <v>179</v>
      </c>
      <c r="AU327" s="18" t="s">
        <v>79</v>
      </c>
    </row>
    <row r="328" spans="1:65" s="14" customFormat="1">
      <c r="B328" s="158"/>
      <c r="D328" s="148" t="s">
        <v>181</v>
      </c>
      <c r="E328" s="159" t="s">
        <v>3</v>
      </c>
      <c r="F328" s="160" t="s">
        <v>1739</v>
      </c>
      <c r="H328" s="161">
        <v>22.021999999999998</v>
      </c>
      <c r="L328" s="158"/>
      <c r="M328" s="162"/>
      <c r="N328" s="163"/>
      <c r="O328" s="163"/>
      <c r="P328" s="163"/>
      <c r="Q328" s="163"/>
      <c r="R328" s="163"/>
      <c r="S328" s="163"/>
      <c r="T328" s="164"/>
      <c r="AT328" s="159" t="s">
        <v>181</v>
      </c>
      <c r="AU328" s="159" t="s">
        <v>79</v>
      </c>
      <c r="AV328" s="14" t="s">
        <v>79</v>
      </c>
      <c r="AW328" s="14" t="s">
        <v>31</v>
      </c>
      <c r="AX328" s="14" t="s">
        <v>70</v>
      </c>
      <c r="AY328" s="159" t="s">
        <v>173</v>
      </c>
    </row>
    <row r="329" spans="1:65" s="14" customFormat="1">
      <c r="B329" s="158"/>
      <c r="D329" s="148" t="s">
        <v>181</v>
      </c>
      <c r="E329" s="159" t="s">
        <v>3</v>
      </c>
      <c r="F329" s="160" t="s">
        <v>1740</v>
      </c>
      <c r="H329" s="161">
        <v>0.67300000000000004</v>
      </c>
      <c r="L329" s="158"/>
      <c r="M329" s="162"/>
      <c r="N329" s="163"/>
      <c r="O329" s="163"/>
      <c r="P329" s="163"/>
      <c r="Q329" s="163"/>
      <c r="R329" s="163"/>
      <c r="S329" s="163"/>
      <c r="T329" s="164"/>
      <c r="AT329" s="159" t="s">
        <v>181</v>
      </c>
      <c r="AU329" s="159" t="s">
        <v>79</v>
      </c>
      <c r="AV329" s="14" t="s">
        <v>79</v>
      </c>
      <c r="AW329" s="14" t="s">
        <v>31</v>
      </c>
      <c r="AX329" s="14" t="s">
        <v>70</v>
      </c>
      <c r="AY329" s="159" t="s">
        <v>173</v>
      </c>
    </row>
    <row r="330" spans="1:65" s="15" customFormat="1">
      <c r="B330" s="165"/>
      <c r="D330" s="148" t="s">
        <v>181</v>
      </c>
      <c r="E330" s="166" t="s">
        <v>3</v>
      </c>
      <c r="F330" s="167" t="s">
        <v>188</v>
      </c>
      <c r="H330" s="168">
        <v>22.695</v>
      </c>
      <c r="L330" s="165"/>
      <c r="M330" s="169"/>
      <c r="N330" s="170"/>
      <c r="O330" s="170"/>
      <c r="P330" s="170"/>
      <c r="Q330" s="170"/>
      <c r="R330" s="170"/>
      <c r="S330" s="170"/>
      <c r="T330" s="171"/>
      <c r="AT330" s="166" t="s">
        <v>181</v>
      </c>
      <c r="AU330" s="166" t="s">
        <v>79</v>
      </c>
      <c r="AV330" s="15" t="s">
        <v>178</v>
      </c>
      <c r="AW330" s="15" t="s">
        <v>31</v>
      </c>
      <c r="AX330" s="15" t="s">
        <v>76</v>
      </c>
      <c r="AY330" s="166" t="s">
        <v>173</v>
      </c>
    </row>
    <row r="331" spans="1:65" s="2" customFormat="1" ht="33" customHeight="1">
      <c r="A331" s="30"/>
      <c r="B331" s="135"/>
      <c r="C331" s="136" t="s">
        <v>357</v>
      </c>
      <c r="D331" s="136" t="s">
        <v>175</v>
      </c>
      <c r="E331" s="137" t="s">
        <v>412</v>
      </c>
      <c r="F331" s="138" t="s">
        <v>413</v>
      </c>
      <c r="G331" s="139" t="s">
        <v>239</v>
      </c>
      <c r="H331" s="140">
        <v>3.3839999999999999</v>
      </c>
      <c r="I331" s="141"/>
      <c r="J331" s="141">
        <f>ROUND(I331*H331,2)</f>
        <v>0</v>
      </c>
      <c r="K331" s="138" t="s">
        <v>177</v>
      </c>
      <c r="L331" s="31"/>
      <c r="M331" s="142" t="s">
        <v>3</v>
      </c>
      <c r="N331" s="143" t="s">
        <v>41</v>
      </c>
      <c r="O331" s="144">
        <v>0</v>
      </c>
      <c r="P331" s="144">
        <f>O331*H331</f>
        <v>0</v>
      </c>
      <c r="Q331" s="144">
        <v>0</v>
      </c>
      <c r="R331" s="144">
        <f>Q331*H331</f>
        <v>0</v>
      </c>
      <c r="S331" s="144">
        <v>0</v>
      </c>
      <c r="T331" s="145">
        <f>S331*H331</f>
        <v>0</v>
      </c>
      <c r="U331" s="30"/>
      <c r="V331" s="30"/>
      <c r="W331" s="30"/>
      <c r="X331" s="30"/>
      <c r="Y331" s="30"/>
      <c r="Z331" s="30"/>
      <c r="AA331" s="30"/>
      <c r="AB331" s="30"/>
      <c r="AC331" s="30"/>
      <c r="AD331" s="30"/>
      <c r="AE331" s="30"/>
      <c r="AR331" s="146" t="s">
        <v>178</v>
      </c>
      <c r="AT331" s="146" t="s">
        <v>175</v>
      </c>
      <c r="AU331" s="146" t="s">
        <v>79</v>
      </c>
      <c r="AY331" s="18" t="s">
        <v>173</v>
      </c>
      <c r="BE331" s="147">
        <f>IF(N331="základní",J331,0)</f>
        <v>0</v>
      </c>
      <c r="BF331" s="147">
        <f>IF(N331="snížená",J331,0)</f>
        <v>0</v>
      </c>
      <c r="BG331" s="147">
        <f>IF(N331="zákl. přenesená",J331,0)</f>
        <v>0</v>
      </c>
      <c r="BH331" s="147">
        <f>IF(N331="sníž. přenesená",J331,0)</f>
        <v>0</v>
      </c>
      <c r="BI331" s="147">
        <f>IF(N331="nulová",J331,0)</f>
        <v>0</v>
      </c>
      <c r="BJ331" s="18" t="s">
        <v>76</v>
      </c>
      <c r="BK331" s="147">
        <f>ROUND(I331*H331,2)</f>
        <v>0</v>
      </c>
      <c r="BL331" s="18" t="s">
        <v>178</v>
      </c>
      <c r="BM331" s="146" t="s">
        <v>1741</v>
      </c>
    </row>
    <row r="332" spans="1:65" s="2" customFormat="1" ht="97.5">
      <c r="A332" s="30"/>
      <c r="B332" s="31"/>
      <c r="C332" s="30"/>
      <c r="D332" s="148" t="s">
        <v>179</v>
      </c>
      <c r="E332" s="30"/>
      <c r="F332" s="149" t="s">
        <v>414</v>
      </c>
      <c r="G332" s="30"/>
      <c r="H332" s="30"/>
      <c r="I332" s="30"/>
      <c r="J332" s="30"/>
      <c r="K332" s="30"/>
      <c r="L332" s="31"/>
      <c r="M332" s="150"/>
      <c r="N332" s="151"/>
      <c r="O332" s="51"/>
      <c r="P332" s="51"/>
      <c r="Q332" s="51"/>
      <c r="R332" s="51"/>
      <c r="S332" s="51"/>
      <c r="T332" s="52"/>
      <c r="U332" s="30"/>
      <c r="V332" s="30"/>
      <c r="W332" s="30"/>
      <c r="X332" s="30"/>
      <c r="Y332" s="30"/>
      <c r="Z332" s="30"/>
      <c r="AA332" s="30"/>
      <c r="AB332" s="30"/>
      <c r="AC332" s="30"/>
      <c r="AD332" s="30"/>
      <c r="AE332" s="30"/>
      <c r="AT332" s="18" t="s">
        <v>179</v>
      </c>
      <c r="AU332" s="18" t="s">
        <v>79</v>
      </c>
    </row>
    <row r="333" spans="1:65" s="14" customFormat="1">
      <c r="B333" s="158"/>
      <c r="D333" s="148" t="s">
        <v>181</v>
      </c>
      <c r="E333" s="159" t="s">
        <v>3</v>
      </c>
      <c r="F333" s="160" t="s">
        <v>1742</v>
      </c>
      <c r="H333" s="161">
        <v>3.3839999999999999</v>
      </c>
      <c r="L333" s="158"/>
      <c r="M333" s="162"/>
      <c r="N333" s="163"/>
      <c r="O333" s="163"/>
      <c r="P333" s="163"/>
      <c r="Q333" s="163"/>
      <c r="R333" s="163"/>
      <c r="S333" s="163"/>
      <c r="T333" s="164"/>
      <c r="AT333" s="159" t="s">
        <v>181</v>
      </c>
      <c r="AU333" s="159" t="s">
        <v>79</v>
      </c>
      <c r="AV333" s="14" t="s">
        <v>79</v>
      </c>
      <c r="AW333" s="14" t="s">
        <v>31</v>
      </c>
      <c r="AX333" s="14" t="s">
        <v>70</v>
      </c>
      <c r="AY333" s="159" t="s">
        <v>173</v>
      </c>
    </row>
    <row r="334" spans="1:65" s="15" customFormat="1">
      <c r="B334" s="165"/>
      <c r="D334" s="148" t="s">
        <v>181</v>
      </c>
      <c r="E334" s="166" t="s">
        <v>3</v>
      </c>
      <c r="F334" s="167" t="s">
        <v>188</v>
      </c>
      <c r="H334" s="168">
        <v>3.3839999999999999</v>
      </c>
      <c r="L334" s="165"/>
      <c r="M334" s="169"/>
      <c r="N334" s="170"/>
      <c r="O334" s="170"/>
      <c r="P334" s="170"/>
      <c r="Q334" s="170"/>
      <c r="R334" s="170"/>
      <c r="S334" s="170"/>
      <c r="T334" s="171"/>
      <c r="AT334" s="166" t="s">
        <v>181</v>
      </c>
      <c r="AU334" s="166" t="s">
        <v>79</v>
      </c>
      <c r="AV334" s="15" t="s">
        <v>178</v>
      </c>
      <c r="AW334" s="15" t="s">
        <v>31</v>
      </c>
      <c r="AX334" s="15" t="s">
        <v>76</v>
      </c>
      <c r="AY334" s="166" t="s">
        <v>173</v>
      </c>
    </row>
    <row r="335" spans="1:65" s="2" customFormat="1" ht="33" customHeight="1">
      <c r="A335" s="30"/>
      <c r="B335" s="135"/>
      <c r="C335" s="136" t="s">
        <v>358</v>
      </c>
      <c r="D335" s="136" t="s">
        <v>175</v>
      </c>
      <c r="E335" s="137" t="s">
        <v>986</v>
      </c>
      <c r="F335" s="138" t="s">
        <v>238</v>
      </c>
      <c r="G335" s="139" t="s">
        <v>239</v>
      </c>
      <c r="H335" s="140">
        <v>1.3220000000000001</v>
      </c>
      <c r="I335" s="141"/>
      <c r="J335" s="141">
        <f>ROUND(I335*H335,2)</f>
        <v>0</v>
      </c>
      <c r="K335" s="138" t="s">
        <v>177</v>
      </c>
      <c r="L335" s="31"/>
      <c r="M335" s="142" t="s">
        <v>3</v>
      </c>
      <c r="N335" s="143" t="s">
        <v>41</v>
      </c>
      <c r="O335" s="144">
        <v>0</v>
      </c>
      <c r="P335" s="144">
        <f>O335*H335</f>
        <v>0</v>
      </c>
      <c r="Q335" s="144">
        <v>0</v>
      </c>
      <c r="R335" s="144">
        <f>Q335*H335</f>
        <v>0</v>
      </c>
      <c r="S335" s="144">
        <v>0</v>
      </c>
      <c r="T335" s="145">
        <f>S335*H335</f>
        <v>0</v>
      </c>
      <c r="U335" s="30"/>
      <c r="V335" s="30"/>
      <c r="W335" s="30"/>
      <c r="X335" s="30"/>
      <c r="Y335" s="30"/>
      <c r="Z335" s="30"/>
      <c r="AA335" s="30"/>
      <c r="AB335" s="30"/>
      <c r="AC335" s="30"/>
      <c r="AD335" s="30"/>
      <c r="AE335" s="30"/>
      <c r="AR335" s="146" t="s">
        <v>178</v>
      </c>
      <c r="AT335" s="146" t="s">
        <v>175</v>
      </c>
      <c r="AU335" s="146" t="s">
        <v>79</v>
      </c>
      <c r="AY335" s="18" t="s">
        <v>173</v>
      </c>
      <c r="BE335" s="147">
        <f>IF(N335="základní",J335,0)</f>
        <v>0</v>
      </c>
      <c r="BF335" s="147">
        <f>IF(N335="snížená",J335,0)</f>
        <v>0</v>
      </c>
      <c r="BG335" s="147">
        <f>IF(N335="zákl. přenesená",J335,0)</f>
        <v>0</v>
      </c>
      <c r="BH335" s="147">
        <f>IF(N335="sníž. přenesená",J335,0)</f>
        <v>0</v>
      </c>
      <c r="BI335" s="147">
        <f>IF(N335="nulová",J335,0)</f>
        <v>0</v>
      </c>
      <c r="BJ335" s="18" t="s">
        <v>76</v>
      </c>
      <c r="BK335" s="147">
        <f>ROUND(I335*H335,2)</f>
        <v>0</v>
      </c>
      <c r="BL335" s="18" t="s">
        <v>178</v>
      </c>
      <c r="BM335" s="146" t="s">
        <v>1743</v>
      </c>
    </row>
    <row r="336" spans="1:65" s="2" customFormat="1" ht="107.25">
      <c r="A336" s="30"/>
      <c r="B336" s="31"/>
      <c r="C336" s="30"/>
      <c r="D336" s="148" t="s">
        <v>179</v>
      </c>
      <c r="E336" s="30"/>
      <c r="F336" s="149" t="s">
        <v>988</v>
      </c>
      <c r="G336" s="30"/>
      <c r="H336" s="30"/>
      <c r="I336" s="30"/>
      <c r="J336" s="30"/>
      <c r="K336" s="30"/>
      <c r="L336" s="31"/>
      <c r="M336" s="150"/>
      <c r="N336" s="151"/>
      <c r="O336" s="51"/>
      <c r="P336" s="51"/>
      <c r="Q336" s="51"/>
      <c r="R336" s="51"/>
      <c r="S336" s="51"/>
      <c r="T336" s="52"/>
      <c r="U336" s="30"/>
      <c r="V336" s="30"/>
      <c r="W336" s="30"/>
      <c r="X336" s="30"/>
      <c r="Y336" s="30"/>
      <c r="Z336" s="30"/>
      <c r="AA336" s="30"/>
      <c r="AB336" s="30"/>
      <c r="AC336" s="30"/>
      <c r="AD336" s="30"/>
      <c r="AE336" s="30"/>
      <c r="AT336" s="18" t="s">
        <v>179</v>
      </c>
      <c r="AU336" s="18" t="s">
        <v>79</v>
      </c>
    </row>
    <row r="337" spans="1:65" s="14" customFormat="1">
      <c r="B337" s="158"/>
      <c r="D337" s="148" t="s">
        <v>181</v>
      </c>
      <c r="E337" s="159" t="s">
        <v>3</v>
      </c>
      <c r="F337" s="160" t="s">
        <v>1744</v>
      </c>
      <c r="H337" s="161">
        <v>1.3220000000000001</v>
      </c>
      <c r="L337" s="158"/>
      <c r="M337" s="162"/>
      <c r="N337" s="163"/>
      <c r="O337" s="163"/>
      <c r="P337" s="163"/>
      <c r="Q337" s="163"/>
      <c r="R337" s="163"/>
      <c r="S337" s="163"/>
      <c r="T337" s="164"/>
      <c r="AT337" s="159" t="s">
        <v>181</v>
      </c>
      <c r="AU337" s="159" t="s">
        <v>79</v>
      </c>
      <c r="AV337" s="14" t="s">
        <v>79</v>
      </c>
      <c r="AW337" s="14" t="s">
        <v>31</v>
      </c>
      <c r="AX337" s="14" t="s">
        <v>70</v>
      </c>
      <c r="AY337" s="159" t="s">
        <v>173</v>
      </c>
    </row>
    <row r="338" spans="1:65" s="15" customFormat="1">
      <c r="B338" s="165"/>
      <c r="D338" s="148" t="s">
        <v>181</v>
      </c>
      <c r="E338" s="166" t="s">
        <v>3</v>
      </c>
      <c r="F338" s="167" t="s">
        <v>188</v>
      </c>
      <c r="H338" s="168">
        <v>1.3220000000000001</v>
      </c>
      <c r="L338" s="165"/>
      <c r="M338" s="169"/>
      <c r="N338" s="170"/>
      <c r="O338" s="170"/>
      <c r="P338" s="170"/>
      <c r="Q338" s="170"/>
      <c r="R338" s="170"/>
      <c r="S338" s="170"/>
      <c r="T338" s="171"/>
      <c r="AT338" s="166" t="s">
        <v>181</v>
      </c>
      <c r="AU338" s="166" t="s">
        <v>79</v>
      </c>
      <c r="AV338" s="15" t="s">
        <v>178</v>
      </c>
      <c r="AW338" s="15" t="s">
        <v>31</v>
      </c>
      <c r="AX338" s="15" t="s">
        <v>76</v>
      </c>
      <c r="AY338" s="166" t="s">
        <v>173</v>
      </c>
    </row>
    <row r="339" spans="1:65" s="12" customFormat="1" ht="22.9" customHeight="1">
      <c r="B339" s="123"/>
      <c r="D339" s="124" t="s">
        <v>69</v>
      </c>
      <c r="E339" s="133" t="s">
        <v>417</v>
      </c>
      <c r="F339" s="133" t="s">
        <v>418</v>
      </c>
      <c r="J339" s="134">
        <f>BK339</f>
        <v>0</v>
      </c>
      <c r="L339" s="123"/>
      <c r="M339" s="127"/>
      <c r="N339" s="128"/>
      <c r="O339" s="128"/>
      <c r="P339" s="129">
        <f>SUM(P340:P341)</f>
        <v>5.9014250000000006</v>
      </c>
      <c r="Q339" s="128"/>
      <c r="R339" s="129">
        <f>SUM(R340:R341)</f>
        <v>0</v>
      </c>
      <c r="S339" s="128"/>
      <c r="T339" s="130">
        <f>SUM(T340:T341)</f>
        <v>0</v>
      </c>
      <c r="AR339" s="124" t="s">
        <v>76</v>
      </c>
      <c r="AT339" s="131" t="s">
        <v>69</v>
      </c>
      <c r="AU339" s="131" t="s">
        <v>76</v>
      </c>
      <c r="AY339" s="124" t="s">
        <v>173</v>
      </c>
      <c r="BK339" s="132">
        <f>SUM(BK340:BK341)</f>
        <v>0</v>
      </c>
    </row>
    <row r="340" spans="1:65" s="2" customFormat="1" ht="33" customHeight="1">
      <c r="A340" s="30"/>
      <c r="B340" s="135"/>
      <c r="C340" s="136" t="s">
        <v>359</v>
      </c>
      <c r="D340" s="136" t="s">
        <v>175</v>
      </c>
      <c r="E340" s="137" t="s">
        <v>420</v>
      </c>
      <c r="F340" s="138" t="s">
        <v>421</v>
      </c>
      <c r="G340" s="139" t="s">
        <v>239</v>
      </c>
      <c r="H340" s="140">
        <v>52.225000000000001</v>
      </c>
      <c r="I340" s="141"/>
      <c r="J340" s="141">
        <f>ROUND(I340*H340,2)</f>
        <v>0</v>
      </c>
      <c r="K340" s="138" t="s">
        <v>177</v>
      </c>
      <c r="L340" s="31"/>
      <c r="M340" s="142" t="s">
        <v>3</v>
      </c>
      <c r="N340" s="143" t="s">
        <v>41</v>
      </c>
      <c r="O340" s="144">
        <v>0.113</v>
      </c>
      <c r="P340" s="144">
        <f>O340*H340</f>
        <v>5.9014250000000006</v>
      </c>
      <c r="Q340" s="144">
        <v>0</v>
      </c>
      <c r="R340" s="144">
        <f>Q340*H340</f>
        <v>0</v>
      </c>
      <c r="S340" s="144">
        <v>0</v>
      </c>
      <c r="T340" s="145">
        <f>S340*H340</f>
        <v>0</v>
      </c>
      <c r="U340" s="30"/>
      <c r="V340" s="30"/>
      <c r="W340" s="30"/>
      <c r="X340" s="30"/>
      <c r="Y340" s="30"/>
      <c r="Z340" s="30"/>
      <c r="AA340" s="30"/>
      <c r="AB340" s="30"/>
      <c r="AC340" s="30"/>
      <c r="AD340" s="30"/>
      <c r="AE340" s="30"/>
      <c r="AR340" s="146" t="s">
        <v>178</v>
      </c>
      <c r="AT340" s="146" t="s">
        <v>175</v>
      </c>
      <c r="AU340" s="146" t="s">
        <v>79</v>
      </c>
      <c r="AY340" s="18" t="s">
        <v>173</v>
      </c>
      <c r="BE340" s="147">
        <f>IF(N340="základní",J340,0)</f>
        <v>0</v>
      </c>
      <c r="BF340" s="147">
        <f>IF(N340="snížená",J340,0)</f>
        <v>0</v>
      </c>
      <c r="BG340" s="147">
        <f>IF(N340="zákl. přenesená",J340,0)</f>
        <v>0</v>
      </c>
      <c r="BH340" s="147">
        <f>IF(N340="sníž. přenesená",J340,0)</f>
        <v>0</v>
      </c>
      <c r="BI340" s="147">
        <f>IF(N340="nulová",J340,0)</f>
        <v>0</v>
      </c>
      <c r="BJ340" s="18" t="s">
        <v>76</v>
      </c>
      <c r="BK340" s="147">
        <f>ROUND(I340*H340,2)</f>
        <v>0</v>
      </c>
      <c r="BL340" s="18" t="s">
        <v>178</v>
      </c>
      <c r="BM340" s="146" t="s">
        <v>1745</v>
      </c>
    </row>
    <row r="341" spans="1:65" s="2" customFormat="1" ht="39">
      <c r="A341" s="30"/>
      <c r="B341" s="31"/>
      <c r="C341" s="30"/>
      <c r="D341" s="148" t="s">
        <v>179</v>
      </c>
      <c r="E341" s="30"/>
      <c r="F341" s="149" t="s">
        <v>422</v>
      </c>
      <c r="G341" s="30"/>
      <c r="H341" s="30"/>
      <c r="I341" s="30"/>
      <c r="J341" s="30"/>
      <c r="K341" s="30"/>
      <c r="L341" s="31"/>
      <c r="M341" s="150"/>
      <c r="N341" s="151"/>
      <c r="O341" s="51"/>
      <c r="P341" s="51"/>
      <c r="Q341" s="51"/>
      <c r="R341" s="51"/>
      <c r="S341" s="51"/>
      <c r="T341" s="52"/>
      <c r="U341" s="30"/>
      <c r="V341" s="30"/>
      <c r="W341" s="30"/>
      <c r="X341" s="30"/>
      <c r="Y341" s="30"/>
      <c r="Z341" s="30"/>
      <c r="AA341" s="30"/>
      <c r="AB341" s="30"/>
      <c r="AC341" s="30"/>
      <c r="AD341" s="30"/>
      <c r="AE341" s="30"/>
      <c r="AT341" s="18" t="s">
        <v>179</v>
      </c>
      <c r="AU341" s="18" t="s">
        <v>79</v>
      </c>
    </row>
    <row r="342" spans="1:65" s="12" customFormat="1" ht="25.9" customHeight="1">
      <c r="B342" s="123"/>
      <c r="D342" s="124" t="s">
        <v>69</v>
      </c>
      <c r="E342" s="125" t="s">
        <v>423</v>
      </c>
      <c r="F342" s="125" t="s">
        <v>424</v>
      </c>
      <c r="J342" s="126">
        <f>BK342</f>
        <v>0</v>
      </c>
      <c r="L342" s="123"/>
      <c r="M342" s="127"/>
      <c r="N342" s="128"/>
      <c r="O342" s="128"/>
      <c r="P342" s="129">
        <f>P343</f>
        <v>13.974596999999999</v>
      </c>
      <c r="Q342" s="128"/>
      <c r="R342" s="129">
        <f>R343</f>
        <v>9.1495999999999994E-2</v>
      </c>
      <c r="S342" s="128"/>
      <c r="T342" s="130">
        <f>T343</f>
        <v>0</v>
      </c>
      <c r="AR342" s="124" t="s">
        <v>79</v>
      </c>
      <c r="AT342" s="131" t="s">
        <v>69</v>
      </c>
      <c r="AU342" s="131" t="s">
        <v>70</v>
      </c>
      <c r="AY342" s="124" t="s">
        <v>173</v>
      </c>
      <c r="BK342" s="132">
        <f>BK343</f>
        <v>0</v>
      </c>
    </row>
    <row r="343" spans="1:65" s="12" customFormat="1" ht="22.9" customHeight="1">
      <c r="B343" s="123"/>
      <c r="D343" s="124" t="s">
        <v>69</v>
      </c>
      <c r="E343" s="133" t="s">
        <v>425</v>
      </c>
      <c r="F343" s="133" t="s">
        <v>426</v>
      </c>
      <c r="J343" s="134">
        <f>BK343</f>
        <v>0</v>
      </c>
      <c r="L343" s="123"/>
      <c r="M343" s="127"/>
      <c r="N343" s="128"/>
      <c r="O343" s="128"/>
      <c r="P343" s="129">
        <f>SUM(P344:P368)</f>
        <v>13.974596999999999</v>
      </c>
      <c r="Q343" s="128"/>
      <c r="R343" s="129">
        <f>SUM(R344:R368)</f>
        <v>9.1495999999999994E-2</v>
      </c>
      <c r="S343" s="128"/>
      <c r="T343" s="130">
        <f>SUM(T344:T368)</f>
        <v>0</v>
      </c>
      <c r="AR343" s="124" t="s">
        <v>79</v>
      </c>
      <c r="AT343" s="131" t="s">
        <v>69</v>
      </c>
      <c r="AU343" s="131" t="s">
        <v>76</v>
      </c>
      <c r="AY343" s="124" t="s">
        <v>173</v>
      </c>
      <c r="BK343" s="132">
        <f>SUM(BK344:BK368)</f>
        <v>0</v>
      </c>
    </row>
    <row r="344" spans="1:65" s="2" customFormat="1" ht="33" customHeight="1">
      <c r="A344" s="30"/>
      <c r="B344" s="135"/>
      <c r="C344" s="136" t="s">
        <v>360</v>
      </c>
      <c r="D344" s="136" t="s">
        <v>175</v>
      </c>
      <c r="E344" s="137" t="s">
        <v>732</v>
      </c>
      <c r="F344" s="138" t="s">
        <v>733</v>
      </c>
      <c r="G344" s="139" t="s">
        <v>176</v>
      </c>
      <c r="H344" s="140">
        <v>49.4</v>
      </c>
      <c r="I344" s="141"/>
      <c r="J344" s="141">
        <f>ROUND(I344*H344,2)</f>
        <v>0</v>
      </c>
      <c r="K344" s="138" t="s">
        <v>177</v>
      </c>
      <c r="L344" s="31"/>
      <c r="M344" s="142" t="s">
        <v>3</v>
      </c>
      <c r="N344" s="143" t="s">
        <v>41</v>
      </c>
      <c r="O344" s="144">
        <v>2.4E-2</v>
      </c>
      <c r="P344" s="144">
        <f>O344*H344</f>
        <v>1.1856</v>
      </c>
      <c r="Q344" s="144">
        <v>0</v>
      </c>
      <c r="R344" s="144">
        <f>Q344*H344</f>
        <v>0</v>
      </c>
      <c r="S344" s="144">
        <v>0</v>
      </c>
      <c r="T344" s="145">
        <f>S344*H344</f>
        <v>0</v>
      </c>
      <c r="U344" s="30"/>
      <c r="V344" s="30"/>
      <c r="W344" s="30"/>
      <c r="X344" s="30"/>
      <c r="Y344" s="30"/>
      <c r="Z344" s="30"/>
      <c r="AA344" s="30"/>
      <c r="AB344" s="30"/>
      <c r="AC344" s="30"/>
      <c r="AD344" s="30"/>
      <c r="AE344" s="30"/>
      <c r="AR344" s="146" t="s">
        <v>245</v>
      </c>
      <c r="AT344" s="146" t="s">
        <v>175</v>
      </c>
      <c r="AU344" s="146" t="s">
        <v>79</v>
      </c>
      <c r="AY344" s="18" t="s">
        <v>173</v>
      </c>
      <c r="BE344" s="147">
        <f>IF(N344="základní",J344,0)</f>
        <v>0</v>
      </c>
      <c r="BF344" s="147">
        <f>IF(N344="snížená",J344,0)</f>
        <v>0</v>
      </c>
      <c r="BG344" s="147">
        <f>IF(N344="zákl. přenesená",J344,0)</f>
        <v>0</v>
      </c>
      <c r="BH344" s="147">
        <f>IF(N344="sníž. přenesená",J344,0)</f>
        <v>0</v>
      </c>
      <c r="BI344" s="147">
        <f>IF(N344="nulová",J344,0)</f>
        <v>0</v>
      </c>
      <c r="BJ344" s="18" t="s">
        <v>76</v>
      </c>
      <c r="BK344" s="147">
        <f>ROUND(I344*H344,2)</f>
        <v>0</v>
      </c>
      <c r="BL344" s="18" t="s">
        <v>245</v>
      </c>
      <c r="BM344" s="146" t="s">
        <v>1746</v>
      </c>
    </row>
    <row r="345" spans="1:65" s="2" customFormat="1" ht="39">
      <c r="A345" s="30"/>
      <c r="B345" s="31"/>
      <c r="C345" s="30"/>
      <c r="D345" s="148" t="s">
        <v>179</v>
      </c>
      <c r="E345" s="30"/>
      <c r="F345" s="149" t="s">
        <v>430</v>
      </c>
      <c r="G345" s="30"/>
      <c r="H345" s="30"/>
      <c r="I345" s="30"/>
      <c r="J345" s="30"/>
      <c r="K345" s="30"/>
      <c r="L345" s="31"/>
      <c r="M345" s="150"/>
      <c r="N345" s="151"/>
      <c r="O345" s="51"/>
      <c r="P345" s="51"/>
      <c r="Q345" s="51"/>
      <c r="R345" s="51"/>
      <c r="S345" s="51"/>
      <c r="T345" s="52"/>
      <c r="U345" s="30"/>
      <c r="V345" s="30"/>
      <c r="W345" s="30"/>
      <c r="X345" s="30"/>
      <c r="Y345" s="30"/>
      <c r="Z345" s="30"/>
      <c r="AA345" s="30"/>
      <c r="AB345" s="30"/>
      <c r="AC345" s="30"/>
      <c r="AD345" s="30"/>
      <c r="AE345" s="30"/>
      <c r="AT345" s="18" t="s">
        <v>179</v>
      </c>
      <c r="AU345" s="18" t="s">
        <v>79</v>
      </c>
    </row>
    <row r="346" spans="1:65" s="13" customFormat="1">
      <c r="B346" s="152"/>
      <c r="D346" s="148" t="s">
        <v>181</v>
      </c>
      <c r="E346" s="153" t="s">
        <v>3</v>
      </c>
      <c r="F346" s="154" t="s">
        <v>735</v>
      </c>
      <c r="H346" s="153" t="s">
        <v>3</v>
      </c>
      <c r="L346" s="152"/>
      <c r="M346" s="155"/>
      <c r="N346" s="156"/>
      <c r="O346" s="156"/>
      <c r="P346" s="156"/>
      <c r="Q346" s="156"/>
      <c r="R346" s="156"/>
      <c r="S346" s="156"/>
      <c r="T346" s="157"/>
      <c r="AT346" s="153" t="s">
        <v>181</v>
      </c>
      <c r="AU346" s="153" t="s">
        <v>79</v>
      </c>
      <c r="AV346" s="13" t="s">
        <v>76</v>
      </c>
      <c r="AW346" s="13" t="s">
        <v>31</v>
      </c>
      <c r="AX346" s="13" t="s">
        <v>70</v>
      </c>
      <c r="AY346" s="153" t="s">
        <v>173</v>
      </c>
    </row>
    <row r="347" spans="1:65" s="14" customFormat="1">
      <c r="B347" s="158"/>
      <c r="D347" s="148" t="s">
        <v>181</v>
      </c>
      <c r="E347" s="159" t="s">
        <v>3</v>
      </c>
      <c r="F347" s="160" t="s">
        <v>1747</v>
      </c>
      <c r="H347" s="161">
        <v>18.2</v>
      </c>
      <c r="L347" s="158"/>
      <c r="M347" s="162"/>
      <c r="N347" s="163"/>
      <c r="O347" s="163"/>
      <c r="P347" s="163"/>
      <c r="Q347" s="163"/>
      <c r="R347" s="163"/>
      <c r="S347" s="163"/>
      <c r="T347" s="164"/>
      <c r="AT347" s="159" t="s">
        <v>181</v>
      </c>
      <c r="AU347" s="159" t="s">
        <v>79</v>
      </c>
      <c r="AV347" s="14" t="s">
        <v>79</v>
      </c>
      <c r="AW347" s="14" t="s">
        <v>31</v>
      </c>
      <c r="AX347" s="14" t="s">
        <v>70</v>
      </c>
      <c r="AY347" s="159" t="s">
        <v>173</v>
      </c>
    </row>
    <row r="348" spans="1:65" s="14" customFormat="1" ht="22.5">
      <c r="B348" s="158"/>
      <c r="D348" s="148" t="s">
        <v>181</v>
      </c>
      <c r="E348" s="159" t="s">
        <v>3</v>
      </c>
      <c r="F348" s="160" t="s">
        <v>1748</v>
      </c>
      <c r="H348" s="161">
        <v>31.2</v>
      </c>
      <c r="L348" s="158"/>
      <c r="M348" s="162"/>
      <c r="N348" s="163"/>
      <c r="O348" s="163"/>
      <c r="P348" s="163"/>
      <c r="Q348" s="163"/>
      <c r="R348" s="163"/>
      <c r="S348" s="163"/>
      <c r="T348" s="164"/>
      <c r="AT348" s="159" t="s">
        <v>181</v>
      </c>
      <c r="AU348" s="159" t="s">
        <v>79</v>
      </c>
      <c r="AV348" s="14" t="s">
        <v>79</v>
      </c>
      <c r="AW348" s="14" t="s">
        <v>31</v>
      </c>
      <c r="AX348" s="14" t="s">
        <v>70</v>
      </c>
      <c r="AY348" s="159" t="s">
        <v>173</v>
      </c>
    </row>
    <row r="349" spans="1:65" s="15" customFormat="1">
      <c r="B349" s="165"/>
      <c r="D349" s="148" t="s">
        <v>181</v>
      </c>
      <c r="E349" s="166" t="s">
        <v>3</v>
      </c>
      <c r="F349" s="167" t="s">
        <v>188</v>
      </c>
      <c r="H349" s="168">
        <v>49.4</v>
      </c>
      <c r="L349" s="165"/>
      <c r="M349" s="169"/>
      <c r="N349" s="170"/>
      <c r="O349" s="170"/>
      <c r="P349" s="170"/>
      <c r="Q349" s="170"/>
      <c r="R349" s="170"/>
      <c r="S349" s="170"/>
      <c r="T349" s="171"/>
      <c r="AT349" s="166" t="s">
        <v>181</v>
      </c>
      <c r="AU349" s="166" t="s">
        <v>79</v>
      </c>
      <c r="AV349" s="15" t="s">
        <v>178</v>
      </c>
      <c r="AW349" s="15" t="s">
        <v>31</v>
      </c>
      <c r="AX349" s="15" t="s">
        <v>76</v>
      </c>
      <c r="AY349" s="166" t="s">
        <v>173</v>
      </c>
    </row>
    <row r="350" spans="1:65" s="2" customFormat="1" ht="16.5" customHeight="1">
      <c r="A350" s="30"/>
      <c r="B350" s="135"/>
      <c r="C350" s="172" t="s">
        <v>361</v>
      </c>
      <c r="D350" s="172" t="s">
        <v>246</v>
      </c>
      <c r="E350" s="173" t="s">
        <v>432</v>
      </c>
      <c r="F350" s="174" t="s">
        <v>433</v>
      </c>
      <c r="G350" s="175" t="s">
        <v>239</v>
      </c>
      <c r="H350" s="176">
        <v>1.4999999999999999E-2</v>
      </c>
      <c r="I350" s="177"/>
      <c r="J350" s="177">
        <f>ROUND(I350*H350,2)</f>
        <v>0</v>
      </c>
      <c r="K350" s="174" t="s">
        <v>177</v>
      </c>
      <c r="L350" s="178"/>
      <c r="M350" s="179" t="s">
        <v>3</v>
      </c>
      <c r="N350" s="180" t="s">
        <v>41</v>
      </c>
      <c r="O350" s="144">
        <v>0</v>
      </c>
      <c r="P350" s="144">
        <f>O350*H350</f>
        <v>0</v>
      </c>
      <c r="Q350" s="144">
        <v>1</v>
      </c>
      <c r="R350" s="144">
        <f>Q350*H350</f>
        <v>1.4999999999999999E-2</v>
      </c>
      <c r="S350" s="144">
        <v>0</v>
      </c>
      <c r="T350" s="145">
        <f>S350*H350</f>
        <v>0</v>
      </c>
      <c r="U350" s="30"/>
      <c r="V350" s="30"/>
      <c r="W350" s="30"/>
      <c r="X350" s="30"/>
      <c r="Y350" s="30"/>
      <c r="Z350" s="30"/>
      <c r="AA350" s="30"/>
      <c r="AB350" s="30"/>
      <c r="AC350" s="30"/>
      <c r="AD350" s="30"/>
      <c r="AE350" s="30"/>
      <c r="AR350" s="146" t="s">
        <v>301</v>
      </c>
      <c r="AT350" s="146" t="s">
        <v>246</v>
      </c>
      <c r="AU350" s="146" t="s">
        <v>79</v>
      </c>
      <c r="AY350" s="18" t="s">
        <v>173</v>
      </c>
      <c r="BE350" s="147">
        <f>IF(N350="základní",J350,0)</f>
        <v>0</v>
      </c>
      <c r="BF350" s="147">
        <f>IF(N350="snížená",J350,0)</f>
        <v>0</v>
      </c>
      <c r="BG350" s="147">
        <f>IF(N350="zákl. přenesená",J350,0)</f>
        <v>0</v>
      </c>
      <c r="BH350" s="147">
        <f>IF(N350="sníž. přenesená",J350,0)</f>
        <v>0</v>
      </c>
      <c r="BI350" s="147">
        <f>IF(N350="nulová",J350,0)</f>
        <v>0</v>
      </c>
      <c r="BJ350" s="18" t="s">
        <v>76</v>
      </c>
      <c r="BK350" s="147">
        <f>ROUND(I350*H350,2)</f>
        <v>0</v>
      </c>
      <c r="BL350" s="18" t="s">
        <v>245</v>
      </c>
      <c r="BM350" s="146" t="s">
        <v>1749</v>
      </c>
    </row>
    <row r="351" spans="1:65" s="14" customFormat="1">
      <c r="B351" s="158"/>
      <c r="D351" s="148" t="s">
        <v>181</v>
      </c>
      <c r="F351" s="160" t="s">
        <v>1750</v>
      </c>
      <c r="H351" s="161">
        <v>1.4999999999999999E-2</v>
      </c>
      <c r="L351" s="158"/>
      <c r="M351" s="162"/>
      <c r="N351" s="163"/>
      <c r="O351" s="163"/>
      <c r="P351" s="163"/>
      <c r="Q351" s="163"/>
      <c r="R351" s="163"/>
      <c r="S351" s="163"/>
      <c r="T351" s="164"/>
      <c r="AT351" s="159" t="s">
        <v>181</v>
      </c>
      <c r="AU351" s="159" t="s">
        <v>79</v>
      </c>
      <c r="AV351" s="14" t="s">
        <v>79</v>
      </c>
      <c r="AW351" s="14" t="s">
        <v>4</v>
      </c>
      <c r="AX351" s="14" t="s">
        <v>76</v>
      </c>
      <c r="AY351" s="159" t="s">
        <v>173</v>
      </c>
    </row>
    <row r="352" spans="1:65" s="2" customFormat="1" ht="33" customHeight="1">
      <c r="A352" s="30"/>
      <c r="B352" s="135"/>
      <c r="C352" s="136" t="s">
        <v>362</v>
      </c>
      <c r="D352" s="136" t="s">
        <v>175</v>
      </c>
      <c r="E352" s="137" t="s">
        <v>739</v>
      </c>
      <c r="F352" s="138" t="s">
        <v>740</v>
      </c>
      <c r="G352" s="139" t="s">
        <v>176</v>
      </c>
      <c r="H352" s="140">
        <v>98.8</v>
      </c>
      <c r="I352" s="141"/>
      <c r="J352" s="141">
        <f>ROUND(I352*H352,2)</f>
        <v>0</v>
      </c>
      <c r="K352" s="138" t="s">
        <v>177</v>
      </c>
      <c r="L352" s="31"/>
      <c r="M352" s="142" t="s">
        <v>3</v>
      </c>
      <c r="N352" s="143" t="s">
        <v>41</v>
      </c>
      <c r="O352" s="144">
        <v>0.03</v>
      </c>
      <c r="P352" s="144">
        <f>O352*H352</f>
        <v>2.964</v>
      </c>
      <c r="Q352" s="144">
        <v>0</v>
      </c>
      <c r="R352" s="144">
        <f>Q352*H352</f>
        <v>0</v>
      </c>
      <c r="S352" s="144">
        <v>0</v>
      </c>
      <c r="T352" s="145">
        <f>S352*H352</f>
        <v>0</v>
      </c>
      <c r="U352" s="30"/>
      <c r="V352" s="30"/>
      <c r="W352" s="30"/>
      <c r="X352" s="30"/>
      <c r="Y352" s="30"/>
      <c r="Z352" s="30"/>
      <c r="AA352" s="30"/>
      <c r="AB352" s="30"/>
      <c r="AC352" s="30"/>
      <c r="AD352" s="30"/>
      <c r="AE352" s="30"/>
      <c r="AR352" s="146" t="s">
        <v>245</v>
      </c>
      <c r="AT352" s="146" t="s">
        <v>175</v>
      </c>
      <c r="AU352" s="146" t="s">
        <v>79</v>
      </c>
      <c r="AY352" s="18" t="s">
        <v>173</v>
      </c>
      <c r="BE352" s="147">
        <f>IF(N352="základní",J352,0)</f>
        <v>0</v>
      </c>
      <c r="BF352" s="147">
        <f>IF(N352="snížená",J352,0)</f>
        <v>0</v>
      </c>
      <c r="BG352" s="147">
        <f>IF(N352="zákl. přenesená",J352,0)</f>
        <v>0</v>
      </c>
      <c r="BH352" s="147">
        <f>IF(N352="sníž. přenesená",J352,0)</f>
        <v>0</v>
      </c>
      <c r="BI352" s="147">
        <f>IF(N352="nulová",J352,0)</f>
        <v>0</v>
      </c>
      <c r="BJ352" s="18" t="s">
        <v>76</v>
      </c>
      <c r="BK352" s="147">
        <f>ROUND(I352*H352,2)</f>
        <v>0</v>
      </c>
      <c r="BL352" s="18" t="s">
        <v>245</v>
      </c>
      <c r="BM352" s="146" t="s">
        <v>1751</v>
      </c>
    </row>
    <row r="353" spans="1:65" s="2" customFormat="1" ht="39">
      <c r="A353" s="30"/>
      <c r="B353" s="31"/>
      <c r="C353" s="30"/>
      <c r="D353" s="148" t="s">
        <v>179</v>
      </c>
      <c r="E353" s="30"/>
      <c r="F353" s="149" t="s">
        <v>430</v>
      </c>
      <c r="G353" s="30"/>
      <c r="H353" s="30"/>
      <c r="I353" s="30"/>
      <c r="J353" s="30"/>
      <c r="K353" s="30"/>
      <c r="L353" s="31"/>
      <c r="M353" s="150"/>
      <c r="N353" s="151"/>
      <c r="O353" s="51"/>
      <c r="P353" s="51"/>
      <c r="Q353" s="51"/>
      <c r="R353" s="51"/>
      <c r="S353" s="51"/>
      <c r="T353" s="52"/>
      <c r="U353" s="30"/>
      <c r="V353" s="30"/>
      <c r="W353" s="30"/>
      <c r="X353" s="30"/>
      <c r="Y353" s="30"/>
      <c r="Z353" s="30"/>
      <c r="AA353" s="30"/>
      <c r="AB353" s="30"/>
      <c r="AC353" s="30"/>
      <c r="AD353" s="30"/>
      <c r="AE353" s="30"/>
      <c r="AT353" s="18" t="s">
        <v>179</v>
      </c>
      <c r="AU353" s="18" t="s">
        <v>79</v>
      </c>
    </row>
    <row r="354" spans="1:65" s="13" customFormat="1">
      <c r="B354" s="152"/>
      <c r="D354" s="148" t="s">
        <v>181</v>
      </c>
      <c r="E354" s="153" t="s">
        <v>3</v>
      </c>
      <c r="F354" s="154" t="s">
        <v>735</v>
      </c>
      <c r="H354" s="153" t="s">
        <v>3</v>
      </c>
      <c r="L354" s="152"/>
      <c r="M354" s="155"/>
      <c r="N354" s="156"/>
      <c r="O354" s="156"/>
      <c r="P354" s="156"/>
      <c r="Q354" s="156"/>
      <c r="R354" s="156"/>
      <c r="S354" s="156"/>
      <c r="T354" s="157"/>
      <c r="AT354" s="153" t="s">
        <v>181</v>
      </c>
      <c r="AU354" s="153" t="s">
        <v>79</v>
      </c>
      <c r="AV354" s="13" t="s">
        <v>76</v>
      </c>
      <c r="AW354" s="13" t="s">
        <v>31</v>
      </c>
      <c r="AX354" s="13" t="s">
        <v>70</v>
      </c>
      <c r="AY354" s="153" t="s">
        <v>173</v>
      </c>
    </row>
    <row r="355" spans="1:65" s="14" customFormat="1">
      <c r="B355" s="158"/>
      <c r="D355" s="148" t="s">
        <v>181</v>
      </c>
      <c r="E355" s="159" t="s">
        <v>3</v>
      </c>
      <c r="F355" s="160" t="s">
        <v>1752</v>
      </c>
      <c r="H355" s="161">
        <v>36.4</v>
      </c>
      <c r="L355" s="158"/>
      <c r="M355" s="162"/>
      <c r="N355" s="163"/>
      <c r="O355" s="163"/>
      <c r="P355" s="163"/>
      <c r="Q355" s="163"/>
      <c r="R355" s="163"/>
      <c r="S355" s="163"/>
      <c r="T355" s="164"/>
      <c r="AT355" s="159" t="s">
        <v>181</v>
      </c>
      <c r="AU355" s="159" t="s">
        <v>79</v>
      </c>
      <c r="AV355" s="14" t="s">
        <v>79</v>
      </c>
      <c r="AW355" s="14" t="s">
        <v>31</v>
      </c>
      <c r="AX355" s="14" t="s">
        <v>70</v>
      </c>
      <c r="AY355" s="159" t="s">
        <v>173</v>
      </c>
    </row>
    <row r="356" spans="1:65" s="14" customFormat="1" ht="22.5">
      <c r="B356" s="158"/>
      <c r="D356" s="148" t="s">
        <v>181</v>
      </c>
      <c r="E356" s="159" t="s">
        <v>3</v>
      </c>
      <c r="F356" s="160" t="s">
        <v>1753</v>
      </c>
      <c r="H356" s="161">
        <v>62.4</v>
      </c>
      <c r="L356" s="158"/>
      <c r="M356" s="162"/>
      <c r="N356" s="163"/>
      <c r="O356" s="163"/>
      <c r="P356" s="163"/>
      <c r="Q356" s="163"/>
      <c r="R356" s="163"/>
      <c r="S356" s="163"/>
      <c r="T356" s="164"/>
      <c r="AT356" s="159" t="s">
        <v>181</v>
      </c>
      <c r="AU356" s="159" t="s">
        <v>79</v>
      </c>
      <c r="AV356" s="14" t="s">
        <v>79</v>
      </c>
      <c r="AW356" s="14" t="s">
        <v>31</v>
      </c>
      <c r="AX356" s="14" t="s">
        <v>70</v>
      </c>
      <c r="AY356" s="159" t="s">
        <v>173</v>
      </c>
    </row>
    <row r="357" spans="1:65" s="15" customFormat="1">
      <c r="B357" s="165"/>
      <c r="D357" s="148" t="s">
        <v>181</v>
      </c>
      <c r="E357" s="166" t="s">
        <v>3</v>
      </c>
      <c r="F357" s="167" t="s">
        <v>188</v>
      </c>
      <c r="H357" s="168">
        <v>98.8</v>
      </c>
      <c r="L357" s="165"/>
      <c r="M357" s="169"/>
      <c r="N357" s="170"/>
      <c r="O357" s="170"/>
      <c r="P357" s="170"/>
      <c r="Q357" s="170"/>
      <c r="R357" s="170"/>
      <c r="S357" s="170"/>
      <c r="T357" s="171"/>
      <c r="AT357" s="166" t="s">
        <v>181</v>
      </c>
      <c r="AU357" s="166" t="s">
        <v>79</v>
      </c>
      <c r="AV357" s="15" t="s">
        <v>178</v>
      </c>
      <c r="AW357" s="15" t="s">
        <v>31</v>
      </c>
      <c r="AX357" s="15" t="s">
        <v>76</v>
      </c>
      <c r="AY357" s="166" t="s">
        <v>173</v>
      </c>
    </row>
    <row r="358" spans="1:65" s="2" customFormat="1" ht="16.5" customHeight="1">
      <c r="A358" s="30"/>
      <c r="B358" s="135"/>
      <c r="C358" s="172" t="s">
        <v>364</v>
      </c>
      <c r="D358" s="172" t="s">
        <v>246</v>
      </c>
      <c r="E358" s="173" t="s">
        <v>438</v>
      </c>
      <c r="F358" s="174" t="s">
        <v>439</v>
      </c>
      <c r="G358" s="175" t="s">
        <v>239</v>
      </c>
      <c r="H358" s="176">
        <v>3.5000000000000003E-2</v>
      </c>
      <c r="I358" s="177"/>
      <c r="J358" s="177">
        <f>ROUND(I358*H358,2)</f>
        <v>0</v>
      </c>
      <c r="K358" s="174" t="s">
        <v>177</v>
      </c>
      <c r="L358" s="178"/>
      <c r="M358" s="179" t="s">
        <v>3</v>
      </c>
      <c r="N358" s="180" t="s">
        <v>41</v>
      </c>
      <c r="O358" s="144">
        <v>0</v>
      </c>
      <c r="P358" s="144">
        <f>O358*H358</f>
        <v>0</v>
      </c>
      <c r="Q358" s="144">
        <v>1</v>
      </c>
      <c r="R358" s="144">
        <f>Q358*H358</f>
        <v>3.5000000000000003E-2</v>
      </c>
      <c r="S358" s="144">
        <v>0</v>
      </c>
      <c r="T358" s="145">
        <f>S358*H358</f>
        <v>0</v>
      </c>
      <c r="U358" s="30"/>
      <c r="V358" s="30"/>
      <c r="W358" s="30"/>
      <c r="X358" s="30"/>
      <c r="Y358" s="30"/>
      <c r="Z358" s="30"/>
      <c r="AA358" s="30"/>
      <c r="AB358" s="30"/>
      <c r="AC358" s="30"/>
      <c r="AD358" s="30"/>
      <c r="AE358" s="30"/>
      <c r="AR358" s="146" t="s">
        <v>301</v>
      </c>
      <c r="AT358" s="146" t="s">
        <v>246</v>
      </c>
      <c r="AU358" s="146" t="s">
        <v>79</v>
      </c>
      <c r="AY358" s="18" t="s">
        <v>173</v>
      </c>
      <c r="BE358" s="147">
        <f>IF(N358="základní",J358,0)</f>
        <v>0</v>
      </c>
      <c r="BF358" s="147">
        <f>IF(N358="snížená",J358,0)</f>
        <v>0</v>
      </c>
      <c r="BG358" s="147">
        <f>IF(N358="zákl. přenesená",J358,0)</f>
        <v>0</v>
      </c>
      <c r="BH358" s="147">
        <f>IF(N358="sníž. přenesená",J358,0)</f>
        <v>0</v>
      </c>
      <c r="BI358" s="147">
        <f>IF(N358="nulová",J358,0)</f>
        <v>0</v>
      </c>
      <c r="BJ358" s="18" t="s">
        <v>76</v>
      </c>
      <c r="BK358" s="147">
        <f>ROUND(I358*H358,2)</f>
        <v>0</v>
      </c>
      <c r="BL358" s="18" t="s">
        <v>245</v>
      </c>
      <c r="BM358" s="146" t="s">
        <v>1754</v>
      </c>
    </row>
    <row r="359" spans="1:65" s="14" customFormat="1">
      <c r="B359" s="158"/>
      <c r="D359" s="148" t="s">
        <v>181</v>
      </c>
      <c r="F359" s="160" t="s">
        <v>1755</v>
      </c>
      <c r="H359" s="161">
        <v>3.5000000000000003E-2</v>
      </c>
      <c r="L359" s="158"/>
      <c r="M359" s="162"/>
      <c r="N359" s="163"/>
      <c r="O359" s="163"/>
      <c r="P359" s="163"/>
      <c r="Q359" s="163"/>
      <c r="R359" s="163"/>
      <c r="S359" s="163"/>
      <c r="T359" s="164"/>
      <c r="AT359" s="159" t="s">
        <v>181</v>
      </c>
      <c r="AU359" s="159" t="s">
        <v>79</v>
      </c>
      <c r="AV359" s="14" t="s">
        <v>79</v>
      </c>
      <c r="AW359" s="14" t="s">
        <v>4</v>
      </c>
      <c r="AX359" s="14" t="s">
        <v>76</v>
      </c>
      <c r="AY359" s="159" t="s">
        <v>173</v>
      </c>
    </row>
    <row r="360" spans="1:65" s="2" customFormat="1" ht="33" customHeight="1">
      <c r="A360" s="30"/>
      <c r="B360" s="135"/>
      <c r="C360" s="136" t="s">
        <v>366</v>
      </c>
      <c r="D360" s="136" t="s">
        <v>175</v>
      </c>
      <c r="E360" s="137" t="s">
        <v>447</v>
      </c>
      <c r="F360" s="138" t="s">
        <v>448</v>
      </c>
      <c r="G360" s="139" t="s">
        <v>176</v>
      </c>
      <c r="H360" s="140">
        <v>49.4</v>
      </c>
      <c r="I360" s="141"/>
      <c r="J360" s="141">
        <f>ROUND(I360*H360,2)</f>
        <v>0</v>
      </c>
      <c r="K360" s="138" t="s">
        <v>177</v>
      </c>
      <c r="L360" s="31"/>
      <c r="M360" s="142" t="s">
        <v>3</v>
      </c>
      <c r="N360" s="143" t="s">
        <v>41</v>
      </c>
      <c r="O360" s="144">
        <v>0.19600000000000001</v>
      </c>
      <c r="P360" s="144">
        <f>O360*H360</f>
        <v>9.6823999999999995</v>
      </c>
      <c r="Q360" s="144">
        <v>0</v>
      </c>
      <c r="R360" s="144">
        <f>Q360*H360</f>
        <v>0</v>
      </c>
      <c r="S360" s="144">
        <v>0</v>
      </c>
      <c r="T360" s="145">
        <f>S360*H360</f>
        <v>0</v>
      </c>
      <c r="U360" s="30"/>
      <c r="V360" s="30"/>
      <c r="W360" s="30"/>
      <c r="X360" s="30"/>
      <c r="Y360" s="30"/>
      <c r="Z360" s="30"/>
      <c r="AA360" s="30"/>
      <c r="AB360" s="30"/>
      <c r="AC360" s="30"/>
      <c r="AD360" s="30"/>
      <c r="AE360" s="30"/>
      <c r="AR360" s="146" t="s">
        <v>245</v>
      </c>
      <c r="AT360" s="146" t="s">
        <v>175</v>
      </c>
      <c r="AU360" s="146" t="s">
        <v>79</v>
      </c>
      <c r="AY360" s="18" t="s">
        <v>173</v>
      </c>
      <c r="BE360" s="147">
        <f>IF(N360="základní",J360,0)</f>
        <v>0</v>
      </c>
      <c r="BF360" s="147">
        <f>IF(N360="snížená",J360,0)</f>
        <v>0</v>
      </c>
      <c r="BG360" s="147">
        <f>IF(N360="zákl. přenesená",J360,0)</f>
        <v>0</v>
      </c>
      <c r="BH360" s="147">
        <f>IF(N360="sníž. přenesená",J360,0)</f>
        <v>0</v>
      </c>
      <c r="BI360" s="147">
        <f>IF(N360="nulová",J360,0)</f>
        <v>0</v>
      </c>
      <c r="BJ360" s="18" t="s">
        <v>76</v>
      </c>
      <c r="BK360" s="147">
        <f>ROUND(I360*H360,2)</f>
        <v>0</v>
      </c>
      <c r="BL360" s="18" t="s">
        <v>245</v>
      </c>
      <c r="BM360" s="146" t="s">
        <v>1756</v>
      </c>
    </row>
    <row r="361" spans="1:65" s="2" customFormat="1" ht="78">
      <c r="A361" s="30"/>
      <c r="B361" s="31"/>
      <c r="C361" s="30"/>
      <c r="D361" s="148" t="s">
        <v>179</v>
      </c>
      <c r="E361" s="30"/>
      <c r="F361" s="149" t="s">
        <v>445</v>
      </c>
      <c r="G361" s="30"/>
      <c r="H361" s="30"/>
      <c r="I361" s="30"/>
      <c r="J361" s="30"/>
      <c r="K361" s="30"/>
      <c r="L361" s="31"/>
      <c r="M361" s="150"/>
      <c r="N361" s="151"/>
      <c r="O361" s="51"/>
      <c r="P361" s="51"/>
      <c r="Q361" s="51"/>
      <c r="R361" s="51"/>
      <c r="S361" s="51"/>
      <c r="T361" s="52"/>
      <c r="U361" s="30"/>
      <c r="V361" s="30"/>
      <c r="W361" s="30"/>
      <c r="X361" s="30"/>
      <c r="Y361" s="30"/>
      <c r="Z361" s="30"/>
      <c r="AA361" s="30"/>
      <c r="AB361" s="30"/>
      <c r="AC361" s="30"/>
      <c r="AD361" s="30"/>
      <c r="AE361" s="30"/>
      <c r="AT361" s="18" t="s">
        <v>179</v>
      </c>
      <c r="AU361" s="18" t="s">
        <v>79</v>
      </c>
    </row>
    <row r="362" spans="1:65" s="13" customFormat="1">
      <c r="B362" s="152"/>
      <c r="D362" s="148" t="s">
        <v>181</v>
      </c>
      <c r="E362" s="153" t="s">
        <v>3</v>
      </c>
      <c r="F362" s="154" t="s">
        <v>746</v>
      </c>
      <c r="H362" s="153" t="s">
        <v>3</v>
      </c>
      <c r="L362" s="152"/>
      <c r="M362" s="155"/>
      <c r="N362" s="156"/>
      <c r="O362" s="156"/>
      <c r="P362" s="156"/>
      <c r="Q362" s="156"/>
      <c r="R362" s="156"/>
      <c r="S362" s="156"/>
      <c r="T362" s="157"/>
      <c r="AT362" s="153" t="s">
        <v>181</v>
      </c>
      <c r="AU362" s="153" t="s">
        <v>79</v>
      </c>
      <c r="AV362" s="13" t="s">
        <v>76</v>
      </c>
      <c r="AW362" s="13" t="s">
        <v>31</v>
      </c>
      <c r="AX362" s="13" t="s">
        <v>70</v>
      </c>
      <c r="AY362" s="153" t="s">
        <v>173</v>
      </c>
    </row>
    <row r="363" spans="1:65" s="14" customFormat="1">
      <c r="B363" s="158"/>
      <c r="D363" s="148" t="s">
        <v>181</v>
      </c>
      <c r="E363" s="159" t="s">
        <v>3</v>
      </c>
      <c r="F363" s="160" t="s">
        <v>1757</v>
      </c>
      <c r="H363" s="161">
        <v>49.4</v>
      </c>
      <c r="L363" s="158"/>
      <c r="M363" s="162"/>
      <c r="N363" s="163"/>
      <c r="O363" s="163"/>
      <c r="P363" s="163"/>
      <c r="Q363" s="163"/>
      <c r="R363" s="163"/>
      <c r="S363" s="163"/>
      <c r="T363" s="164"/>
      <c r="AT363" s="159" t="s">
        <v>181</v>
      </c>
      <c r="AU363" s="159" t="s">
        <v>79</v>
      </c>
      <c r="AV363" s="14" t="s">
        <v>79</v>
      </c>
      <c r="AW363" s="14" t="s">
        <v>31</v>
      </c>
      <c r="AX363" s="14" t="s">
        <v>70</v>
      </c>
      <c r="AY363" s="159" t="s">
        <v>173</v>
      </c>
    </row>
    <row r="364" spans="1:65" s="15" customFormat="1">
      <c r="B364" s="165"/>
      <c r="D364" s="148" t="s">
        <v>181</v>
      </c>
      <c r="E364" s="166" t="s">
        <v>3</v>
      </c>
      <c r="F364" s="167" t="s">
        <v>188</v>
      </c>
      <c r="H364" s="168">
        <v>49.4</v>
      </c>
      <c r="L364" s="165"/>
      <c r="M364" s="169"/>
      <c r="N364" s="170"/>
      <c r="O364" s="170"/>
      <c r="P364" s="170"/>
      <c r="Q364" s="170"/>
      <c r="R364" s="170"/>
      <c r="S364" s="170"/>
      <c r="T364" s="171"/>
      <c r="AT364" s="166" t="s">
        <v>181</v>
      </c>
      <c r="AU364" s="166" t="s">
        <v>79</v>
      </c>
      <c r="AV364" s="15" t="s">
        <v>178</v>
      </c>
      <c r="AW364" s="15" t="s">
        <v>31</v>
      </c>
      <c r="AX364" s="15" t="s">
        <v>76</v>
      </c>
      <c r="AY364" s="166" t="s">
        <v>173</v>
      </c>
    </row>
    <row r="365" spans="1:65" s="2" customFormat="1" ht="21.75" customHeight="1">
      <c r="A365" s="30"/>
      <c r="B365" s="135"/>
      <c r="C365" s="172" t="s">
        <v>368</v>
      </c>
      <c r="D365" s="172" t="s">
        <v>246</v>
      </c>
      <c r="E365" s="173" t="s">
        <v>1758</v>
      </c>
      <c r="F365" s="174" t="s">
        <v>1759</v>
      </c>
      <c r="G365" s="175" t="s">
        <v>176</v>
      </c>
      <c r="H365" s="176">
        <v>51.87</v>
      </c>
      <c r="I365" s="177"/>
      <c r="J365" s="177">
        <f>ROUND(I365*H365,2)</f>
        <v>0</v>
      </c>
      <c r="K365" s="174" t="s">
        <v>1760</v>
      </c>
      <c r="L365" s="178"/>
      <c r="M365" s="179" t="s">
        <v>3</v>
      </c>
      <c r="N365" s="180" t="s">
        <v>41</v>
      </c>
      <c r="O365" s="144">
        <v>0</v>
      </c>
      <c r="P365" s="144">
        <f>O365*H365</f>
        <v>0</v>
      </c>
      <c r="Q365" s="144">
        <v>8.0000000000000004E-4</v>
      </c>
      <c r="R365" s="144">
        <f>Q365*H365</f>
        <v>4.1495999999999998E-2</v>
      </c>
      <c r="S365" s="144">
        <v>0</v>
      </c>
      <c r="T365" s="145">
        <f>S365*H365</f>
        <v>0</v>
      </c>
      <c r="U365" s="30"/>
      <c r="V365" s="30"/>
      <c r="W365" s="30"/>
      <c r="X365" s="30"/>
      <c r="Y365" s="30"/>
      <c r="Z365" s="30"/>
      <c r="AA365" s="30"/>
      <c r="AB365" s="30"/>
      <c r="AC365" s="30"/>
      <c r="AD365" s="30"/>
      <c r="AE365" s="30"/>
      <c r="AR365" s="146" t="s">
        <v>301</v>
      </c>
      <c r="AT365" s="146" t="s">
        <v>246</v>
      </c>
      <c r="AU365" s="146" t="s">
        <v>79</v>
      </c>
      <c r="AY365" s="18" t="s">
        <v>173</v>
      </c>
      <c r="BE365" s="147">
        <f>IF(N365="základní",J365,0)</f>
        <v>0</v>
      </c>
      <c r="BF365" s="147">
        <f>IF(N365="snížená",J365,0)</f>
        <v>0</v>
      </c>
      <c r="BG365" s="147">
        <f>IF(N365="zákl. přenesená",J365,0)</f>
        <v>0</v>
      </c>
      <c r="BH365" s="147">
        <f>IF(N365="sníž. přenesená",J365,0)</f>
        <v>0</v>
      </c>
      <c r="BI365" s="147">
        <f>IF(N365="nulová",J365,0)</f>
        <v>0</v>
      </c>
      <c r="BJ365" s="18" t="s">
        <v>76</v>
      </c>
      <c r="BK365" s="147">
        <f>ROUND(I365*H365,2)</f>
        <v>0</v>
      </c>
      <c r="BL365" s="18" t="s">
        <v>245</v>
      </c>
      <c r="BM365" s="146" t="s">
        <v>1761</v>
      </c>
    </row>
    <row r="366" spans="1:65" s="14" customFormat="1">
      <c r="B366" s="158"/>
      <c r="D366" s="148" t="s">
        <v>181</v>
      </c>
      <c r="F366" s="160" t="s">
        <v>1762</v>
      </c>
      <c r="H366" s="161">
        <v>51.87</v>
      </c>
      <c r="L366" s="158"/>
      <c r="M366" s="162"/>
      <c r="N366" s="163"/>
      <c r="O366" s="163"/>
      <c r="P366" s="163"/>
      <c r="Q366" s="163"/>
      <c r="R366" s="163"/>
      <c r="S366" s="163"/>
      <c r="T366" s="164"/>
      <c r="AT366" s="159" t="s">
        <v>181</v>
      </c>
      <c r="AU366" s="159" t="s">
        <v>79</v>
      </c>
      <c r="AV366" s="14" t="s">
        <v>79</v>
      </c>
      <c r="AW366" s="14" t="s">
        <v>4</v>
      </c>
      <c r="AX366" s="14" t="s">
        <v>76</v>
      </c>
      <c r="AY366" s="159" t="s">
        <v>173</v>
      </c>
    </row>
    <row r="367" spans="1:65" s="2" customFormat="1" ht="44.25" customHeight="1">
      <c r="A367" s="30"/>
      <c r="B367" s="135"/>
      <c r="C367" s="136" t="s">
        <v>373</v>
      </c>
      <c r="D367" s="136" t="s">
        <v>175</v>
      </c>
      <c r="E367" s="137" t="s">
        <v>462</v>
      </c>
      <c r="F367" s="138" t="s">
        <v>463</v>
      </c>
      <c r="G367" s="139" t="s">
        <v>239</v>
      </c>
      <c r="H367" s="140">
        <v>9.0999999999999998E-2</v>
      </c>
      <c r="I367" s="141"/>
      <c r="J367" s="141">
        <f>ROUND(I367*H367,2)</f>
        <v>0</v>
      </c>
      <c r="K367" s="138" t="s">
        <v>177</v>
      </c>
      <c r="L367" s="31"/>
      <c r="M367" s="142" t="s">
        <v>3</v>
      </c>
      <c r="N367" s="143" t="s">
        <v>41</v>
      </c>
      <c r="O367" s="144">
        <v>1.5669999999999999</v>
      </c>
      <c r="P367" s="144">
        <f>O367*H367</f>
        <v>0.142597</v>
      </c>
      <c r="Q367" s="144">
        <v>0</v>
      </c>
      <c r="R367" s="144">
        <f>Q367*H367</f>
        <v>0</v>
      </c>
      <c r="S367" s="144">
        <v>0</v>
      </c>
      <c r="T367" s="145">
        <f>S367*H367</f>
        <v>0</v>
      </c>
      <c r="U367" s="30"/>
      <c r="V367" s="30"/>
      <c r="W367" s="30"/>
      <c r="X367" s="30"/>
      <c r="Y367" s="30"/>
      <c r="Z367" s="30"/>
      <c r="AA367" s="30"/>
      <c r="AB367" s="30"/>
      <c r="AC367" s="30"/>
      <c r="AD367" s="30"/>
      <c r="AE367" s="30"/>
      <c r="AR367" s="146" t="s">
        <v>245</v>
      </c>
      <c r="AT367" s="146" t="s">
        <v>175</v>
      </c>
      <c r="AU367" s="146" t="s">
        <v>79</v>
      </c>
      <c r="AY367" s="18" t="s">
        <v>173</v>
      </c>
      <c r="BE367" s="147">
        <f>IF(N367="základní",J367,0)</f>
        <v>0</v>
      </c>
      <c r="BF367" s="147">
        <f>IF(N367="snížená",J367,0)</f>
        <v>0</v>
      </c>
      <c r="BG367" s="147">
        <f>IF(N367="zákl. přenesená",J367,0)</f>
        <v>0</v>
      </c>
      <c r="BH367" s="147">
        <f>IF(N367="sníž. přenesená",J367,0)</f>
        <v>0</v>
      </c>
      <c r="BI367" s="147">
        <f>IF(N367="nulová",J367,0)</f>
        <v>0</v>
      </c>
      <c r="BJ367" s="18" t="s">
        <v>76</v>
      </c>
      <c r="BK367" s="147">
        <f>ROUND(I367*H367,2)</f>
        <v>0</v>
      </c>
      <c r="BL367" s="18" t="s">
        <v>245</v>
      </c>
      <c r="BM367" s="146" t="s">
        <v>1763</v>
      </c>
    </row>
    <row r="368" spans="1:65" s="2" customFormat="1" ht="126.75">
      <c r="A368" s="30"/>
      <c r="B368" s="31"/>
      <c r="C368" s="30"/>
      <c r="D368" s="148" t="s">
        <v>179</v>
      </c>
      <c r="E368" s="30"/>
      <c r="F368" s="149" t="s">
        <v>464</v>
      </c>
      <c r="G368" s="30"/>
      <c r="H368" s="30"/>
      <c r="I368" s="30"/>
      <c r="J368" s="30"/>
      <c r="K368" s="30"/>
      <c r="L368" s="31"/>
      <c r="M368" s="150"/>
      <c r="N368" s="151"/>
      <c r="O368" s="51"/>
      <c r="P368" s="51"/>
      <c r="Q368" s="51"/>
      <c r="R368" s="51"/>
      <c r="S368" s="51"/>
      <c r="T368" s="52"/>
      <c r="U368" s="30"/>
      <c r="V368" s="30"/>
      <c r="W368" s="30"/>
      <c r="X368" s="30"/>
      <c r="Y368" s="30"/>
      <c r="Z368" s="30"/>
      <c r="AA368" s="30"/>
      <c r="AB368" s="30"/>
      <c r="AC368" s="30"/>
      <c r="AD368" s="30"/>
      <c r="AE368" s="30"/>
      <c r="AT368" s="18" t="s">
        <v>179</v>
      </c>
      <c r="AU368" s="18" t="s">
        <v>79</v>
      </c>
    </row>
    <row r="369" spans="1:65" s="12" customFormat="1" ht="25.9" customHeight="1">
      <c r="B369" s="123"/>
      <c r="D369" s="124" t="s">
        <v>69</v>
      </c>
      <c r="E369" s="125" t="s">
        <v>471</v>
      </c>
      <c r="F369" s="125" t="s">
        <v>472</v>
      </c>
      <c r="J369" s="126">
        <f>BK369</f>
        <v>0</v>
      </c>
      <c r="L369" s="123"/>
      <c r="M369" s="127"/>
      <c r="N369" s="128"/>
      <c r="O369" s="128"/>
      <c r="P369" s="129">
        <f>P370+P372+P380+P382+P384+P386+P388+P390+P392</f>
        <v>0</v>
      </c>
      <c r="Q369" s="128"/>
      <c r="R369" s="129">
        <f>R370+R372+R380+R382+R384+R386+R388+R390+R392</f>
        <v>1.43</v>
      </c>
      <c r="S369" s="128"/>
      <c r="T369" s="130">
        <f>T370+T372+T380+T382+T384+T386+T388+T390+T392</f>
        <v>6.5</v>
      </c>
      <c r="AR369" s="124" t="s">
        <v>197</v>
      </c>
      <c r="AT369" s="131" t="s">
        <v>69</v>
      </c>
      <c r="AU369" s="131" t="s">
        <v>70</v>
      </c>
      <c r="AY369" s="124" t="s">
        <v>173</v>
      </c>
      <c r="BK369" s="132">
        <f>BK370+BK372+BK380+BK382+BK384+BK386+BK388+BK390+BK392</f>
        <v>0</v>
      </c>
    </row>
    <row r="370" spans="1:65" s="12" customFormat="1" ht="22.9" customHeight="1">
      <c r="B370" s="123"/>
      <c r="D370" s="124" t="s">
        <v>69</v>
      </c>
      <c r="E370" s="133" t="s">
        <v>473</v>
      </c>
      <c r="F370" s="133" t="s">
        <v>474</v>
      </c>
      <c r="J370" s="134">
        <f>BK370</f>
        <v>0</v>
      </c>
      <c r="L370" s="123"/>
      <c r="M370" s="127"/>
      <c r="N370" s="128"/>
      <c r="O370" s="128"/>
      <c r="P370" s="129">
        <f>P371</f>
        <v>0</v>
      </c>
      <c r="Q370" s="128"/>
      <c r="R370" s="129">
        <f>R371</f>
        <v>0</v>
      </c>
      <c r="S370" s="128"/>
      <c r="T370" s="130">
        <f>T371</f>
        <v>0</v>
      </c>
      <c r="AR370" s="124" t="s">
        <v>197</v>
      </c>
      <c r="AT370" s="131" t="s">
        <v>69</v>
      </c>
      <c r="AU370" s="131" t="s">
        <v>76</v>
      </c>
      <c r="AY370" s="124" t="s">
        <v>173</v>
      </c>
      <c r="BK370" s="132">
        <f>BK371</f>
        <v>0</v>
      </c>
    </row>
    <row r="371" spans="1:65" s="2" customFormat="1" ht="16.5" customHeight="1">
      <c r="A371" s="30"/>
      <c r="B371" s="135"/>
      <c r="C371" s="136" t="s">
        <v>375</v>
      </c>
      <c r="D371" s="136" t="s">
        <v>175</v>
      </c>
      <c r="E371" s="137" t="s">
        <v>475</v>
      </c>
      <c r="F371" s="138" t="s">
        <v>474</v>
      </c>
      <c r="G371" s="139" t="s">
        <v>476</v>
      </c>
      <c r="H371" s="140">
        <v>1</v>
      </c>
      <c r="I371" s="141"/>
      <c r="J371" s="141">
        <f>ROUND(I371*H371,2)</f>
        <v>0</v>
      </c>
      <c r="K371" s="138" t="s">
        <v>177</v>
      </c>
      <c r="L371" s="31"/>
      <c r="M371" s="142" t="s">
        <v>3</v>
      </c>
      <c r="N371" s="143" t="s">
        <v>41</v>
      </c>
      <c r="O371" s="144">
        <v>0</v>
      </c>
      <c r="P371" s="144">
        <f>O371*H371</f>
        <v>0</v>
      </c>
      <c r="Q371" s="144">
        <v>0</v>
      </c>
      <c r="R371" s="144">
        <f>Q371*H371</f>
        <v>0</v>
      </c>
      <c r="S371" s="144">
        <v>0</v>
      </c>
      <c r="T371" s="145">
        <f>S371*H371</f>
        <v>0</v>
      </c>
      <c r="U371" s="30"/>
      <c r="V371" s="30"/>
      <c r="W371" s="30"/>
      <c r="X371" s="30"/>
      <c r="Y371" s="30"/>
      <c r="Z371" s="30"/>
      <c r="AA371" s="30"/>
      <c r="AB371" s="30"/>
      <c r="AC371" s="30"/>
      <c r="AD371" s="30"/>
      <c r="AE371" s="30"/>
      <c r="AR371" s="146" t="s">
        <v>477</v>
      </c>
      <c r="AT371" s="146" t="s">
        <v>175</v>
      </c>
      <c r="AU371" s="146" t="s">
        <v>79</v>
      </c>
      <c r="AY371" s="18" t="s">
        <v>173</v>
      </c>
      <c r="BE371" s="147">
        <f>IF(N371="základní",J371,0)</f>
        <v>0</v>
      </c>
      <c r="BF371" s="147">
        <f>IF(N371="snížená",J371,0)</f>
        <v>0</v>
      </c>
      <c r="BG371" s="147">
        <f>IF(N371="zákl. přenesená",J371,0)</f>
        <v>0</v>
      </c>
      <c r="BH371" s="147">
        <f>IF(N371="sníž. přenesená",J371,0)</f>
        <v>0</v>
      </c>
      <c r="BI371" s="147">
        <f>IF(N371="nulová",J371,0)</f>
        <v>0</v>
      </c>
      <c r="BJ371" s="18" t="s">
        <v>76</v>
      </c>
      <c r="BK371" s="147">
        <f>ROUND(I371*H371,2)</f>
        <v>0</v>
      </c>
      <c r="BL371" s="18" t="s">
        <v>477</v>
      </c>
      <c r="BM371" s="146" t="s">
        <v>1764</v>
      </c>
    </row>
    <row r="372" spans="1:65" s="12" customFormat="1" ht="22.9" customHeight="1">
      <c r="B372" s="123"/>
      <c r="D372" s="124" t="s">
        <v>69</v>
      </c>
      <c r="E372" s="133" t="s">
        <v>478</v>
      </c>
      <c r="F372" s="133" t="s">
        <v>479</v>
      </c>
      <c r="J372" s="134">
        <f>BK372</f>
        <v>0</v>
      </c>
      <c r="L372" s="123"/>
      <c r="M372" s="127"/>
      <c r="N372" s="128"/>
      <c r="O372" s="128"/>
      <c r="P372" s="129">
        <f>SUM(P373:P379)</f>
        <v>0</v>
      </c>
      <c r="Q372" s="128"/>
      <c r="R372" s="129">
        <f>SUM(R373:R379)</f>
        <v>1.43</v>
      </c>
      <c r="S372" s="128"/>
      <c r="T372" s="130">
        <f>SUM(T373:T379)</f>
        <v>6.5</v>
      </c>
      <c r="AR372" s="124" t="s">
        <v>197</v>
      </c>
      <c r="AT372" s="131" t="s">
        <v>69</v>
      </c>
      <c r="AU372" s="131" t="s">
        <v>76</v>
      </c>
      <c r="AY372" s="124" t="s">
        <v>173</v>
      </c>
      <c r="BK372" s="132">
        <f>SUM(BK373:BK379)</f>
        <v>0</v>
      </c>
    </row>
    <row r="373" spans="1:65" s="2" customFormat="1" ht="21.75" customHeight="1">
      <c r="A373" s="30"/>
      <c r="B373" s="135"/>
      <c r="C373" s="136" t="s">
        <v>380</v>
      </c>
      <c r="D373" s="136" t="s">
        <v>175</v>
      </c>
      <c r="E373" s="137" t="s">
        <v>480</v>
      </c>
      <c r="F373" s="138" t="s">
        <v>481</v>
      </c>
      <c r="G373" s="139" t="s">
        <v>476</v>
      </c>
      <c r="H373" s="140">
        <v>1</v>
      </c>
      <c r="I373" s="141"/>
      <c r="J373" s="141">
        <f>ROUND(I373*H373,2)</f>
        <v>0</v>
      </c>
      <c r="K373" s="138" t="s">
        <v>3</v>
      </c>
      <c r="L373" s="31"/>
      <c r="M373" s="142" t="s">
        <v>3</v>
      </c>
      <c r="N373" s="143" t="s">
        <v>41</v>
      </c>
      <c r="O373" s="144">
        <v>0</v>
      </c>
      <c r="P373" s="144">
        <f>O373*H373</f>
        <v>0</v>
      </c>
      <c r="Q373" s="144">
        <v>0</v>
      </c>
      <c r="R373" s="144">
        <f>Q373*H373</f>
        <v>0</v>
      </c>
      <c r="S373" s="144">
        <v>0</v>
      </c>
      <c r="T373" s="145">
        <f>S373*H373</f>
        <v>0</v>
      </c>
      <c r="U373" s="30"/>
      <c r="V373" s="30"/>
      <c r="W373" s="30"/>
      <c r="X373" s="30"/>
      <c r="Y373" s="30"/>
      <c r="Z373" s="30"/>
      <c r="AA373" s="30"/>
      <c r="AB373" s="30"/>
      <c r="AC373" s="30"/>
      <c r="AD373" s="30"/>
      <c r="AE373" s="30"/>
      <c r="AR373" s="146" t="s">
        <v>477</v>
      </c>
      <c r="AT373" s="146" t="s">
        <v>175</v>
      </c>
      <c r="AU373" s="146" t="s">
        <v>79</v>
      </c>
      <c r="AY373" s="18" t="s">
        <v>173</v>
      </c>
      <c r="BE373" s="147">
        <f>IF(N373="základní",J373,0)</f>
        <v>0</v>
      </c>
      <c r="BF373" s="147">
        <f>IF(N373="snížená",J373,0)</f>
        <v>0</v>
      </c>
      <c r="BG373" s="147">
        <f>IF(N373="zákl. přenesená",J373,0)</f>
        <v>0</v>
      </c>
      <c r="BH373" s="147">
        <f>IF(N373="sníž. přenesená",J373,0)</f>
        <v>0</v>
      </c>
      <c r="BI373" s="147">
        <f>IF(N373="nulová",J373,0)</f>
        <v>0</v>
      </c>
      <c r="BJ373" s="18" t="s">
        <v>76</v>
      </c>
      <c r="BK373" s="147">
        <f>ROUND(I373*H373,2)</f>
        <v>0</v>
      </c>
      <c r="BL373" s="18" t="s">
        <v>477</v>
      </c>
      <c r="BM373" s="146" t="s">
        <v>1765</v>
      </c>
    </row>
    <row r="374" spans="1:65" s="2" customFormat="1" ht="33.75" customHeight="1">
      <c r="A374" s="30"/>
      <c r="B374" s="135"/>
      <c r="C374" s="136" t="s">
        <v>384</v>
      </c>
      <c r="D374" s="136" t="s">
        <v>175</v>
      </c>
      <c r="E374" s="137" t="s">
        <v>482</v>
      </c>
      <c r="F374" s="138" t="s">
        <v>575</v>
      </c>
      <c r="G374" s="139" t="s">
        <v>190</v>
      </c>
      <c r="H374" s="140">
        <v>26</v>
      </c>
      <c r="I374" s="141"/>
      <c r="J374" s="141">
        <f>ROUND(I374*H374,2)</f>
        <v>0</v>
      </c>
      <c r="K374" s="138" t="s">
        <v>3</v>
      </c>
      <c r="L374" s="31"/>
      <c r="M374" s="142" t="s">
        <v>3</v>
      </c>
      <c r="N374" s="143" t="s">
        <v>41</v>
      </c>
      <c r="O374" s="144">
        <v>0</v>
      </c>
      <c r="P374" s="144">
        <f>O374*H374</f>
        <v>0</v>
      </c>
      <c r="Q374" s="144">
        <v>5.5E-2</v>
      </c>
      <c r="R374" s="144">
        <f>Q374*H374</f>
        <v>1.43</v>
      </c>
      <c r="S374" s="144">
        <v>0.25</v>
      </c>
      <c r="T374" s="145">
        <f>S374*H374</f>
        <v>6.5</v>
      </c>
      <c r="U374" s="30"/>
      <c r="V374" s="30"/>
      <c r="W374" s="30"/>
      <c r="X374" s="30"/>
      <c r="Y374" s="30"/>
      <c r="Z374" s="30"/>
      <c r="AA374" s="30"/>
      <c r="AB374" s="30"/>
      <c r="AC374" s="30"/>
      <c r="AD374" s="30"/>
      <c r="AE374" s="30"/>
      <c r="AR374" s="146" t="s">
        <v>477</v>
      </c>
      <c r="AT374" s="146" t="s">
        <v>175</v>
      </c>
      <c r="AU374" s="146" t="s">
        <v>79</v>
      </c>
      <c r="AY374" s="18" t="s">
        <v>173</v>
      </c>
      <c r="BE374" s="147">
        <f>IF(N374="základní",J374,0)</f>
        <v>0</v>
      </c>
      <c r="BF374" s="147">
        <f>IF(N374="snížená",J374,0)</f>
        <v>0</v>
      </c>
      <c r="BG374" s="147">
        <f>IF(N374="zákl. přenesená",J374,0)</f>
        <v>0</v>
      </c>
      <c r="BH374" s="147">
        <f>IF(N374="sníž. přenesená",J374,0)</f>
        <v>0</v>
      </c>
      <c r="BI374" s="147">
        <f>IF(N374="nulová",J374,0)</f>
        <v>0</v>
      </c>
      <c r="BJ374" s="18" t="s">
        <v>76</v>
      </c>
      <c r="BK374" s="147">
        <f>ROUND(I374*H374,2)</f>
        <v>0</v>
      </c>
      <c r="BL374" s="18" t="s">
        <v>477</v>
      </c>
      <c r="BM374" s="146" t="s">
        <v>1766</v>
      </c>
    </row>
    <row r="375" spans="1:65" s="2" customFormat="1" ht="68.25">
      <c r="A375" s="30"/>
      <c r="B375" s="31"/>
      <c r="C375" s="30"/>
      <c r="D375" s="148" t="s">
        <v>304</v>
      </c>
      <c r="E375" s="30"/>
      <c r="F375" s="149" t="s">
        <v>484</v>
      </c>
      <c r="G375" s="30"/>
      <c r="H375" s="30"/>
      <c r="I375" s="30"/>
      <c r="J375" s="30"/>
      <c r="K375" s="30"/>
      <c r="L375" s="31"/>
      <c r="M375" s="150"/>
      <c r="N375" s="151"/>
      <c r="O375" s="51"/>
      <c r="P375" s="51"/>
      <c r="Q375" s="51"/>
      <c r="R375" s="51"/>
      <c r="S375" s="51"/>
      <c r="T375" s="52"/>
      <c r="U375" s="30"/>
      <c r="V375" s="30"/>
      <c r="W375" s="30"/>
      <c r="X375" s="30"/>
      <c r="Y375" s="30"/>
      <c r="Z375" s="30"/>
      <c r="AA375" s="30"/>
      <c r="AB375" s="30"/>
      <c r="AC375" s="30"/>
      <c r="AD375" s="30"/>
      <c r="AE375" s="30"/>
      <c r="AT375" s="18" t="s">
        <v>304</v>
      </c>
      <c r="AU375" s="18" t="s">
        <v>79</v>
      </c>
    </row>
    <row r="376" spans="1:65" s="13" customFormat="1">
      <c r="B376" s="152"/>
      <c r="D376" s="148" t="s">
        <v>181</v>
      </c>
      <c r="E376" s="153" t="s">
        <v>3</v>
      </c>
      <c r="F376" s="154" t="s">
        <v>577</v>
      </c>
      <c r="H376" s="153" t="s">
        <v>3</v>
      </c>
      <c r="L376" s="152"/>
      <c r="M376" s="155"/>
      <c r="N376" s="156"/>
      <c r="O376" s="156"/>
      <c r="P376" s="156"/>
      <c r="Q376" s="156"/>
      <c r="R376" s="156"/>
      <c r="S376" s="156"/>
      <c r="T376" s="157"/>
      <c r="AT376" s="153" t="s">
        <v>181</v>
      </c>
      <c r="AU376" s="153" t="s">
        <v>79</v>
      </c>
      <c r="AV376" s="13" t="s">
        <v>76</v>
      </c>
      <c r="AW376" s="13" t="s">
        <v>31</v>
      </c>
      <c r="AX376" s="13" t="s">
        <v>70</v>
      </c>
      <c r="AY376" s="153" t="s">
        <v>173</v>
      </c>
    </row>
    <row r="377" spans="1:65" s="14" customFormat="1" ht="22.5">
      <c r="B377" s="158"/>
      <c r="D377" s="148" t="s">
        <v>181</v>
      </c>
      <c r="E377" s="159" t="s">
        <v>3</v>
      </c>
      <c r="F377" s="160" t="s">
        <v>1207</v>
      </c>
      <c r="H377" s="161">
        <v>9</v>
      </c>
      <c r="L377" s="158"/>
      <c r="M377" s="162"/>
      <c r="N377" s="163"/>
      <c r="O377" s="163"/>
      <c r="P377" s="163"/>
      <c r="Q377" s="163"/>
      <c r="R377" s="163"/>
      <c r="S377" s="163"/>
      <c r="T377" s="164"/>
      <c r="AT377" s="159" t="s">
        <v>181</v>
      </c>
      <c r="AU377" s="159" t="s">
        <v>79</v>
      </c>
      <c r="AV377" s="14" t="s">
        <v>79</v>
      </c>
      <c r="AW377" s="14" t="s">
        <v>31</v>
      </c>
      <c r="AX377" s="14" t="s">
        <v>70</v>
      </c>
      <c r="AY377" s="159" t="s">
        <v>173</v>
      </c>
    </row>
    <row r="378" spans="1:65" s="14" customFormat="1">
      <c r="B378" s="158"/>
      <c r="D378" s="148" t="s">
        <v>181</v>
      </c>
      <c r="E378" s="159" t="s">
        <v>3</v>
      </c>
      <c r="F378" s="160" t="s">
        <v>1208</v>
      </c>
      <c r="H378" s="161">
        <v>17</v>
      </c>
      <c r="L378" s="158"/>
      <c r="M378" s="162"/>
      <c r="N378" s="163"/>
      <c r="O378" s="163"/>
      <c r="P378" s="163"/>
      <c r="Q378" s="163"/>
      <c r="R378" s="163"/>
      <c r="S378" s="163"/>
      <c r="T378" s="164"/>
      <c r="AT378" s="159" t="s">
        <v>181</v>
      </c>
      <c r="AU378" s="159" t="s">
        <v>79</v>
      </c>
      <c r="AV378" s="14" t="s">
        <v>79</v>
      </c>
      <c r="AW378" s="14" t="s">
        <v>31</v>
      </c>
      <c r="AX378" s="14" t="s">
        <v>70</v>
      </c>
      <c r="AY378" s="159" t="s">
        <v>173</v>
      </c>
    </row>
    <row r="379" spans="1:65" s="15" customFormat="1">
      <c r="B379" s="165"/>
      <c r="D379" s="148" t="s">
        <v>181</v>
      </c>
      <c r="E379" s="166" t="s">
        <v>3</v>
      </c>
      <c r="F379" s="167" t="s">
        <v>188</v>
      </c>
      <c r="H379" s="168">
        <v>26</v>
      </c>
      <c r="L379" s="165"/>
      <c r="M379" s="169"/>
      <c r="N379" s="170"/>
      <c r="O379" s="170"/>
      <c r="P379" s="170"/>
      <c r="Q379" s="170"/>
      <c r="R379" s="170"/>
      <c r="S379" s="170"/>
      <c r="T379" s="171"/>
      <c r="AT379" s="166" t="s">
        <v>181</v>
      </c>
      <c r="AU379" s="166" t="s">
        <v>79</v>
      </c>
      <c r="AV379" s="15" t="s">
        <v>178</v>
      </c>
      <c r="AW379" s="15" t="s">
        <v>31</v>
      </c>
      <c r="AX379" s="15" t="s">
        <v>76</v>
      </c>
      <c r="AY379" s="166" t="s">
        <v>173</v>
      </c>
    </row>
    <row r="380" spans="1:65" s="12" customFormat="1" ht="22.9" customHeight="1">
      <c r="B380" s="123"/>
      <c r="D380" s="124" t="s">
        <v>69</v>
      </c>
      <c r="E380" s="133" t="s">
        <v>486</v>
      </c>
      <c r="F380" s="133" t="s">
        <v>487</v>
      </c>
      <c r="J380" s="134">
        <f>BK380</f>
        <v>0</v>
      </c>
      <c r="L380" s="123"/>
      <c r="M380" s="127"/>
      <c r="N380" s="128"/>
      <c r="O380" s="128"/>
      <c r="P380" s="129">
        <f>P381</f>
        <v>0</v>
      </c>
      <c r="Q380" s="128"/>
      <c r="R380" s="129">
        <f>R381</f>
        <v>0</v>
      </c>
      <c r="S380" s="128"/>
      <c r="T380" s="130">
        <f>T381</f>
        <v>0</v>
      </c>
      <c r="AR380" s="124" t="s">
        <v>197</v>
      </c>
      <c r="AT380" s="131" t="s">
        <v>69</v>
      </c>
      <c r="AU380" s="131" t="s">
        <v>76</v>
      </c>
      <c r="AY380" s="124" t="s">
        <v>173</v>
      </c>
      <c r="BK380" s="132">
        <f>BK381</f>
        <v>0</v>
      </c>
    </row>
    <row r="381" spans="1:65" s="2" customFormat="1" ht="16.5" customHeight="1">
      <c r="A381" s="30"/>
      <c r="B381" s="135"/>
      <c r="C381" s="136" t="s">
        <v>387</v>
      </c>
      <c r="D381" s="136" t="s">
        <v>175</v>
      </c>
      <c r="E381" s="137" t="s">
        <v>488</v>
      </c>
      <c r="F381" s="138" t="s">
        <v>487</v>
      </c>
      <c r="G381" s="139" t="s">
        <v>476</v>
      </c>
      <c r="H381" s="140">
        <v>1</v>
      </c>
      <c r="I381" s="141"/>
      <c r="J381" s="141">
        <f>ROUND(I381*H381,2)</f>
        <v>0</v>
      </c>
      <c r="K381" s="138" t="s">
        <v>177</v>
      </c>
      <c r="L381" s="31"/>
      <c r="M381" s="142" t="s">
        <v>3</v>
      </c>
      <c r="N381" s="143" t="s">
        <v>41</v>
      </c>
      <c r="O381" s="144">
        <v>0</v>
      </c>
      <c r="P381" s="144">
        <f>O381*H381</f>
        <v>0</v>
      </c>
      <c r="Q381" s="144">
        <v>0</v>
      </c>
      <c r="R381" s="144">
        <f>Q381*H381</f>
        <v>0</v>
      </c>
      <c r="S381" s="144">
        <v>0</v>
      </c>
      <c r="T381" s="145">
        <f>S381*H381</f>
        <v>0</v>
      </c>
      <c r="U381" s="30"/>
      <c r="V381" s="30"/>
      <c r="W381" s="30"/>
      <c r="X381" s="30"/>
      <c r="Y381" s="30"/>
      <c r="Z381" s="30"/>
      <c r="AA381" s="30"/>
      <c r="AB381" s="30"/>
      <c r="AC381" s="30"/>
      <c r="AD381" s="30"/>
      <c r="AE381" s="30"/>
      <c r="AR381" s="146" t="s">
        <v>477</v>
      </c>
      <c r="AT381" s="146" t="s">
        <v>175</v>
      </c>
      <c r="AU381" s="146" t="s">
        <v>79</v>
      </c>
      <c r="AY381" s="18" t="s">
        <v>173</v>
      </c>
      <c r="BE381" s="147">
        <f>IF(N381="základní",J381,0)</f>
        <v>0</v>
      </c>
      <c r="BF381" s="147">
        <f>IF(N381="snížená",J381,0)</f>
        <v>0</v>
      </c>
      <c r="BG381" s="147">
        <f>IF(N381="zákl. přenesená",J381,0)</f>
        <v>0</v>
      </c>
      <c r="BH381" s="147">
        <f>IF(N381="sníž. přenesená",J381,0)</f>
        <v>0</v>
      </c>
      <c r="BI381" s="147">
        <f>IF(N381="nulová",J381,0)</f>
        <v>0</v>
      </c>
      <c r="BJ381" s="18" t="s">
        <v>76</v>
      </c>
      <c r="BK381" s="147">
        <f>ROUND(I381*H381,2)</f>
        <v>0</v>
      </c>
      <c r="BL381" s="18" t="s">
        <v>477</v>
      </c>
      <c r="BM381" s="146" t="s">
        <v>1767</v>
      </c>
    </row>
    <row r="382" spans="1:65" s="12" customFormat="1" ht="22.9" customHeight="1">
      <c r="B382" s="123"/>
      <c r="D382" s="124" t="s">
        <v>69</v>
      </c>
      <c r="E382" s="133" t="s">
        <v>489</v>
      </c>
      <c r="F382" s="133" t="s">
        <v>490</v>
      </c>
      <c r="J382" s="134">
        <f>BK382</f>
        <v>0</v>
      </c>
      <c r="L382" s="123"/>
      <c r="M382" s="127"/>
      <c r="N382" s="128"/>
      <c r="O382" s="128"/>
      <c r="P382" s="129">
        <f>P383</f>
        <v>0</v>
      </c>
      <c r="Q382" s="128"/>
      <c r="R382" s="129">
        <f>R383</f>
        <v>0</v>
      </c>
      <c r="S382" s="128"/>
      <c r="T382" s="130">
        <f>T383</f>
        <v>0</v>
      </c>
      <c r="AR382" s="124" t="s">
        <v>197</v>
      </c>
      <c r="AT382" s="131" t="s">
        <v>69</v>
      </c>
      <c r="AU382" s="131" t="s">
        <v>76</v>
      </c>
      <c r="AY382" s="124" t="s">
        <v>173</v>
      </c>
      <c r="BK382" s="132">
        <f>BK383</f>
        <v>0</v>
      </c>
    </row>
    <row r="383" spans="1:65" s="2" customFormat="1" ht="16.5" customHeight="1">
      <c r="A383" s="30"/>
      <c r="B383" s="135"/>
      <c r="C383" s="136" t="s">
        <v>390</v>
      </c>
      <c r="D383" s="136" t="s">
        <v>175</v>
      </c>
      <c r="E383" s="137" t="s">
        <v>491</v>
      </c>
      <c r="F383" s="138" t="s">
        <v>490</v>
      </c>
      <c r="G383" s="139" t="s">
        <v>476</v>
      </c>
      <c r="H383" s="140">
        <v>1</v>
      </c>
      <c r="I383" s="141"/>
      <c r="J383" s="141">
        <f>ROUND(I383*H383,2)</f>
        <v>0</v>
      </c>
      <c r="K383" s="138" t="s">
        <v>177</v>
      </c>
      <c r="L383" s="31"/>
      <c r="M383" s="142" t="s">
        <v>3</v>
      </c>
      <c r="N383" s="143" t="s">
        <v>41</v>
      </c>
      <c r="O383" s="144">
        <v>0</v>
      </c>
      <c r="P383" s="144">
        <f>O383*H383</f>
        <v>0</v>
      </c>
      <c r="Q383" s="144">
        <v>0</v>
      </c>
      <c r="R383" s="144">
        <f>Q383*H383</f>
        <v>0</v>
      </c>
      <c r="S383" s="144">
        <v>0</v>
      </c>
      <c r="T383" s="145">
        <f>S383*H383</f>
        <v>0</v>
      </c>
      <c r="U383" s="30"/>
      <c r="V383" s="30"/>
      <c r="W383" s="30"/>
      <c r="X383" s="30"/>
      <c r="Y383" s="30"/>
      <c r="Z383" s="30"/>
      <c r="AA383" s="30"/>
      <c r="AB383" s="30"/>
      <c r="AC383" s="30"/>
      <c r="AD383" s="30"/>
      <c r="AE383" s="30"/>
      <c r="AR383" s="146" t="s">
        <v>477</v>
      </c>
      <c r="AT383" s="146" t="s">
        <v>175</v>
      </c>
      <c r="AU383" s="146" t="s">
        <v>79</v>
      </c>
      <c r="AY383" s="18" t="s">
        <v>173</v>
      </c>
      <c r="BE383" s="147">
        <f>IF(N383="základní",J383,0)</f>
        <v>0</v>
      </c>
      <c r="BF383" s="147">
        <f>IF(N383="snížená",J383,0)</f>
        <v>0</v>
      </c>
      <c r="BG383" s="147">
        <f>IF(N383="zákl. přenesená",J383,0)</f>
        <v>0</v>
      </c>
      <c r="BH383" s="147">
        <f>IF(N383="sníž. přenesená",J383,0)</f>
        <v>0</v>
      </c>
      <c r="BI383" s="147">
        <f>IF(N383="nulová",J383,0)</f>
        <v>0</v>
      </c>
      <c r="BJ383" s="18" t="s">
        <v>76</v>
      </c>
      <c r="BK383" s="147">
        <f>ROUND(I383*H383,2)</f>
        <v>0</v>
      </c>
      <c r="BL383" s="18" t="s">
        <v>477</v>
      </c>
      <c r="BM383" s="146" t="s">
        <v>1768</v>
      </c>
    </row>
    <row r="384" spans="1:65" s="12" customFormat="1" ht="22.9" customHeight="1">
      <c r="B384" s="123"/>
      <c r="D384" s="124" t="s">
        <v>69</v>
      </c>
      <c r="E384" s="133" t="s">
        <v>492</v>
      </c>
      <c r="F384" s="133" t="s">
        <v>493</v>
      </c>
      <c r="J384" s="134">
        <f>BK384</f>
        <v>0</v>
      </c>
      <c r="L384" s="123"/>
      <c r="M384" s="127"/>
      <c r="N384" s="128"/>
      <c r="O384" s="128"/>
      <c r="P384" s="129">
        <f>P385</f>
        <v>0</v>
      </c>
      <c r="Q384" s="128"/>
      <c r="R384" s="129">
        <f>R385</f>
        <v>0</v>
      </c>
      <c r="S384" s="128"/>
      <c r="T384" s="130">
        <f>T385</f>
        <v>0</v>
      </c>
      <c r="AR384" s="124" t="s">
        <v>197</v>
      </c>
      <c r="AT384" s="131" t="s">
        <v>69</v>
      </c>
      <c r="AU384" s="131" t="s">
        <v>76</v>
      </c>
      <c r="AY384" s="124" t="s">
        <v>173</v>
      </c>
      <c r="BK384" s="132">
        <f>BK385</f>
        <v>0</v>
      </c>
    </row>
    <row r="385" spans="1:65" s="2" customFormat="1" ht="16.5" customHeight="1">
      <c r="A385" s="30"/>
      <c r="B385" s="135"/>
      <c r="C385" s="136" t="s">
        <v>395</v>
      </c>
      <c r="D385" s="136" t="s">
        <v>175</v>
      </c>
      <c r="E385" s="137" t="s">
        <v>494</v>
      </c>
      <c r="F385" s="138" t="s">
        <v>493</v>
      </c>
      <c r="G385" s="139" t="s">
        <v>476</v>
      </c>
      <c r="H385" s="140">
        <v>1</v>
      </c>
      <c r="I385" s="141"/>
      <c r="J385" s="141">
        <f>ROUND(I385*H385,2)</f>
        <v>0</v>
      </c>
      <c r="K385" s="138" t="s">
        <v>177</v>
      </c>
      <c r="L385" s="31"/>
      <c r="M385" s="142" t="s">
        <v>3</v>
      </c>
      <c r="N385" s="143" t="s">
        <v>41</v>
      </c>
      <c r="O385" s="144">
        <v>0</v>
      </c>
      <c r="P385" s="144">
        <f>O385*H385</f>
        <v>0</v>
      </c>
      <c r="Q385" s="144">
        <v>0</v>
      </c>
      <c r="R385" s="144">
        <f>Q385*H385</f>
        <v>0</v>
      </c>
      <c r="S385" s="144">
        <v>0</v>
      </c>
      <c r="T385" s="145">
        <f>S385*H385</f>
        <v>0</v>
      </c>
      <c r="U385" s="30"/>
      <c r="V385" s="30"/>
      <c r="W385" s="30"/>
      <c r="X385" s="30"/>
      <c r="Y385" s="30"/>
      <c r="Z385" s="30"/>
      <c r="AA385" s="30"/>
      <c r="AB385" s="30"/>
      <c r="AC385" s="30"/>
      <c r="AD385" s="30"/>
      <c r="AE385" s="30"/>
      <c r="AR385" s="146" t="s">
        <v>477</v>
      </c>
      <c r="AT385" s="146" t="s">
        <v>175</v>
      </c>
      <c r="AU385" s="146" t="s">
        <v>79</v>
      </c>
      <c r="AY385" s="18" t="s">
        <v>173</v>
      </c>
      <c r="BE385" s="147">
        <f>IF(N385="základní",J385,0)</f>
        <v>0</v>
      </c>
      <c r="BF385" s="147">
        <f>IF(N385="snížená",J385,0)</f>
        <v>0</v>
      </c>
      <c r="BG385" s="147">
        <f>IF(N385="zákl. přenesená",J385,0)</f>
        <v>0</v>
      </c>
      <c r="BH385" s="147">
        <f>IF(N385="sníž. přenesená",J385,0)</f>
        <v>0</v>
      </c>
      <c r="BI385" s="147">
        <f>IF(N385="nulová",J385,0)</f>
        <v>0</v>
      </c>
      <c r="BJ385" s="18" t="s">
        <v>76</v>
      </c>
      <c r="BK385" s="147">
        <f>ROUND(I385*H385,2)</f>
        <v>0</v>
      </c>
      <c r="BL385" s="18" t="s">
        <v>477</v>
      </c>
      <c r="BM385" s="146" t="s">
        <v>1769</v>
      </c>
    </row>
    <row r="386" spans="1:65" s="12" customFormat="1" ht="22.9" customHeight="1">
      <c r="B386" s="123"/>
      <c r="D386" s="124" t="s">
        <v>69</v>
      </c>
      <c r="E386" s="133" t="s">
        <v>495</v>
      </c>
      <c r="F386" s="133" t="s">
        <v>496</v>
      </c>
      <c r="J386" s="134">
        <f>BK386</f>
        <v>0</v>
      </c>
      <c r="L386" s="123"/>
      <c r="M386" s="127"/>
      <c r="N386" s="128"/>
      <c r="O386" s="128"/>
      <c r="P386" s="129">
        <f>P387</f>
        <v>0</v>
      </c>
      <c r="Q386" s="128"/>
      <c r="R386" s="129">
        <f>R387</f>
        <v>0</v>
      </c>
      <c r="S386" s="128"/>
      <c r="T386" s="130">
        <f>T387</f>
        <v>0</v>
      </c>
      <c r="AR386" s="124" t="s">
        <v>197</v>
      </c>
      <c r="AT386" s="131" t="s">
        <v>69</v>
      </c>
      <c r="AU386" s="131" t="s">
        <v>76</v>
      </c>
      <c r="AY386" s="124" t="s">
        <v>173</v>
      </c>
      <c r="BK386" s="132">
        <f>BK387</f>
        <v>0</v>
      </c>
    </row>
    <row r="387" spans="1:65" s="2" customFormat="1" ht="16.5" customHeight="1">
      <c r="A387" s="30"/>
      <c r="B387" s="135"/>
      <c r="C387" s="136" t="s">
        <v>399</v>
      </c>
      <c r="D387" s="136" t="s">
        <v>175</v>
      </c>
      <c r="E387" s="137" t="s">
        <v>497</v>
      </c>
      <c r="F387" s="138" t="s">
        <v>496</v>
      </c>
      <c r="G387" s="139" t="s">
        <v>476</v>
      </c>
      <c r="H387" s="140">
        <v>1</v>
      </c>
      <c r="I387" s="141"/>
      <c r="J387" s="141">
        <f>ROUND(I387*H387,2)</f>
        <v>0</v>
      </c>
      <c r="K387" s="138" t="s">
        <v>177</v>
      </c>
      <c r="L387" s="31"/>
      <c r="M387" s="142" t="s">
        <v>3</v>
      </c>
      <c r="N387" s="143" t="s">
        <v>41</v>
      </c>
      <c r="O387" s="144">
        <v>0</v>
      </c>
      <c r="P387" s="144">
        <f>O387*H387</f>
        <v>0</v>
      </c>
      <c r="Q387" s="144">
        <v>0</v>
      </c>
      <c r="R387" s="144">
        <f>Q387*H387</f>
        <v>0</v>
      </c>
      <c r="S387" s="144">
        <v>0</v>
      </c>
      <c r="T387" s="145">
        <f>S387*H387</f>
        <v>0</v>
      </c>
      <c r="U387" s="30"/>
      <c r="V387" s="30"/>
      <c r="W387" s="30"/>
      <c r="X387" s="30"/>
      <c r="Y387" s="30"/>
      <c r="Z387" s="30"/>
      <c r="AA387" s="30"/>
      <c r="AB387" s="30"/>
      <c r="AC387" s="30"/>
      <c r="AD387" s="30"/>
      <c r="AE387" s="30"/>
      <c r="AR387" s="146" t="s">
        <v>477</v>
      </c>
      <c r="AT387" s="146" t="s">
        <v>175</v>
      </c>
      <c r="AU387" s="146" t="s">
        <v>79</v>
      </c>
      <c r="AY387" s="18" t="s">
        <v>173</v>
      </c>
      <c r="BE387" s="147">
        <f>IF(N387="základní",J387,0)</f>
        <v>0</v>
      </c>
      <c r="BF387" s="147">
        <f>IF(N387="snížená",J387,0)</f>
        <v>0</v>
      </c>
      <c r="BG387" s="147">
        <f>IF(N387="zákl. přenesená",J387,0)</f>
        <v>0</v>
      </c>
      <c r="BH387" s="147">
        <f>IF(N387="sníž. přenesená",J387,0)</f>
        <v>0</v>
      </c>
      <c r="BI387" s="147">
        <f>IF(N387="nulová",J387,0)</f>
        <v>0</v>
      </c>
      <c r="BJ387" s="18" t="s">
        <v>76</v>
      </c>
      <c r="BK387" s="147">
        <f>ROUND(I387*H387,2)</f>
        <v>0</v>
      </c>
      <c r="BL387" s="18" t="s">
        <v>477</v>
      </c>
      <c r="BM387" s="146" t="s">
        <v>1770</v>
      </c>
    </row>
    <row r="388" spans="1:65" s="12" customFormat="1" ht="22.9" customHeight="1">
      <c r="B388" s="123"/>
      <c r="D388" s="124" t="s">
        <v>69</v>
      </c>
      <c r="E388" s="133" t="s">
        <v>498</v>
      </c>
      <c r="F388" s="133" t="s">
        <v>499</v>
      </c>
      <c r="J388" s="134">
        <f>BK388</f>
        <v>0</v>
      </c>
      <c r="L388" s="123"/>
      <c r="M388" s="127"/>
      <c r="N388" s="128"/>
      <c r="O388" s="128"/>
      <c r="P388" s="129">
        <f>P389</f>
        <v>0</v>
      </c>
      <c r="Q388" s="128"/>
      <c r="R388" s="129">
        <f>R389</f>
        <v>0</v>
      </c>
      <c r="S388" s="128"/>
      <c r="T388" s="130">
        <f>T389</f>
        <v>0</v>
      </c>
      <c r="AR388" s="124" t="s">
        <v>197</v>
      </c>
      <c r="AT388" s="131" t="s">
        <v>69</v>
      </c>
      <c r="AU388" s="131" t="s">
        <v>76</v>
      </c>
      <c r="AY388" s="124" t="s">
        <v>173</v>
      </c>
      <c r="BK388" s="132">
        <f>BK389</f>
        <v>0</v>
      </c>
    </row>
    <row r="389" spans="1:65" s="2" customFormat="1" ht="16.5" customHeight="1">
      <c r="A389" s="30"/>
      <c r="B389" s="135"/>
      <c r="C389" s="136" t="s">
        <v>403</v>
      </c>
      <c r="D389" s="136" t="s">
        <v>175</v>
      </c>
      <c r="E389" s="137" t="s">
        <v>500</v>
      </c>
      <c r="F389" s="138" t="s">
        <v>499</v>
      </c>
      <c r="G389" s="139" t="s">
        <v>476</v>
      </c>
      <c r="H389" s="140">
        <v>1</v>
      </c>
      <c r="I389" s="141"/>
      <c r="J389" s="141">
        <f>ROUND(I389*H389,2)</f>
        <v>0</v>
      </c>
      <c r="K389" s="138" t="s">
        <v>177</v>
      </c>
      <c r="L389" s="31"/>
      <c r="M389" s="142" t="s">
        <v>3</v>
      </c>
      <c r="N389" s="143" t="s">
        <v>41</v>
      </c>
      <c r="O389" s="144">
        <v>0</v>
      </c>
      <c r="P389" s="144">
        <f>O389*H389</f>
        <v>0</v>
      </c>
      <c r="Q389" s="144">
        <v>0</v>
      </c>
      <c r="R389" s="144">
        <f>Q389*H389</f>
        <v>0</v>
      </c>
      <c r="S389" s="144">
        <v>0</v>
      </c>
      <c r="T389" s="145">
        <f>S389*H389</f>
        <v>0</v>
      </c>
      <c r="U389" s="30"/>
      <c r="V389" s="30"/>
      <c r="W389" s="30"/>
      <c r="X389" s="30"/>
      <c r="Y389" s="30"/>
      <c r="Z389" s="30"/>
      <c r="AA389" s="30"/>
      <c r="AB389" s="30"/>
      <c r="AC389" s="30"/>
      <c r="AD389" s="30"/>
      <c r="AE389" s="30"/>
      <c r="AR389" s="146" t="s">
        <v>477</v>
      </c>
      <c r="AT389" s="146" t="s">
        <v>175</v>
      </c>
      <c r="AU389" s="146" t="s">
        <v>79</v>
      </c>
      <c r="AY389" s="18" t="s">
        <v>173</v>
      </c>
      <c r="BE389" s="147">
        <f>IF(N389="základní",J389,0)</f>
        <v>0</v>
      </c>
      <c r="BF389" s="147">
        <f>IF(N389="snížená",J389,0)</f>
        <v>0</v>
      </c>
      <c r="BG389" s="147">
        <f>IF(N389="zákl. přenesená",J389,0)</f>
        <v>0</v>
      </c>
      <c r="BH389" s="147">
        <f>IF(N389="sníž. přenesená",J389,0)</f>
        <v>0</v>
      </c>
      <c r="BI389" s="147">
        <f>IF(N389="nulová",J389,0)</f>
        <v>0</v>
      </c>
      <c r="BJ389" s="18" t="s">
        <v>76</v>
      </c>
      <c r="BK389" s="147">
        <f>ROUND(I389*H389,2)</f>
        <v>0</v>
      </c>
      <c r="BL389" s="18" t="s">
        <v>477</v>
      </c>
      <c r="BM389" s="146" t="s">
        <v>1771</v>
      </c>
    </row>
    <row r="390" spans="1:65" s="12" customFormat="1" ht="22.9" customHeight="1">
      <c r="B390" s="123"/>
      <c r="D390" s="124" t="s">
        <v>69</v>
      </c>
      <c r="E390" s="133" t="s">
        <v>501</v>
      </c>
      <c r="F390" s="133" t="s">
        <v>502</v>
      </c>
      <c r="J390" s="134">
        <f>BK390</f>
        <v>0</v>
      </c>
      <c r="L390" s="123"/>
      <c r="M390" s="127"/>
      <c r="N390" s="128"/>
      <c r="O390" s="128"/>
      <c r="P390" s="129">
        <f>P391</f>
        <v>0</v>
      </c>
      <c r="Q390" s="128"/>
      <c r="R390" s="129">
        <f>R391</f>
        <v>0</v>
      </c>
      <c r="S390" s="128"/>
      <c r="T390" s="130">
        <f>T391</f>
        <v>0</v>
      </c>
      <c r="AR390" s="124" t="s">
        <v>197</v>
      </c>
      <c r="AT390" s="131" t="s">
        <v>69</v>
      </c>
      <c r="AU390" s="131" t="s">
        <v>76</v>
      </c>
      <c r="AY390" s="124" t="s">
        <v>173</v>
      </c>
      <c r="BK390" s="132">
        <f>BK391</f>
        <v>0</v>
      </c>
    </row>
    <row r="391" spans="1:65" s="2" customFormat="1" ht="16.5" customHeight="1">
      <c r="A391" s="30"/>
      <c r="B391" s="135"/>
      <c r="C391" s="136" t="s">
        <v>407</v>
      </c>
      <c r="D391" s="136" t="s">
        <v>175</v>
      </c>
      <c r="E391" s="137" t="s">
        <v>503</v>
      </c>
      <c r="F391" s="138" t="s">
        <v>504</v>
      </c>
      <c r="G391" s="139" t="s">
        <v>476</v>
      </c>
      <c r="H391" s="140">
        <v>1</v>
      </c>
      <c r="I391" s="141"/>
      <c r="J391" s="141">
        <f>ROUND(I391*H391,2)</f>
        <v>0</v>
      </c>
      <c r="K391" s="138" t="s">
        <v>177</v>
      </c>
      <c r="L391" s="31"/>
      <c r="M391" s="142" t="s">
        <v>3</v>
      </c>
      <c r="N391" s="143" t="s">
        <v>41</v>
      </c>
      <c r="O391" s="144">
        <v>0</v>
      </c>
      <c r="P391" s="144">
        <f>O391*H391</f>
        <v>0</v>
      </c>
      <c r="Q391" s="144">
        <v>0</v>
      </c>
      <c r="R391" s="144">
        <f>Q391*H391</f>
        <v>0</v>
      </c>
      <c r="S391" s="144">
        <v>0</v>
      </c>
      <c r="T391" s="145">
        <f>S391*H391</f>
        <v>0</v>
      </c>
      <c r="U391" s="30"/>
      <c r="V391" s="30"/>
      <c r="W391" s="30"/>
      <c r="X391" s="30"/>
      <c r="Y391" s="30"/>
      <c r="Z391" s="30"/>
      <c r="AA391" s="30"/>
      <c r="AB391" s="30"/>
      <c r="AC391" s="30"/>
      <c r="AD391" s="30"/>
      <c r="AE391" s="30"/>
      <c r="AR391" s="146" t="s">
        <v>477</v>
      </c>
      <c r="AT391" s="146" t="s">
        <v>175</v>
      </c>
      <c r="AU391" s="146" t="s">
        <v>79</v>
      </c>
      <c r="AY391" s="18" t="s">
        <v>173</v>
      </c>
      <c r="BE391" s="147">
        <f>IF(N391="základní",J391,0)</f>
        <v>0</v>
      </c>
      <c r="BF391" s="147">
        <f>IF(N391="snížená",J391,0)</f>
        <v>0</v>
      </c>
      <c r="BG391" s="147">
        <f>IF(N391="zákl. přenesená",J391,0)</f>
        <v>0</v>
      </c>
      <c r="BH391" s="147">
        <f>IF(N391="sníž. přenesená",J391,0)</f>
        <v>0</v>
      </c>
      <c r="BI391" s="147">
        <f>IF(N391="nulová",J391,0)</f>
        <v>0</v>
      </c>
      <c r="BJ391" s="18" t="s">
        <v>76</v>
      </c>
      <c r="BK391" s="147">
        <f>ROUND(I391*H391,2)</f>
        <v>0</v>
      </c>
      <c r="BL391" s="18" t="s">
        <v>477</v>
      </c>
      <c r="BM391" s="146" t="s">
        <v>1772</v>
      </c>
    </row>
    <row r="392" spans="1:65" s="12" customFormat="1" ht="22.9" customHeight="1">
      <c r="B392" s="123"/>
      <c r="D392" s="124" t="s">
        <v>69</v>
      </c>
      <c r="E392" s="133" t="s">
        <v>505</v>
      </c>
      <c r="F392" s="133" t="s">
        <v>506</v>
      </c>
      <c r="J392" s="134">
        <f>BK392</f>
        <v>0</v>
      </c>
      <c r="L392" s="123"/>
      <c r="M392" s="127"/>
      <c r="N392" s="128"/>
      <c r="O392" s="128"/>
      <c r="P392" s="129">
        <f>P393</f>
        <v>0</v>
      </c>
      <c r="Q392" s="128"/>
      <c r="R392" s="129">
        <f>R393</f>
        <v>0</v>
      </c>
      <c r="S392" s="128"/>
      <c r="T392" s="130">
        <f>T393</f>
        <v>0</v>
      </c>
      <c r="AR392" s="124" t="s">
        <v>197</v>
      </c>
      <c r="AT392" s="131" t="s">
        <v>69</v>
      </c>
      <c r="AU392" s="131" t="s">
        <v>76</v>
      </c>
      <c r="AY392" s="124" t="s">
        <v>173</v>
      </c>
      <c r="BK392" s="132">
        <f>BK393</f>
        <v>0</v>
      </c>
    </row>
    <row r="393" spans="1:65" s="2" customFormat="1" ht="16.5" customHeight="1">
      <c r="A393" s="30"/>
      <c r="B393" s="135"/>
      <c r="C393" s="136" t="s">
        <v>411</v>
      </c>
      <c r="D393" s="136" t="s">
        <v>175</v>
      </c>
      <c r="E393" s="137" t="s">
        <v>507</v>
      </c>
      <c r="F393" s="138" t="s">
        <v>506</v>
      </c>
      <c r="G393" s="139" t="s">
        <v>476</v>
      </c>
      <c r="H393" s="140">
        <v>1</v>
      </c>
      <c r="I393" s="141"/>
      <c r="J393" s="141">
        <f>ROUND(I393*H393,2)</f>
        <v>0</v>
      </c>
      <c r="K393" s="138" t="s">
        <v>177</v>
      </c>
      <c r="L393" s="31"/>
      <c r="M393" s="181" t="s">
        <v>3</v>
      </c>
      <c r="N393" s="182" t="s">
        <v>41</v>
      </c>
      <c r="O393" s="183">
        <v>0</v>
      </c>
      <c r="P393" s="183">
        <f>O393*H393</f>
        <v>0</v>
      </c>
      <c r="Q393" s="183">
        <v>0</v>
      </c>
      <c r="R393" s="183">
        <f>Q393*H393</f>
        <v>0</v>
      </c>
      <c r="S393" s="183">
        <v>0</v>
      </c>
      <c r="T393" s="184">
        <f>S393*H393</f>
        <v>0</v>
      </c>
      <c r="U393" s="30"/>
      <c r="V393" s="30"/>
      <c r="W393" s="30"/>
      <c r="X393" s="30"/>
      <c r="Y393" s="30"/>
      <c r="Z393" s="30"/>
      <c r="AA393" s="30"/>
      <c r="AB393" s="30"/>
      <c r="AC393" s="30"/>
      <c r="AD393" s="30"/>
      <c r="AE393" s="30"/>
      <c r="AR393" s="146" t="s">
        <v>477</v>
      </c>
      <c r="AT393" s="146" t="s">
        <v>175</v>
      </c>
      <c r="AU393" s="146" t="s">
        <v>79</v>
      </c>
      <c r="AY393" s="18" t="s">
        <v>173</v>
      </c>
      <c r="BE393" s="147">
        <f>IF(N393="základní",J393,0)</f>
        <v>0</v>
      </c>
      <c r="BF393" s="147">
        <f>IF(N393="snížená",J393,0)</f>
        <v>0</v>
      </c>
      <c r="BG393" s="147">
        <f>IF(N393="zákl. přenesená",J393,0)</f>
        <v>0</v>
      </c>
      <c r="BH393" s="147">
        <f>IF(N393="sníž. přenesená",J393,0)</f>
        <v>0</v>
      </c>
      <c r="BI393" s="147">
        <f>IF(N393="nulová",J393,0)</f>
        <v>0</v>
      </c>
      <c r="BJ393" s="18" t="s">
        <v>76</v>
      </c>
      <c r="BK393" s="147">
        <f>ROUND(I393*H393,2)</f>
        <v>0</v>
      </c>
      <c r="BL393" s="18" t="s">
        <v>477</v>
      </c>
      <c r="BM393" s="146" t="s">
        <v>1773</v>
      </c>
    </row>
    <row r="394" spans="1:65" s="2" customFormat="1" ht="6.95" customHeight="1">
      <c r="A394" s="30"/>
      <c r="B394" s="40"/>
      <c r="C394" s="41"/>
      <c r="D394" s="41"/>
      <c r="E394" s="41"/>
      <c r="F394" s="41"/>
      <c r="G394" s="41"/>
      <c r="H394" s="41"/>
      <c r="I394" s="41"/>
      <c r="J394" s="41"/>
      <c r="K394" s="41"/>
      <c r="L394" s="31"/>
      <c r="M394" s="30"/>
      <c r="O394" s="30"/>
      <c r="P394" s="30"/>
      <c r="Q394" s="30"/>
      <c r="R394" s="30"/>
      <c r="S394" s="30"/>
      <c r="T394" s="30"/>
      <c r="U394" s="30"/>
      <c r="V394" s="30"/>
      <c r="W394" s="30"/>
      <c r="X394" s="30"/>
      <c r="Y394" s="30"/>
      <c r="Z394" s="30"/>
      <c r="AA394" s="30"/>
      <c r="AB394" s="30"/>
      <c r="AC394" s="30"/>
      <c r="AD394" s="30"/>
      <c r="AE394" s="30"/>
    </row>
  </sheetData>
  <autoFilter ref="C99:K393"/>
  <mergeCells count="8">
    <mergeCell ref="E90:H90"/>
    <mergeCell ref="E92:H92"/>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360"/>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6"/>
    </row>
    <row r="2" spans="1:46" s="1" customFormat="1" ht="36.950000000000003" customHeight="1">
      <c r="L2" s="286" t="s">
        <v>6</v>
      </c>
      <c r="M2" s="273"/>
      <c r="N2" s="273"/>
      <c r="O2" s="273"/>
      <c r="P2" s="273"/>
      <c r="Q2" s="273"/>
      <c r="R2" s="273"/>
      <c r="S2" s="273"/>
      <c r="T2" s="273"/>
      <c r="U2" s="273"/>
      <c r="V2" s="273"/>
      <c r="AT2" s="18" t="s">
        <v>109</v>
      </c>
    </row>
    <row r="3" spans="1:46" s="1" customFormat="1" ht="6.95" customHeight="1">
      <c r="B3" s="19"/>
      <c r="C3" s="20"/>
      <c r="D3" s="20"/>
      <c r="E3" s="20"/>
      <c r="F3" s="20"/>
      <c r="G3" s="20"/>
      <c r="H3" s="20"/>
      <c r="I3" s="20"/>
      <c r="J3" s="20"/>
      <c r="K3" s="20"/>
      <c r="L3" s="21"/>
      <c r="AT3" s="18" t="s">
        <v>79</v>
      </c>
    </row>
    <row r="4" spans="1:46" s="1" customFormat="1" ht="24.95" customHeight="1">
      <c r="B4" s="21"/>
      <c r="D4" s="22" t="s">
        <v>125</v>
      </c>
      <c r="L4" s="21"/>
      <c r="M4" s="87" t="s">
        <v>11</v>
      </c>
      <c r="AT4" s="18" t="s">
        <v>4</v>
      </c>
    </row>
    <row r="5" spans="1:46" s="1" customFormat="1" ht="6.95" customHeight="1">
      <c r="B5" s="21"/>
      <c r="L5" s="21"/>
    </row>
    <row r="6" spans="1:46" s="1" customFormat="1" ht="12" customHeight="1">
      <c r="B6" s="21"/>
      <c r="D6" s="27" t="s">
        <v>15</v>
      </c>
      <c r="L6" s="21"/>
    </row>
    <row r="7" spans="1:46" s="1" customFormat="1" ht="16.5" customHeight="1">
      <c r="B7" s="21"/>
      <c r="E7" s="296" t="str">
        <f>'Rekapitulace stavby'!K6</f>
        <v>Oprava traťového úseku Hanušovice - Jeseník</v>
      </c>
      <c r="F7" s="297"/>
      <c r="G7" s="297"/>
      <c r="H7" s="297"/>
      <c r="L7" s="21"/>
    </row>
    <row r="8" spans="1:46" s="2" customFormat="1" ht="12" customHeight="1">
      <c r="A8" s="30"/>
      <c r="B8" s="31"/>
      <c r="C8" s="30"/>
      <c r="D8" s="27" t="s">
        <v>126</v>
      </c>
      <c r="E8" s="30"/>
      <c r="F8" s="30"/>
      <c r="G8" s="30"/>
      <c r="H8" s="30"/>
      <c r="I8" s="30"/>
      <c r="J8" s="30"/>
      <c r="K8" s="30"/>
      <c r="L8" s="88"/>
      <c r="S8" s="30"/>
      <c r="T8" s="30"/>
      <c r="U8" s="30"/>
      <c r="V8" s="30"/>
      <c r="W8" s="30"/>
      <c r="X8" s="30"/>
      <c r="Y8" s="30"/>
      <c r="Z8" s="30"/>
      <c r="AA8" s="30"/>
      <c r="AB8" s="30"/>
      <c r="AC8" s="30"/>
      <c r="AD8" s="30"/>
      <c r="AE8" s="30"/>
    </row>
    <row r="9" spans="1:46" s="2" customFormat="1" ht="24.75" customHeight="1">
      <c r="A9" s="30"/>
      <c r="B9" s="31"/>
      <c r="C9" s="30"/>
      <c r="D9" s="30"/>
      <c r="E9" s="267" t="s">
        <v>1774</v>
      </c>
      <c r="F9" s="298"/>
      <c r="G9" s="298"/>
      <c r="H9" s="298"/>
      <c r="I9" s="30"/>
      <c r="J9" s="30"/>
      <c r="K9" s="30"/>
      <c r="L9" s="88"/>
      <c r="S9" s="30"/>
      <c r="T9" s="30"/>
      <c r="U9" s="30"/>
      <c r="V9" s="30"/>
      <c r="W9" s="30"/>
      <c r="X9" s="30"/>
      <c r="Y9" s="30"/>
      <c r="Z9" s="30"/>
      <c r="AA9" s="30"/>
      <c r="AB9" s="30"/>
      <c r="AC9" s="30"/>
      <c r="AD9" s="30"/>
      <c r="AE9" s="30"/>
    </row>
    <row r="10" spans="1:46" s="2" customFormat="1">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c r="A12" s="30"/>
      <c r="B12" s="31"/>
      <c r="C12" s="30"/>
      <c r="D12" s="27" t="s">
        <v>19</v>
      </c>
      <c r="E12" s="30"/>
      <c r="F12" s="25" t="s">
        <v>20</v>
      </c>
      <c r="G12" s="30"/>
      <c r="H12" s="30"/>
      <c r="I12" s="27" t="s">
        <v>21</v>
      </c>
      <c r="J12" s="48" t="str">
        <f>'Rekapitulace stavby'!AN8</f>
        <v>26. 3. 2020</v>
      </c>
      <c r="K12" s="30"/>
      <c r="L12" s="88"/>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c r="A14" s="30"/>
      <c r="B14" s="31"/>
      <c r="C14" s="30"/>
      <c r="D14" s="27" t="s">
        <v>23</v>
      </c>
      <c r="E14" s="30"/>
      <c r="F14" s="30"/>
      <c r="G14" s="30"/>
      <c r="H14" s="30"/>
      <c r="I14" s="27" t="s">
        <v>24</v>
      </c>
      <c r="J14" s="25" t="s">
        <v>3</v>
      </c>
      <c r="K14" s="30"/>
      <c r="L14" s="88"/>
      <c r="S14" s="30"/>
      <c r="T14" s="30"/>
      <c r="U14" s="30"/>
      <c r="V14" s="30"/>
      <c r="W14" s="30"/>
      <c r="X14" s="30"/>
      <c r="Y14" s="30"/>
      <c r="Z14" s="30"/>
      <c r="AA14" s="30"/>
      <c r="AB14" s="30"/>
      <c r="AC14" s="30"/>
      <c r="AD14" s="30"/>
      <c r="AE14" s="30"/>
    </row>
    <row r="15" spans="1:46" s="2" customFormat="1" ht="18" customHeight="1">
      <c r="A15" s="30"/>
      <c r="B15" s="31"/>
      <c r="C15" s="30"/>
      <c r="D15" s="30"/>
      <c r="E15" s="25" t="s">
        <v>25</v>
      </c>
      <c r="F15" s="30"/>
      <c r="G15" s="30"/>
      <c r="H15" s="30"/>
      <c r="I15" s="27" t="s">
        <v>26</v>
      </c>
      <c r="J15" s="25" t="s">
        <v>3</v>
      </c>
      <c r="K15" s="30"/>
      <c r="L15" s="88"/>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c r="A17" s="30"/>
      <c r="B17" s="31"/>
      <c r="C17" s="30"/>
      <c r="D17" s="27" t="s">
        <v>27</v>
      </c>
      <c r="E17" s="30"/>
      <c r="F17" s="30"/>
      <c r="G17" s="30"/>
      <c r="H17" s="30"/>
      <c r="I17" s="27" t="s">
        <v>24</v>
      </c>
      <c r="J17" s="25" t="s">
        <v>3</v>
      </c>
      <c r="K17" s="30"/>
      <c r="L17" s="88"/>
      <c r="S17" s="30"/>
      <c r="T17" s="30"/>
      <c r="U17" s="30"/>
      <c r="V17" s="30"/>
      <c r="W17" s="30"/>
      <c r="X17" s="30"/>
      <c r="Y17" s="30"/>
      <c r="Z17" s="30"/>
      <c r="AA17" s="30"/>
      <c r="AB17" s="30"/>
      <c r="AC17" s="30"/>
      <c r="AD17" s="30"/>
      <c r="AE17" s="30"/>
    </row>
    <row r="18" spans="1:31" s="2" customFormat="1" ht="18" customHeight="1">
      <c r="A18" s="30"/>
      <c r="B18" s="31"/>
      <c r="C18" s="30"/>
      <c r="D18" s="30"/>
      <c r="E18" s="25" t="s">
        <v>28</v>
      </c>
      <c r="F18" s="30"/>
      <c r="G18" s="30"/>
      <c r="H18" s="30"/>
      <c r="I18" s="27" t="s">
        <v>26</v>
      </c>
      <c r="J18" s="25" t="s">
        <v>3</v>
      </c>
      <c r="K18" s="30"/>
      <c r="L18" s="88"/>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c r="A20" s="30"/>
      <c r="B20" s="31"/>
      <c r="C20" s="30"/>
      <c r="D20" s="27" t="s">
        <v>29</v>
      </c>
      <c r="E20" s="30"/>
      <c r="F20" s="30"/>
      <c r="G20" s="30"/>
      <c r="H20" s="30"/>
      <c r="I20" s="27" t="s">
        <v>24</v>
      </c>
      <c r="J20" s="25" t="s">
        <v>3</v>
      </c>
      <c r="K20" s="30"/>
      <c r="L20" s="88"/>
      <c r="S20" s="30"/>
      <c r="T20" s="30"/>
      <c r="U20" s="30"/>
      <c r="V20" s="30"/>
      <c r="W20" s="30"/>
      <c r="X20" s="30"/>
      <c r="Y20" s="30"/>
      <c r="Z20" s="30"/>
      <c r="AA20" s="30"/>
      <c r="AB20" s="30"/>
      <c r="AC20" s="30"/>
      <c r="AD20" s="30"/>
      <c r="AE20" s="30"/>
    </row>
    <row r="21" spans="1:31" s="2" customFormat="1" ht="18" customHeight="1">
      <c r="A21" s="30"/>
      <c r="B21" s="31"/>
      <c r="C21" s="30"/>
      <c r="D21" s="30"/>
      <c r="E21" s="25" t="s">
        <v>1614</v>
      </c>
      <c r="F21" s="30"/>
      <c r="G21" s="30"/>
      <c r="H21" s="30"/>
      <c r="I21" s="27" t="s">
        <v>26</v>
      </c>
      <c r="J21" s="25" t="s">
        <v>3</v>
      </c>
      <c r="K21" s="30"/>
      <c r="L21" s="88"/>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c r="A23" s="30"/>
      <c r="B23" s="31"/>
      <c r="C23" s="30"/>
      <c r="D23" s="27" t="s">
        <v>32</v>
      </c>
      <c r="E23" s="30"/>
      <c r="F23" s="30"/>
      <c r="G23" s="30"/>
      <c r="H23" s="30"/>
      <c r="I23" s="27" t="s">
        <v>24</v>
      </c>
      <c r="J23" s="25" t="s">
        <v>3</v>
      </c>
      <c r="K23" s="30"/>
      <c r="L23" s="88"/>
      <c r="S23" s="30"/>
      <c r="T23" s="30"/>
      <c r="U23" s="30"/>
      <c r="V23" s="30"/>
      <c r="W23" s="30"/>
      <c r="X23" s="30"/>
      <c r="Y23" s="30"/>
      <c r="Z23" s="30"/>
      <c r="AA23" s="30"/>
      <c r="AB23" s="30"/>
      <c r="AC23" s="30"/>
      <c r="AD23" s="30"/>
      <c r="AE23" s="30"/>
    </row>
    <row r="24" spans="1:31" s="2" customFormat="1" ht="18" customHeight="1">
      <c r="A24" s="30"/>
      <c r="B24" s="31"/>
      <c r="C24" s="30"/>
      <c r="D24" s="30"/>
      <c r="E24" s="25" t="s">
        <v>33</v>
      </c>
      <c r="F24" s="30"/>
      <c r="G24" s="30"/>
      <c r="H24" s="30"/>
      <c r="I24" s="27" t="s">
        <v>26</v>
      </c>
      <c r="J24" s="25" t="s">
        <v>3</v>
      </c>
      <c r="K24" s="30"/>
      <c r="L24" s="88"/>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c r="A26" s="30"/>
      <c r="B26" s="31"/>
      <c r="C26" s="30"/>
      <c r="D26" s="27" t="s">
        <v>34</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c r="A27" s="89"/>
      <c r="B27" s="90"/>
      <c r="C27" s="89"/>
      <c r="D27" s="89"/>
      <c r="E27" s="275" t="s">
        <v>3</v>
      </c>
      <c r="F27" s="275"/>
      <c r="G27" s="275"/>
      <c r="H27" s="275"/>
      <c r="I27" s="89"/>
      <c r="J27" s="89"/>
      <c r="K27" s="89"/>
      <c r="L27" s="91"/>
      <c r="S27" s="89"/>
      <c r="T27" s="89"/>
      <c r="U27" s="89"/>
      <c r="V27" s="89"/>
      <c r="W27" s="89"/>
      <c r="X27" s="89"/>
      <c r="Y27" s="89"/>
      <c r="Z27" s="89"/>
      <c r="AA27" s="89"/>
      <c r="AB27" s="89"/>
      <c r="AC27" s="89"/>
      <c r="AD27" s="89"/>
      <c r="AE27" s="89"/>
    </row>
    <row r="28" spans="1:31" s="2" customFormat="1" ht="6.95" customHeight="1">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c r="A30" s="30"/>
      <c r="B30" s="31"/>
      <c r="C30" s="30"/>
      <c r="D30" s="92" t="s">
        <v>36</v>
      </c>
      <c r="E30" s="30"/>
      <c r="F30" s="30"/>
      <c r="G30" s="30"/>
      <c r="H30" s="30"/>
      <c r="I30" s="30"/>
      <c r="J30" s="64">
        <f>ROUND(J100, 2)</f>
        <v>0</v>
      </c>
      <c r="K30" s="30"/>
      <c r="L30" s="88"/>
      <c r="S30" s="30"/>
      <c r="T30" s="30"/>
      <c r="U30" s="30"/>
      <c r="V30" s="30"/>
      <c r="W30" s="30"/>
      <c r="X30" s="30"/>
      <c r="Y30" s="30"/>
      <c r="Z30" s="30"/>
      <c r="AA30" s="30"/>
      <c r="AB30" s="30"/>
      <c r="AC30" s="30"/>
      <c r="AD30" s="30"/>
      <c r="AE30" s="30"/>
    </row>
    <row r="31" spans="1:31" s="2" customFormat="1" ht="6.95" customHeight="1">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c r="A32" s="30"/>
      <c r="B32" s="31"/>
      <c r="C32" s="30"/>
      <c r="D32" s="30"/>
      <c r="E32" s="30"/>
      <c r="F32" s="34" t="s">
        <v>38</v>
      </c>
      <c r="G32" s="30"/>
      <c r="H32" s="30"/>
      <c r="I32" s="34" t="s">
        <v>37</v>
      </c>
      <c r="J32" s="34" t="s">
        <v>39</v>
      </c>
      <c r="K32" s="30"/>
      <c r="L32" s="88"/>
      <c r="S32" s="30"/>
      <c r="T32" s="30"/>
      <c r="U32" s="30"/>
      <c r="V32" s="30"/>
      <c r="W32" s="30"/>
      <c r="X32" s="30"/>
      <c r="Y32" s="30"/>
      <c r="Z32" s="30"/>
      <c r="AA32" s="30"/>
      <c r="AB32" s="30"/>
      <c r="AC32" s="30"/>
      <c r="AD32" s="30"/>
      <c r="AE32" s="30"/>
    </row>
    <row r="33" spans="1:31" s="2" customFormat="1" ht="14.45" customHeight="1">
      <c r="A33" s="30"/>
      <c r="B33" s="31"/>
      <c r="C33" s="30"/>
      <c r="D33" s="93" t="s">
        <v>40</v>
      </c>
      <c r="E33" s="27" t="s">
        <v>41</v>
      </c>
      <c r="F33" s="94">
        <f>ROUND((SUM(BE100:BE359)),  2)</f>
        <v>0</v>
      </c>
      <c r="G33" s="30"/>
      <c r="H33" s="30"/>
      <c r="I33" s="95">
        <v>0.21</v>
      </c>
      <c r="J33" s="94">
        <f>ROUND(((SUM(BE100:BE359))*I33),  2)</f>
        <v>0</v>
      </c>
      <c r="K33" s="30"/>
      <c r="L33" s="88"/>
      <c r="S33" s="30"/>
      <c r="T33" s="30"/>
      <c r="U33" s="30"/>
      <c r="V33" s="30"/>
      <c r="W33" s="30"/>
      <c r="X33" s="30"/>
      <c r="Y33" s="30"/>
      <c r="Z33" s="30"/>
      <c r="AA33" s="30"/>
      <c r="AB33" s="30"/>
      <c r="AC33" s="30"/>
      <c r="AD33" s="30"/>
      <c r="AE33" s="30"/>
    </row>
    <row r="34" spans="1:31" s="2" customFormat="1" ht="14.45" customHeight="1">
      <c r="A34" s="30"/>
      <c r="B34" s="31"/>
      <c r="C34" s="30"/>
      <c r="D34" s="30"/>
      <c r="E34" s="27" t="s">
        <v>42</v>
      </c>
      <c r="F34" s="94">
        <f>ROUND((SUM(BF100:BF359)),  2)</f>
        <v>0</v>
      </c>
      <c r="G34" s="30"/>
      <c r="H34" s="30"/>
      <c r="I34" s="95">
        <v>0.15</v>
      </c>
      <c r="J34" s="94">
        <f>ROUND(((SUM(BF100:BF359))*I34),  2)</f>
        <v>0</v>
      </c>
      <c r="K34" s="30"/>
      <c r="L34" s="88"/>
      <c r="S34" s="30"/>
      <c r="T34" s="30"/>
      <c r="U34" s="30"/>
      <c r="V34" s="30"/>
      <c r="W34" s="30"/>
      <c r="X34" s="30"/>
      <c r="Y34" s="30"/>
      <c r="Z34" s="30"/>
      <c r="AA34" s="30"/>
      <c r="AB34" s="30"/>
      <c r="AC34" s="30"/>
      <c r="AD34" s="30"/>
      <c r="AE34" s="30"/>
    </row>
    <row r="35" spans="1:31" s="2" customFormat="1" ht="14.45" hidden="1" customHeight="1">
      <c r="A35" s="30"/>
      <c r="B35" s="31"/>
      <c r="C35" s="30"/>
      <c r="D35" s="30"/>
      <c r="E35" s="27" t="s">
        <v>43</v>
      </c>
      <c r="F35" s="94">
        <f>ROUND((SUM(BG100:BG359)),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c r="A36" s="30"/>
      <c r="B36" s="31"/>
      <c r="C36" s="30"/>
      <c r="D36" s="30"/>
      <c r="E36" s="27" t="s">
        <v>44</v>
      </c>
      <c r="F36" s="94">
        <f>ROUND((SUM(BH100:BH359)),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c r="A37" s="30"/>
      <c r="B37" s="31"/>
      <c r="C37" s="30"/>
      <c r="D37" s="30"/>
      <c r="E37" s="27" t="s">
        <v>45</v>
      </c>
      <c r="F37" s="94">
        <f>ROUND((SUM(BI100:BI359)),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c r="A39" s="30"/>
      <c r="B39" s="31"/>
      <c r="C39" s="96"/>
      <c r="D39" s="97" t="s">
        <v>46</v>
      </c>
      <c r="E39" s="53"/>
      <c r="F39" s="53"/>
      <c r="G39" s="98" t="s">
        <v>47</v>
      </c>
      <c r="H39" s="99" t="s">
        <v>48</v>
      </c>
      <c r="I39" s="53"/>
      <c r="J39" s="100">
        <f>SUM(J30:J37)</f>
        <v>0</v>
      </c>
      <c r="K39" s="101"/>
      <c r="L39" s="88"/>
      <c r="S39" s="30"/>
      <c r="T39" s="30"/>
      <c r="U39" s="30"/>
      <c r="V39" s="30"/>
      <c r="W39" s="30"/>
      <c r="X39" s="30"/>
      <c r="Y39" s="30"/>
      <c r="Z39" s="30"/>
      <c r="AA39" s="30"/>
      <c r="AB39" s="30"/>
      <c r="AC39" s="30"/>
      <c r="AD39" s="30"/>
      <c r="AE39" s="30"/>
    </row>
    <row r="40" spans="1:31" s="2" customFormat="1" ht="14.45" customHeight="1">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c r="A45" s="30"/>
      <c r="B45" s="31"/>
      <c r="C45" s="22" t="s">
        <v>130</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c r="A48" s="30"/>
      <c r="B48" s="31"/>
      <c r="C48" s="30"/>
      <c r="D48" s="30"/>
      <c r="E48" s="296" t="str">
        <f>E7</f>
        <v>Oprava traťového úseku Hanušovice - Jeseník</v>
      </c>
      <c r="F48" s="297"/>
      <c r="G48" s="297"/>
      <c r="H48" s="297"/>
      <c r="I48" s="30"/>
      <c r="J48" s="30"/>
      <c r="K48" s="30"/>
      <c r="L48" s="88"/>
      <c r="S48" s="30"/>
      <c r="T48" s="30"/>
      <c r="U48" s="30"/>
      <c r="V48" s="30"/>
      <c r="W48" s="30"/>
      <c r="X48" s="30"/>
      <c r="Y48" s="30"/>
      <c r="Z48" s="30"/>
      <c r="AA48" s="30"/>
      <c r="AB48" s="30"/>
      <c r="AC48" s="30"/>
      <c r="AD48" s="30"/>
      <c r="AE48" s="30"/>
    </row>
    <row r="49" spans="1:47" s="2" customFormat="1" ht="12" customHeight="1">
      <c r="A49" s="30"/>
      <c r="B49" s="31"/>
      <c r="C49" s="27" t="s">
        <v>126</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24.75" customHeight="1">
      <c r="A50" s="30"/>
      <c r="B50" s="31"/>
      <c r="C50" s="30"/>
      <c r="D50" s="30"/>
      <c r="E50" s="267" t="str">
        <f>E9</f>
        <v>SO 04-19-11 - Hanušovice - Jindřichov na Moravě, žel. propustek v ev. km 5,101</v>
      </c>
      <c r="F50" s="298"/>
      <c r="G50" s="298"/>
      <c r="H50" s="298"/>
      <c r="I50" s="30"/>
      <c r="J50" s="30"/>
      <c r="K50" s="30"/>
      <c r="L50" s="88"/>
      <c r="S50" s="30"/>
      <c r="T50" s="30"/>
      <c r="U50" s="30"/>
      <c r="V50" s="30"/>
      <c r="W50" s="30"/>
      <c r="X50" s="30"/>
      <c r="Y50" s="30"/>
      <c r="Z50" s="30"/>
      <c r="AA50" s="30"/>
      <c r="AB50" s="30"/>
      <c r="AC50" s="30"/>
      <c r="AD50" s="30"/>
      <c r="AE50" s="30"/>
    </row>
    <row r="51" spans="1:47" s="2" customFormat="1" ht="6.95" customHeight="1">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c r="A52" s="30"/>
      <c r="B52" s="31"/>
      <c r="C52" s="27" t="s">
        <v>19</v>
      </c>
      <c r="D52" s="30"/>
      <c r="E52" s="30"/>
      <c r="F52" s="25" t="str">
        <f>F12</f>
        <v>Olomouc</v>
      </c>
      <c r="G52" s="30"/>
      <c r="H52" s="30"/>
      <c r="I52" s="27" t="s">
        <v>21</v>
      </c>
      <c r="J52" s="48" t="str">
        <f>IF(J12="","",J12)</f>
        <v>26. 3. 2020</v>
      </c>
      <c r="K52" s="30"/>
      <c r="L52" s="88"/>
      <c r="S52" s="30"/>
      <c r="T52" s="30"/>
      <c r="U52" s="30"/>
      <c r="V52" s="30"/>
      <c r="W52" s="30"/>
      <c r="X52" s="30"/>
      <c r="Y52" s="30"/>
      <c r="Z52" s="30"/>
      <c r="AA52" s="30"/>
      <c r="AB52" s="30"/>
      <c r="AC52" s="30"/>
      <c r="AD52" s="30"/>
      <c r="AE52" s="30"/>
    </row>
    <row r="53" spans="1:47" s="2" customFormat="1" ht="6.95" customHeight="1">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c r="A54" s="30"/>
      <c r="B54" s="31"/>
      <c r="C54" s="27" t="s">
        <v>23</v>
      </c>
      <c r="D54" s="30"/>
      <c r="E54" s="30"/>
      <c r="F54" s="25" t="str">
        <f>E15</f>
        <v>Správa železnic, státní organizace</v>
      </c>
      <c r="G54" s="30"/>
      <c r="H54" s="30"/>
      <c r="I54" s="27" t="s">
        <v>29</v>
      </c>
      <c r="J54" s="28" t="str">
        <f>E21</f>
        <v>Ing. Petr Vachutka</v>
      </c>
      <c r="K54" s="30"/>
      <c r="L54" s="88"/>
      <c r="S54" s="30"/>
      <c r="T54" s="30"/>
      <c r="U54" s="30"/>
      <c r="V54" s="30"/>
      <c r="W54" s="30"/>
      <c r="X54" s="30"/>
      <c r="Y54" s="30"/>
      <c r="Z54" s="30"/>
      <c r="AA54" s="30"/>
      <c r="AB54" s="30"/>
      <c r="AC54" s="30"/>
      <c r="AD54" s="30"/>
      <c r="AE54" s="30"/>
    </row>
    <row r="55" spans="1:47" s="2" customFormat="1" ht="25.7" customHeight="1">
      <c r="A55" s="30"/>
      <c r="B55" s="31"/>
      <c r="C55" s="27" t="s">
        <v>27</v>
      </c>
      <c r="D55" s="30"/>
      <c r="E55" s="30"/>
      <c r="F55" s="25" t="str">
        <f>IF(E18="","",E18)</f>
        <v>Moravia Consult Olomouc a.s.</v>
      </c>
      <c r="G55" s="30"/>
      <c r="H55" s="30"/>
      <c r="I55" s="27" t="s">
        <v>32</v>
      </c>
      <c r="J55" s="28" t="str">
        <f>E24</f>
        <v>Ing. et Ing. Ondřej Suk</v>
      </c>
      <c r="K55" s="30"/>
      <c r="L55" s="88"/>
      <c r="S55" s="30"/>
      <c r="T55" s="30"/>
      <c r="U55" s="30"/>
      <c r="V55" s="30"/>
      <c r="W55" s="30"/>
      <c r="X55" s="30"/>
      <c r="Y55" s="30"/>
      <c r="Z55" s="30"/>
      <c r="AA55" s="30"/>
      <c r="AB55" s="30"/>
      <c r="AC55" s="30"/>
      <c r="AD55" s="30"/>
      <c r="AE55" s="30"/>
    </row>
    <row r="56" spans="1:47" s="2" customFormat="1" ht="10.35" customHeight="1">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c r="A57" s="30"/>
      <c r="B57" s="31"/>
      <c r="C57" s="102" t="s">
        <v>131</v>
      </c>
      <c r="D57" s="96"/>
      <c r="E57" s="96"/>
      <c r="F57" s="96"/>
      <c r="G57" s="96"/>
      <c r="H57" s="96"/>
      <c r="I57" s="96"/>
      <c r="J57" s="103" t="s">
        <v>132</v>
      </c>
      <c r="K57" s="96"/>
      <c r="L57" s="88"/>
      <c r="S57" s="30"/>
      <c r="T57" s="30"/>
      <c r="U57" s="30"/>
      <c r="V57" s="30"/>
      <c r="W57" s="30"/>
      <c r="X57" s="30"/>
      <c r="Y57" s="30"/>
      <c r="Z57" s="30"/>
      <c r="AA57" s="30"/>
      <c r="AB57" s="30"/>
      <c r="AC57" s="30"/>
      <c r="AD57" s="30"/>
      <c r="AE57" s="30"/>
    </row>
    <row r="58" spans="1:47" s="2" customFormat="1" ht="10.35" customHeight="1">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c r="A59" s="30"/>
      <c r="B59" s="31"/>
      <c r="C59" s="104" t="s">
        <v>68</v>
      </c>
      <c r="D59" s="30"/>
      <c r="E59" s="30"/>
      <c r="F59" s="30"/>
      <c r="G59" s="30"/>
      <c r="H59" s="30"/>
      <c r="I59" s="30"/>
      <c r="J59" s="64">
        <f>J100</f>
        <v>0</v>
      </c>
      <c r="K59" s="30"/>
      <c r="L59" s="88"/>
      <c r="S59" s="30"/>
      <c r="T59" s="30"/>
      <c r="U59" s="30"/>
      <c r="V59" s="30"/>
      <c r="W59" s="30"/>
      <c r="X59" s="30"/>
      <c r="Y59" s="30"/>
      <c r="Z59" s="30"/>
      <c r="AA59" s="30"/>
      <c r="AB59" s="30"/>
      <c r="AC59" s="30"/>
      <c r="AD59" s="30"/>
      <c r="AE59" s="30"/>
      <c r="AU59" s="18" t="s">
        <v>133</v>
      </c>
    </row>
    <row r="60" spans="1:47" s="9" customFormat="1" ht="24.95" customHeight="1">
      <c r="B60" s="105"/>
      <c r="D60" s="106" t="s">
        <v>134</v>
      </c>
      <c r="E60" s="107"/>
      <c r="F60" s="107"/>
      <c r="G60" s="107"/>
      <c r="H60" s="107"/>
      <c r="I60" s="107"/>
      <c r="J60" s="108">
        <f>J101</f>
        <v>0</v>
      </c>
      <c r="L60" s="105"/>
    </row>
    <row r="61" spans="1:47" s="10" customFormat="1" ht="19.899999999999999" customHeight="1">
      <c r="B61" s="109"/>
      <c r="D61" s="110" t="s">
        <v>135</v>
      </c>
      <c r="E61" s="111"/>
      <c r="F61" s="111"/>
      <c r="G61" s="111"/>
      <c r="H61" s="111"/>
      <c r="I61" s="111"/>
      <c r="J61" s="112">
        <f>J102</f>
        <v>0</v>
      </c>
      <c r="L61" s="109"/>
    </row>
    <row r="62" spans="1:47" s="10" customFormat="1" ht="19.899999999999999" customHeight="1">
      <c r="B62" s="109"/>
      <c r="D62" s="110" t="s">
        <v>136</v>
      </c>
      <c r="E62" s="111"/>
      <c r="F62" s="111"/>
      <c r="G62" s="111"/>
      <c r="H62" s="111"/>
      <c r="I62" s="111"/>
      <c r="J62" s="112">
        <f>J152</f>
        <v>0</v>
      </c>
      <c r="L62" s="109"/>
    </row>
    <row r="63" spans="1:47" s="10" customFormat="1" ht="19.899999999999999" customHeight="1">
      <c r="B63" s="109"/>
      <c r="D63" s="110" t="s">
        <v>137</v>
      </c>
      <c r="E63" s="111"/>
      <c r="F63" s="111"/>
      <c r="G63" s="111"/>
      <c r="H63" s="111"/>
      <c r="I63" s="111"/>
      <c r="J63" s="112">
        <f>J184</f>
        <v>0</v>
      </c>
      <c r="L63" s="109"/>
    </row>
    <row r="64" spans="1:47" s="10" customFormat="1" ht="19.899999999999999" customHeight="1">
      <c r="B64" s="109"/>
      <c r="D64" s="110" t="s">
        <v>138</v>
      </c>
      <c r="E64" s="111"/>
      <c r="F64" s="111"/>
      <c r="G64" s="111"/>
      <c r="H64" s="111"/>
      <c r="I64" s="111"/>
      <c r="J64" s="112">
        <f>J224</f>
        <v>0</v>
      </c>
      <c r="L64" s="109"/>
    </row>
    <row r="65" spans="2:12" s="10" customFormat="1" ht="19.899999999999999" customHeight="1">
      <c r="B65" s="109"/>
      <c r="D65" s="110" t="s">
        <v>139</v>
      </c>
      <c r="E65" s="111"/>
      <c r="F65" s="111"/>
      <c r="G65" s="111"/>
      <c r="H65" s="111"/>
      <c r="I65" s="111"/>
      <c r="J65" s="112">
        <f>J246</f>
        <v>0</v>
      </c>
      <c r="L65" s="109"/>
    </row>
    <row r="66" spans="2:12" s="10" customFormat="1" ht="19.899999999999999" customHeight="1">
      <c r="B66" s="109"/>
      <c r="D66" s="110" t="s">
        <v>142</v>
      </c>
      <c r="E66" s="111"/>
      <c r="F66" s="111"/>
      <c r="G66" s="111"/>
      <c r="H66" s="111"/>
      <c r="I66" s="111"/>
      <c r="J66" s="112">
        <f>J259</f>
        <v>0</v>
      </c>
      <c r="L66" s="109"/>
    </row>
    <row r="67" spans="2:12" s="10" customFormat="1" ht="19.899999999999999" customHeight="1">
      <c r="B67" s="109"/>
      <c r="D67" s="110" t="s">
        <v>143</v>
      </c>
      <c r="E67" s="111"/>
      <c r="F67" s="111"/>
      <c r="G67" s="111"/>
      <c r="H67" s="111"/>
      <c r="I67" s="111"/>
      <c r="J67" s="112">
        <f>J295</f>
        <v>0</v>
      </c>
      <c r="L67" s="109"/>
    </row>
    <row r="68" spans="2:12" s="10" customFormat="1" ht="19.899999999999999" customHeight="1">
      <c r="B68" s="109"/>
      <c r="D68" s="110" t="s">
        <v>144</v>
      </c>
      <c r="E68" s="111"/>
      <c r="F68" s="111"/>
      <c r="G68" s="111"/>
      <c r="H68" s="111"/>
      <c r="I68" s="111"/>
      <c r="J68" s="112">
        <f>J312</f>
        <v>0</v>
      </c>
      <c r="L68" s="109"/>
    </row>
    <row r="69" spans="2:12" s="9" customFormat="1" ht="24.95" customHeight="1">
      <c r="B69" s="105"/>
      <c r="D69" s="106" t="s">
        <v>145</v>
      </c>
      <c r="E69" s="107"/>
      <c r="F69" s="107"/>
      <c r="G69" s="107"/>
      <c r="H69" s="107"/>
      <c r="I69" s="107"/>
      <c r="J69" s="108">
        <f>J315</f>
        <v>0</v>
      </c>
      <c r="L69" s="105"/>
    </row>
    <row r="70" spans="2:12" s="10" customFormat="1" ht="19.899999999999999" customHeight="1">
      <c r="B70" s="109"/>
      <c r="D70" s="110" t="s">
        <v>146</v>
      </c>
      <c r="E70" s="111"/>
      <c r="F70" s="111"/>
      <c r="G70" s="111"/>
      <c r="H70" s="111"/>
      <c r="I70" s="111"/>
      <c r="J70" s="112">
        <f>J316</f>
        <v>0</v>
      </c>
      <c r="L70" s="109"/>
    </row>
    <row r="71" spans="2:12" s="9" customFormat="1" ht="24.95" customHeight="1">
      <c r="B71" s="105"/>
      <c r="D71" s="106" t="s">
        <v>148</v>
      </c>
      <c r="E71" s="107"/>
      <c r="F71" s="107"/>
      <c r="G71" s="107"/>
      <c r="H71" s="107"/>
      <c r="I71" s="107"/>
      <c r="J71" s="108">
        <f>J335</f>
        <v>0</v>
      </c>
      <c r="L71" s="105"/>
    </row>
    <row r="72" spans="2:12" s="10" customFormat="1" ht="19.899999999999999" customHeight="1">
      <c r="B72" s="109"/>
      <c r="D72" s="110" t="s">
        <v>149</v>
      </c>
      <c r="E72" s="111"/>
      <c r="F72" s="111"/>
      <c r="G72" s="111"/>
      <c r="H72" s="111"/>
      <c r="I72" s="111"/>
      <c r="J72" s="112">
        <f>J336</f>
        <v>0</v>
      </c>
      <c r="L72" s="109"/>
    </row>
    <row r="73" spans="2:12" s="10" customFormat="1" ht="19.899999999999999" customHeight="1">
      <c r="B73" s="109"/>
      <c r="D73" s="110" t="s">
        <v>150</v>
      </c>
      <c r="E73" s="111"/>
      <c r="F73" s="111"/>
      <c r="G73" s="111"/>
      <c r="H73" s="111"/>
      <c r="I73" s="111"/>
      <c r="J73" s="112">
        <f>J338</f>
        <v>0</v>
      </c>
      <c r="L73" s="109"/>
    </row>
    <row r="74" spans="2:12" s="10" customFormat="1" ht="19.899999999999999" customHeight="1">
      <c r="B74" s="109"/>
      <c r="D74" s="110" t="s">
        <v>151</v>
      </c>
      <c r="E74" s="111"/>
      <c r="F74" s="111"/>
      <c r="G74" s="111"/>
      <c r="H74" s="111"/>
      <c r="I74" s="111"/>
      <c r="J74" s="112">
        <f>J346</f>
        <v>0</v>
      </c>
      <c r="L74" s="109"/>
    </row>
    <row r="75" spans="2:12" s="10" customFormat="1" ht="19.899999999999999" customHeight="1">
      <c r="B75" s="109"/>
      <c r="D75" s="110" t="s">
        <v>152</v>
      </c>
      <c r="E75" s="111"/>
      <c r="F75" s="111"/>
      <c r="G75" s="111"/>
      <c r="H75" s="111"/>
      <c r="I75" s="111"/>
      <c r="J75" s="112">
        <f>J348</f>
        <v>0</v>
      </c>
      <c r="L75" s="109"/>
    </row>
    <row r="76" spans="2:12" s="10" customFormat="1" ht="19.899999999999999" customHeight="1">
      <c r="B76" s="109"/>
      <c r="D76" s="110" t="s">
        <v>153</v>
      </c>
      <c r="E76" s="111"/>
      <c r="F76" s="111"/>
      <c r="G76" s="111"/>
      <c r="H76" s="111"/>
      <c r="I76" s="111"/>
      <c r="J76" s="112">
        <f>J350</f>
        <v>0</v>
      </c>
      <c r="L76" s="109"/>
    </row>
    <row r="77" spans="2:12" s="10" customFormat="1" ht="19.899999999999999" customHeight="1">
      <c r="B77" s="109"/>
      <c r="D77" s="110" t="s">
        <v>154</v>
      </c>
      <c r="E77" s="111"/>
      <c r="F77" s="111"/>
      <c r="G77" s="111"/>
      <c r="H77" s="111"/>
      <c r="I77" s="111"/>
      <c r="J77" s="112">
        <f>J352</f>
        <v>0</v>
      </c>
      <c r="L77" s="109"/>
    </row>
    <row r="78" spans="2:12" s="10" customFormat="1" ht="19.899999999999999" customHeight="1">
      <c r="B78" s="109"/>
      <c r="D78" s="110" t="s">
        <v>155</v>
      </c>
      <c r="E78" s="111"/>
      <c r="F78" s="111"/>
      <c r="G78" s="111"/>
      <c r="H78" s="111"/>
      <c r="I78" s="111"/>
      <c r="J78" s="112">
        <f>J354</f>
        <v>0</v>
      </c>
      <c r="L78" s="109"/>
    </row>
    <row r="79" spans="2:12" s="10" customFormat="1" ht="19.899999999999999" customHeight="1">
      <c r="B79" s="109"/>
      <c r="D79" s="110" t="s">
        <v>156</v>
      </c>
      <c r="E79" s="111"/>
      <c r="F79" s="111"/>
      <c r="G79" s="111"/>
      <c r="H79" s="111"/>
      <c r="I79" s="111"/>
      <c r="J79" s="112">
        <f>J356</f>
        <v>0</v>
      </c>
      <c r="L79" s="109"/>
    </row>
    <row r="80" spans="2:12" s="10" customFormat="1" ht="19.899999999999999" customHeight="1">
      <c r="B80" s="109"/>
      <c r="D80" s="110" t="s">
        <v>157</v>
      </c>
      <c r="E80" s="111"/>
      <c r="F80" s="111"/>
      <c r="G80" s="111"/>
      <c r="H80" s="111"/>
      <c r="I80" s="111"/>
      <c r="J80" s="112">
        <f>J358</f>
        <v>0</v>
      </c>
      <c r="L80" s="109"/>
    </row>
    <row r="81" spans="1:31" s="2" customFormat="1" ht="21.75" customHeight="1">
      <c r="A81" s="30"/>
      <c r="B81" s="31"/>
      <c r="C81" s="30"/>
      <c r="D81" s="30"/>
      <c r="E81" s="30"/>
      <c r="F81" s="30"/>
      <c r="G81" s="30"/>
      <c r="H81" s="30"/>
      <c r="I81" s="30"/>
      <c r="J81" s="30"/>
      <c r="K81" s="30"/>
      <c r="L81" s="88"/>
      <c r="S81" s="30"/>
      <c r="T81" s="30"/>
      <c r="U81" s="30"/>
      <c r="V81" s="30"/>
      <c r="W81" s="30"/>
      <c r="X81" s="30"/>
      <c r="Y81" s="30"/>
      <c r="Z81" s="30"/>
      <c r="AA81" s="30"/>
      <c r="AB81" s="30"/>
      <c r="AC81" s="30"/>
      <c r="AD81" s="30"/>
      <c r="AE81" s="30"/>
    </row>
    <row r="82" spans="1:31" s="2" customFormat="1" ht="6.95" customHeight="1">
      <c r="A82" s="30"/>
      <c r="B82" s="40"/>
      <c r="C82" s="41"/>
      <c r="D82" s="41"/>
      <c r="E82" s="41"/>
      <c r="F82" s="41"/>
      <c r="G82" s="41"/>
      <c r="H82" s="41"/>
      <c r="I82" s="41"/>
      <c r="J82" s="41"/>
      <c r="K82" s="41"/>
      <c r="L82" s="88"/>
      <c r="S82" s="30"/>
      <c r="T82" s="30"/>
      <c r="U82" s="30"/>
      <c r="V82" s="30"/>
      <c r="W82" s="30"/>
      <c r="X82" s="30"/>
      <c r="Y82" s="30"/>
      <c r="Z82" s="30"/>
      <c r="AA82" s="30"/>
      <c r="AB82" s="30"/>
      <c r="AC82" s="30"/>
      <c r="AD82" s="30"/>
      <c r="AE82" s="30"/>
    </row>
    <row r="86" spans="1:31" s="2" customFormat="1" ht="6.95" customHeight="1">
      <c r="A86" s="30"/>
      <c r="B86" s="42"/>
      <c r="C86" s="43"/>
      <c r="D86" s="43"/>
      <c r="E86" s="43"/>
      <c r="F86" s="43"/>
      <c r="G86" s="43"/>
      <c r="H86" s="43"/>
      <c r="I86" s="43"/>
      <c r="J86" s="43"/>
      <c r="K86" s="43"/>
      <c r="L86" s="88"/>
      <c r="S86" s="30"/>
      <c r="T86" s="30"/>
      <c r="U86" s="30"/>
      <c r="V86" s="30"/>
      <c r="W86" s="30"/>
      <c r="X86" s="30"/>
      <c r="Y86" s="30"/>
      <c r="Z86" s="30"/>
      <c r="AA86" s="30"/>
      <c r="AB86" s="30"/>
      <c r="AC86" s="30"/>
      <c r="AD86" s="30"/>
      <c r="AE86" s="30"/>
    </row>
    <row r="87" spans="1:31" s="2" customFormat="1" ht="24.95" customHeight="1">
      <c r="A87" s="30"/>
      <c r="B87" s="31"/>
      <c r="C87" s="22" t="s">
        <v>158</v>
      </c>
      <c r="D87" s="30"/>
      <c r="E87" s="30"/>
      <c r="F87" s="30"/>
      <c r="G87" s="30"/>
      <c r="H87" s="30"/>
      <c r="I87" s="30"/>
      <c r="J87" s="30"/>
      <c r="K87" s="30"/>
      <c r="L87" s="88"/>
      <c r="S87" s="30"/>
      <c r="T87" s="30"/>
      <c r="U87" s="30"/>
      <c r="V87" s="30"/>
      <c r="W87" s="30"/>
      <c r="X87" s="30"/>
      <c r="Y87" s="30"/>
      <c r="Z87" s="30"/>
      <c r="AA87" s="30"/>
      <c r="AB87" s="30"/>
      <c r="AC87" s="30"/>
      <c r="AD87" s="30"/>
      <c r="AE87" s="30"/>
    </row>
    <row r="88" spans="1:31" s="2" customFormat="1" ht="6.95" customHeight="1">
      <c r="A88" s="30"/>
      <c r="B88" s="31"/>
      <c r="C88" s="30"/>
      <c r="D88" s="30"/>
      <c r="E88" s="30"/>
      <c r="F88" s="30"/>
      <c r="G88" s="30"/>
      <c r="H88" s="30"/>
      <c r="I88" s="30"/>
      <c r="J88" s="30"/>
      <c r="K88" s="30"/>
      <c r="L88" s="88"/>
      <c r="S88" s="30"/>
      <c r="T88" s="30"/>
      <c r="U88" s="30"/>
      <c r="V88" s="30"/>
      <c r="W88" s="30"/>
      <c r="X88" s="30"/>
      <c r="Y88" s="30"/>
      <c r="Z88" s="30"/>
      <c r="AA88" s="30"/>
      <c r="AB88" s="30"/>
      <c r="AC88" s="30"/>
      <c r="AD88" s="30"/>
      <c r="AE88" s="30"/>
    </row>
    <row r="89" spans="1:31" s="2" customFormat="1" ht="12" customHeight="1">
      <c r="A89" s="30"/>
      <c r="B89" s="31"/>
      <c r="C89" s="27" t="s">
        <v>15</v>
      </c>
      <c r="D89" s="30"/>
      <c r="E89" s="30"/>
      <c r="F89" s="30"/>
      <c r="G89" s="30"/>
      <c r="H89" s="30"/>
      <c r="I89" s="30"/>
      <c r="J89" s="30"/>
      <c r="K89" s="30"/>
      <c r="L89" s="88"/>
      <c r="S89" s="30"/>
      <c r="T89" s="30"/>
      <c r="U89" s="30"/>
      <c r="V89" s="30"/>
      <c r="W89" s="30"/>
      <c r="X89" s="30"/>
      <c r="Y89" s="30"/>
      <c r="Z89" s="30"/>
      <c r="AA89" s="30"/>
      <c r="AB89" s="30"/>
      <c r="AC89" s="30"/>
      <c r="AD89" s="30"/>
      <c r="AE89" s="30"/>
    </row>
    <row r="90" spans="1:31" s="2" customFormat="1" ht="16.5" customHeight="1">
      <c r="A90" s="30"/>
      <c r="B90" s="31"/>
      <c r="C90" s="30"/>
      <c r="D90" s="30"/>
      <c r="E90" s="296" t="str">
        <f>E7</f>
        <v>Oprava traťového úseku Hanušovice - Jeseník</v>
      </c>
      <c r="F90" s="297"/>
      <c r="G90" s="297"/>
      <c r="H90" s="297"/>
      <c r="I90" s="30"/>
      <c r="J90" s="30"/>
      <c r="K90" s="30"/>
      <c r="L90" s="88"/>
      <c r="S90" s="30"/>
      <c r="T90" s="30"/>
      <c r="U90" s="30"/>
      <c r="V90" s="30"/>
      <c r="W90" s="30"/>
      <c r="X90" s="30"/>
      <c r="Y90" s="30"/>
      <c r="Z90" s="30"/>
      <c r="AA90" s="30"/>
      <c r="AB90" s="30"/>
      <c r="AC90" s="30"/>
      <c r="AD90" s="30"/>
      <c r="AE90" s="30"/>
    </row>
    <row r="91" spans="1:31" s="2" customFormat="1" ht="12" customHeight="1">
      <c r="A91" s="30"/>
      <c r="B91" s="31"/>
      <c r="C91" s="27" t="s">
        <v>126</v>
      </c>
      <c r="D91" s="30"/>
      <c r="E91" s="30"/>
      <c r="F91" s="30"/>
      <c r="G91" s="30"/>
      <c r="H91" s="30"/>
      <c r="I91" s="30"/>
      <c r="J91" s="30"/>
      <c r="K91" s="30"/>
      <c r="L91" s="88"/>
      <c r="S91" s="30"/>
      <c r="T91" s="30"/>
      <c r="U91" s="30"/>
      <c r="V91" s="30"/>
      <c r="W91" s="30"/>
      <c r="X91" s="30"/>
      <c r="Y91" s="30"/>
      <c r="Z91" s="30"/>
      <c r="AA91" s="30"/>
      <c r="AB91" s="30"/>
      <c r="AC91" s="30"/>
      <c r="AD91" s="30"/>
      <c r="AE91" s="30"/>
    </row>
    <row r="92" spans="1:31" s="2" customFormat="1" ht="24.75" customHeight="1">
      <c r="A92" s="30"/>
      <c r="B92" s="31"/>
      <c r="C92" s="30"/>
      <c r="D92" s="30"/>
      <c r="E92" s="267" t="str">
        <f>E9</f>
        <v>SO 04-19-11 - Hanušovice - Jindřichov na Moravě, žel. propustek v ev. km 5,101</v>
      </c>
      <c r="F92" s="298"/>
      <c r="G92" s="298"/>
      <c r="H92" s="298"/>
      <c r="I92" s="30"/>
      <c r="J92" s="30"/>
      <c r="K92" s="30"/>
      <c r="L92" s="88"/>
      <c r="S92" s="30"/>
      <c r="T92" s="30"/>
      <c r="U92" s="30"/>
      <c r="V92" s="30"/>
      <c r="W92" s="30"/>
      <c r="X92" s="30"/>
      <c r="Y92" s="30"/>
      <c r="Z92" s="30"/>
      <c r="AA92" s="30"/>
      <c r="AB92" s="30"/>
      <c r="AC92" s="30"/>
      <c r="AD92" s="30"/>
      <c r="AE92" s="30"/>
    </row>
    <row r="93" spans="1:31" s="2" customFormat="1" ht="6.95" customHeight="1">
      <c r="A93" s="30"/>
      <c r="B93" s="31"/>
      <c r="C93" s="30"/>
      <c r="D93" s="30"/>
      <c r="E93" s="30"/>
      <c r="F93" s="30"/>
      <c r="G93" s="30"/>
      <c r="H93" s="30"/>
      <c r="I93" s="30"/>
      <c r="J93" s="30"/>
      <c r="K93" s="30"/>
      <c r="L93" s="88"/>
      <c r="S93" s="30"/>
      <c r="T93" s="30"/>
      <c r="U93" s="30"/>
      <c r="V93" s="30"/>
      <c r="W93" s="30"/>
      <c r="X93" s="30"/>
      <c r="Y93" s="30"/>
      <c r="Z93" s="30"/>
      <c r="AA93" s="30"/>
      <c r="AB93" s="30"/>
      <c r="AC93" s="30"/>
      <c r="AD93" s="30"/>
      <c r="AE93" s="30"/>
    </row>
    <row r="94" spans="1:31" s="2" customFormat="1" ht="12" customHeight="1">
      <c r="A94" s="30"/>
      <c r="B94" s="31"/>
      <c r="C94" s="27" t="s">
        <v>19</v>
      </c>
      <c r="D94" s="30"/>
      <c r="E94" s="30"/>
      <c r="F94" s="25" t="str">
        <f>F12</f>
        <v>Olomouc</v>
      </c>
      <c r="G94" s="30"/>
      <c r="H94" s="30"/>
      <c r="I94" s="27" t="s">
        <v>21</v>
      </c>
      <c r="J94" s="48" t="str">
        <f>IF(J12="","",J12)</f>
        <v>26. 3. 2020</v>
      </c>
      <c r="K94" s="30"/>
      <c r="L94" s="88"/>
      <c r="S94" s="30"/>
      <c r="T94" s="30"/>
      <c r="U94" s="30"/>
      <c r="V94" s="30"/>
      <c r="W94" s="30"/>
      <c r="X94" s="30"/>
      <c r="Y94" s="30"/>
      <c r="Z94" s="30"/>
      <c r="AA94" s="30"/>
      <c r="AB94" s="30"/>
      <c r="AC94" s="30"/>
      <c r="AD94" s="30"/>
      <c r="AE94" s="30"/>
    </row>
    <row r="95" spans="1:31" s="2" customFormat="1" ht="6.95" customHeight="1">
      <c r="A95" s="30"/>
      <c r="B95" s="31"/>
      <c r="C95" s="30"/>
      <c r="D95" s="30"/>
      <c r="E95" s="30"/>
      <c r="F95" s="30"/>
      <c r="G95" s="30"/>
      <c r="H95" s="30"/>
      <c r="I95" s="30"/>
      <c r="J95" s="30"/>
      <c r="K95" s="30"/>
      <c r="L95" s="88"/>
      <c r="S95" s="30"/>
      <c r="T95" s="30"/>
      <c r="U95" s="30"/>
      <c r="V95" s="30"/>
      <c r="W95" s="30"/>
      <c r="X95" s="30"/>
      <c r="Y95" s="30"/>
      <c r="Z95" s="30"/>
      <c r="AA95" s="30"/>
      <c r="AB95" s="30"/>
      <c r="AC95" s="30"/>
      <c r="AD95" s="30"/>
      <c r="AE95" s="30"/>
    </row>
    <row r="96" spans="1:31" s="2" customFormat="1" ht="15.2" customHeight="1">
      <c r="A96" s="30"/>
      <c r="B96" s="31"/>
      <c r="C96" s="27" t="s">
        <v>23</v>
      </c>
      <c r="D96" s="30"/>
      <c r="E96" s="30"/>
      <c r="F96" s="25" t="str">
        <f>E15</f>
        <v>Správa železnic, státní organizace</v>
      </c>
      <c r="G96" s="30"/>
      <c r="H96" s="30"/>
      <c r="I96" s="27" t="s">
        <v>29</v>
      </c>
      <c r="J96" s="28" t="str">
        <f>E21</f>
        <v>Ing. Petr Vachutka</v>
      </c>
      <c r="K96" s="30"/>
      <c r="L96" s="88"/>
      <c r="S96" s="30"/>
      <c r="T96" s="30"/>
      <c r="U96" s="30"/>
      <c r="V96" s="30"/>
      <c r="W96" s="30"/>
      <c r="X96" s="30"/>
      <c r="Y96" s="30"/>
      <c r="Z96" s="30"/>
      <c r="AA96" s="30"/>
      <c r="AB96" s="30"/>
      <c r="AC96" s="30"/>
      <c r="AD96" s="30"/>
      <c r="AE96" s="30"/>
    </row>
    <row r="97" spans="1:65" s="2" customFormat="1" ht="25.7" customHeight="1">
      <c r="A97" s="30"/>
      <c r="B97" s="31"/>
      <c r="C97" s="27" t="s">
        <v>27</v>
      </c>
      <c r="D97" s="30"/>
      <c r="E97" s="30"/>
      <c r="F97" s="25" t="str">
        <f>IF(E18="","",E18)</f>
        <v>Moravia Consult Olomouc a.s.</v>
      </c>
      <c r="G97" s="30"/>
      <c r="H97" s="30"/>
      <c r="I97" s="27" t="s">
        <v>32</v>
      </c>
      <c r="J97" s="28" t="str">
        <f>E24</f>
        <v>Ing. et Ing. Ondřej Suk</v>
      </c>
      <c r="K97" s="30"/>
      <c r="L97" s="88"/>
      <c r="S97" s="30"/>
      <c r="T97" s="30"/>
      <c r="U97" s="30"/>
      <c r="V97" s="30"/>
      <c r="W97" s="30"/>
      <c r="X97" s="30"/>
      <c r="Y97" s="30"/>
      <c r="Z97" s="30"/>
      <c r="AA97" s="30"/>
      <c r="AB97" s="30"/>
      <c r="AC97" s="30"/>
      <c r="AD97" s="30"/>
      <c r="AE97" s="30"/>
    </row>
    <row r="98" spans="1:65" s="2" customFormat="1" ht="10.35" customHeight="1">
      <c r="A98" s="30"/>
      <c r="B98" s="31"/>
      <c r="C98" s="30"/>
      <c r="D98" s="30"/>
      <c r="E98" s="30"/>
      <c r="F98" s="30"/>
      <c r="G98" s="30"/>
      <c r="H98" s="30"/>
      <c r="I98" s="30"/>
      <c r="J98" s="30"/>
      <c r="K98" s="30"/>
      <c r="L98" s="88"/>
      <c r="S98" s="30"/>
      <c r="T98" s="30"/>
      <c r="U98" s="30"/>
      <c r="V98" s="30"/>
      <c r="W98" s="30"/>
      <c r="X98" s="30"/>
      <c r="Y98" s="30"/>
      <c r="Z98" s="30"/>
      <c r="AA98" s="30"/>
      <c r="AB98" s="30"/>
      <c r="AC98" s="30"/>
      <c r="AD98" s="30"/>
      <c r="AE98" s="30"/>
    </row>
    <row r="99" spans="1:65" s="11" customFormat="1" ht="29.25" customHeight="1">
      <c r="A99" s="113"/>
      <c r="B99" s="114"/>
      <c r="C99" s="115" t="s">
        <v>159</v>
      </c>
      <c r="D99" s="116" t="s">
        <v>55</v>
      </c>
      <c r="E99" s="116" t="s">
        <v>51</v>
      </c>
      <c r="F99" s="116" t="s">
        <v>52</v>
      </c>
      <c r="G99" s="116" t="s">
        <v>160</v>
      </c>
      <c r="H99" s="116" t="s">
        <v>161</v>
      </c>
      <c r="I99" s="116" t="s">
        <v>162</v>
      </c>
      <c r="J99" s="116" t="s">
        <v>132</v>
      </c>
      <c r="K99" s="117" t="s">
        <v>163</v>
      </c>
      <c r="L99" s="118"/>
      <c r="M99" s="55" t="s">
        <v>3</v>
      </c>
      <c r="N99" s="56" t="s">
        <v>40</v>
      </c>
      <c r="O99" s="56" t="s">
        <v>164</v>
      </c>
      <c r="P99" s="56" t="s">
        <v>165</v>
      </c>
      <c r="Q99" s="56" t="s">
        <v>166</v>
      </c>
      <c r="R99" s="56" t="s">
        <v>167</v>
      </c>
      <c r="S99" s="56" t="s">
        <v>168</v>
      </c>
      <c r="T99" s="57" t="s">
        <v>169</v>
      </c>
      <c r="U99" s="113"/>
      <c r="V99" s="113"/>
      <c r="W99" s="113"/>
      <c r="X99" s="113"/>
      <c r="Y99" s="113"/>
      <c r="Z99" s="113"/>
      <c r="AA99" s="113"/>
      <c r="AB99" s="113"/>
      <c r="AC99" s="113"/>
      <c r="AD99" s="113"/>
      <c r="AE99" s="113"/>
    </row>
    <row r="100" spans="1:65" s="2" customFormat="1" ht="22.9" customHeight="1">
      <c r="A100" s="30"/>
      <c r="B100" s="31"/>
      <c r="C100" s="62" t="s">
        <v>170</v>
      </c>
      <c r="D100" s="30"/>
      <c r="E100" s="30"/>
      <c r="F100" s="30"/>
      <c r="G100" s="30"/>
      <c r="H100" s="30"/>
      <c r="I100" s="30"/>
      <c r="J100" s="119">
        <f>BK100</f>
        <v>0</v>
      </c>
      <c r="K100" s="30"/>
      <c r="L100" s="31"/>
      <c r="M100" s="58"/>
      <c r="N100" s="49"/>
      <c r="O100" s="59"/>
      <c r="P100" s="120">
        <f>P101+P315+P335</f>
        <v>380.47093999999998</v>
      </c>
      <c r="Q100" s="59"/>
      <c r="R100" s="120">
        <f>R101+R315+R335</f>
        <v>45.933557427999993</v>
      </c>
      <c r="S100" s="59"/>
      <c r="T100" s="121">
        <f>T101+T315+T335</f>
        <v>96.372170000000011</v>
      </c>
      <c r="U100" s="30"/>
      <c r="V100" s="30"/>
      <c r="W100" s="30"/>
      <c r="X100" s="30"/>
      <c r="Y100" s="30"/>
      <c r="Z100" s="30"/>
      <c r="AA100" s="30"/>
      <c r="AB100" s="30"/>
      <c r="AC100" s="30"/>
      <c r="AD100" s="30"/>
      <c r="AE100" s="30"/>
      <c r="AT100" s="18" t="s">
        <v>69</v>
      </c>
      <c r="AU100" s="18" t="s">
        <v>133</v>
      </c>
      <c r="BK100" s="122">
        <f>BK101+BK315+BK335</f>
        <v>0</v>
      </c>
    </row>
    <row r="101" spans="1:65" s="12" customFormat="1" ht="25.9" customHeight="1">
      <c r="B101" s="123"/>
      <c r="D101" s="124" t="s">
        <v>69</v>
      </c>
      <c r="E101" s="125" t="s">
        <v>171</v>
      </c>
      <c r="F101" s="125" t="s">
        <v>172</v>
      </c>
      <c r="J101" s="126">
        <f>BK101</f>
        <v>0</v>
      </c>
      <c r="L101" s="123"/>
      <c r="M101" s="127"/>
      <c r="N101" s="128"/>
      <c r="O101" s="128"/>
      <c r="P101" s="129">
        <f>P102+P152+P184+P224+P246+P259+P295+P312</f>
        <v>376.64047199999999</v>
      </c>
      <c r="Q101" s="128"/>
      <c r="R101" s="129">
        <f>R102+R152+R184+R224+R246+R259+R295+R312</f>
        <v>44.679557427999995</v>
      </c>
      <c r="S101" s="128"/>
      <c r="T101" s="130">
        <f>T102+T152+T184+T224+T246+T259+T295+T312</f>
        <v>90.872170000000011</v>
      </c>
      <c r="AR101" s="124" t="s">
        <v>76</v>
      </c>
      <c r="AT101" s="131" t="s">
        <v>69</v>
      </c>
      <c r="AU101" s="131" t="s">
        <v>70</v>
      </c>
      <c r="AY101" s="124" t="s">
        <v>173</v>
      </c>
      <c r="BK101" s="132">
        <f>BK102+BK152+BK184+BK224+BK246+BK259+BK295+BK312</f>
        <v>0</v>
      </c>
    </row>
    <row r="102" spans="1:65" s="12" customFormat="1" ht="22.9" customHeight="1">
      <c r="B102" s="123"/>
      <c r="D102" s="124" t="s">
        <v>69</v>
      </c>
      <c r="E102" s="133" t="s">
        <v>76</v>
      </c>
      <c r="F102" s="133" t="s">
        <v>174</v>
      </c>
      <c r="J102" s="134">
        <f>BK102</f>
        <v>0</v>
      </c>
      <c r="L102" s="123"/>
      <c r="M102" s="127"/>
      <c r="N102" s="128"/>
      <c r="O102" s="128"/>
      <c r="P102" s="129">
        <f>SUM(P103:P151)</f>
        <v>68.680300000000003</v>
      </c>
      <c r="Q102" s="128"/>
      <c r="R102" s="129">
        <f>SUM(R103:R151)</f>
        <v>11.251907999999998</v>
      </c>
      <c r="S102" s="128"/>
      <c r="T102" s="130">
        <f>SUM(T103:T151)</f>
        <v>0</v>
      </c>
      <c r="AR102" s="124" t="s">
        <v>76</v>
      </c>
      <c r="AT102" s="131" t="s">
        <v>69</v>
      </c>
      <c r="AU102" s="131" t="s">
        <v>76</v>
      </c>
      <c r="AY102" s="124" t="s">
        <v>173</v>
      </c>
      <c r="BK102" s="132">
        <f>SUM(BK103:BK151)</f>
        <v>0</v>
      </c>
    </row>
    <row r="103" spans="1:65" s="2" customFormat="1" ht="33" customHeight="1">
      <c r="A103" s="30"/>
      <c r="B103" s="135"/>
      <c r="C103" s="136" t="s">
        <v>76</v>
      </c>
      <c r="D103" s="136" t="s">
        <v>175</v>
      </c>
      <c r="E103" s="137" t="s">
        <v>1438</v>
      </c>
      <c r="F103" s="138" t="s">
        <v>1439</v>
      </c>
      <c r="G103" s="139" t="s">
        <v>200</v>
      </c>
      <c r="H103" s="140">
        <v>52.8</v>
      </c>
      <c r="I103" s="141"/>
      <c r="J103" s="141">
        <f>ROUND(I103*H103,2)</f>
        <v>0</v>
      </c>
      <c r="K103" s="138" t="s">
        <v>177</v>
      </c>
      <c r="L103" s="31"/>
      <c r="M103" s="142" t="s">
        <v>3</v>
      </c>
      <c r="N103" s="143" t="s">
        <v>41</v>
      </c>
      <c r="O103" s="144">
        <v>0.155</v>
      </c>
      <c r="P103" s="144">
        <f>O103*H103</f>
        <v>8.1839999999999993</v>
      </c>
      <c r="Q103" s="144">
        <v>0</v>
      </c>
      <c r="R103" s="144">
        <f>Q103*H103</f>
        <v>0</v>
      </c>
      <c r="S103" s="144">
        <v>0</v>
      </c>
      <c r="T103" s="145">
        <f>S103*H103</f>
        <v>0</v>
      </c>
      <c r="U103" s="30"/>
      <c r="V103" s="30"/>
      <c r="W103" s="30"/>
      <c r="X103" s="30"/>
      <c r="Y103" s="30"/>
      <c r="Z103" s="30"/>
      <c r="AA103" s="30"/>
      <c r="AB103" s="30"/>
      <c r="AC103" s="30"/>
      <c r="AD103" s="30"/>
      <c r="AE103" s="30"/>
      <c r="AR103" s="146" t="s">
        <v>178</v>
      </c>
      <c r="AT103" s="146" t="s">
        <v>175</v>
      </c>
      <c r="AU103" s="146" t="s">
        <v>79</v>
      </c>
      <c r="AY103" s="18" t="s">
        <v>173</v>
      </c>
      <c r="BE103" s="147">
        <f>IF(N103="základní",J103,0)</f>
        <v>0</v>
      </c>
      <c r="BF103" s="147">
        <f>IF(N103="snížená",J103,0)</f>
        <v>0</v>
      </c>
      <c r="BG103" s="147">
        <f>IF(N103="zákl. přenesená",J103,0)</f>
        <v>0</v>
      </c>
      <c r="BH103" s="147">
        <f>IF(N103="sníž. přenesená",J103,0)</f>
        <v>0</v>
      </c>
      <c r="BI103" s="147">
        <f>IF(N103="nulová",J103,0)</f>
        <v>0</v>
      </c>
      <c r="BJ103" s="18" t="s">
        <v>76</v>
      </c>
      <c r="BK103" s="147">
        <f>ROUND(I103*H103,2)</f>
        <v>0</v>
      </c>
      <c r="BL103" s="18" t="s">
        <v>178</v>
      </c>
      <c r="BM103" s="146" t="s">
        <v>1775</v>
      </c>
    </row>
    <row r="104" spans="1:65" s="2" customFormat="1" ht="39">
      <c r="A104" s="30"/>
      <c r="B104" s="31"/>
      <c r="C104" s="30"/>
      <c r="D104" s="148" t="s">
        <v>179</v>
      </c>
      <c r="E104" s="30"/>
      <c r="F104" s="149" t="s">
        <v>201</v>
      </c>
      <c r="G104" s="30"/>
      <c r="H104" s="30"/>
      <c r="I104" s="30"/>
      <c r="J104" s="30"/>
      <c r="K104" s="30"/>
      <c r="L104" s="31"/>
      <c r="M104" s="150"/>
      <c r="N104" s="151"/>
      <c r="O104" s="51"/>
      <c r="P104" s="51"/>
      <c r="Q104" s="51"/>
      <c r="R104" s="51"/>
      <c r="S104" s="51"/>
      <c r="T104" s="52"/>
      <c r="U104" s="30"/>
      <c r="V104" s="30"/>
      <c r="W104" s="30"/>
      <c r="X104" s="30"/>
      <c r="Y104" s="30"/>
      <c r="Z104" s="30"/>
      <c r="AA104" s="30"/>
      <c r="AB104" s="30"/>
      <c r="AC104" s="30"/>
      <c r="AD104" s="30"/>
      <c r="AE104" s="30"/>
      <c r="AT104" s="18" t="s">
        <v>179</v>
      </c>
      <c r="AU104" s="18" t="s">
        <v>79</v>
      </c>
    </row>
    <row r="105" spans="1:65" s="13" customFormat="1">
      <c r="B105" s="152"/>
      <c r="D105" s="148" t="s">
        <v>181</v>
      </c>
      <c r="E105" s="153" t="s">
        <v>3</v>
      </c>
      <c r="F105" s="154" t="s">
        <v>1035</v>
      </c>
      <c r="H105" s="153" t="s">
        <v>3</v>
      </c>
      <c r="L105" s="152"/>
      <c r="M105" s="155"/>
      <c r="N105" s="156"/>
      <c r="O105" s="156"/>
      <c r="P105" s="156"/>
      <c r="Q105" s="156"/>
      <c r="R105" s="156"/>
      <c r="S105" s="156"/>
      <c r="T105" s="157"/>
      <c r="AT105" s="153" t="s">
        <v>181</v>
      </c>
      <c r="AU105" s="153" t="s">
        <v>79</v>
      </c>
      <c r="AV105" s="13" t="s">
        <v>76</v>
      </c>
      <c r="AW105" s="13" t="s">
        <v>31</v>
      </c>
      <c r="AX105" s="13" t="s">
        <v>70</v>
      </c>
      <c r="AY105" s="153" t="s">
        <v>173</v>
      </c>
    </row>
    <row r="106" spans="1:65" s="14" customFormat="1">
      <c r="B106" s="158"/>
      <c r="D106" s="148" t="s">
        <v>181</v>
      </c>
      <c r="E106" s="159" t="s">
        <v>3</v>
      </c>
      <c r="F106" s="160" t="s">
        <v>1776</v>
      </c>
      <c r="H106" s="161">
        <v>52.8</v>
      </c>
      <c r="L106" s="158"/>
      <c r="M106" s="162"/>
      <c r="N106" s="163"/>
      <c r="O106" s="163"/>
      <c r="P106" s="163"/>
      <c r="Q106" s="163"/>
      <c r="R106" s="163"/>
      <c r="S106" s="163"/>
      <c r="T106" s="164"/>
      <c r="AT106" s="159" t="s">
        <v>181</v>
      </c>
      <c r="AU106" s="159" t="s">
        <v>79</v>
      </c>
      <c r="AV106" s="14" t="s">
        <v>79</v>
      </c>
      <c r="AW106" s="14" t="s">
        <v>31</v>
      </c>
      <c r="AX106" s="14" t="s">
        <v>70</v>
      </c>
      <c r="AY106" s="159" t="s">
        <v>173</v>
      </c>
    </row>
    <row r="107" spans="1:65" s="15" customFormat="1">
      <c r="B107" s="165"/>
      <c r="D107" s="148" t="s">
        <v>181</v>
      </c>
      <c r="E107" s="166" t="s">
        <v>3</v>
      </c>
      <c r="F107" s="167" t="s">
        <v>188</v>
      </c>
      <c r="H107" s="168">
        <v>52.8</v>
      </c>
      <c r="L107" s="165"/>
      <c r="M107" s="169"/>
      <c r="N107" s="170"/>
      <c r="O107" s="170"/>
      <c r="P107" s="170"/>
      <c r="Q107" s="170"/>
      <c r="R107" s="170"/>
      <c r="S107" s="170"/>
      <c r="T107" s="171"/>
      <c r="AT107" s="166" t="s">
        <v>181</v>
      </c>
      <c r="AU107" s="166" t="s">
        <v>79</v>
      </c>
      <c r="AV107" s="15" t="s">
        <v>178</v>
      </c>
      <c r="AW107" s="15" t="s">
        <v>31</v>
      </c>
      <c r="AX107" s="15" t="s">
        <v>76</v>
      </c>
      <c r="AY107" s="166" t="s">
        <v>173</v>
      </c>
    </row>
    <row r="108" spans="1:65" s="2" customFormat="1" ht="33" customHeight="1">
      <c r="A108" s="30"/>
      <c r="B108" s="135"/>
      <c r="C108" s="136" t="s">
        <v>79</v>
      </c>
      <c r="D108" s="136" t="s">
        <v>175</v>
      </c>
      <c r="E108" s="137" t="s">
        <v>1442</v>
      </c>
      <c r="F108" s="138" t="s">
        <v>1443</v>
      </c>
      <c r="G108" s="139" t="s">
        <v>200</v>
      </c>
      <c r="H108" s="140">
        <v>77.5</v>
      </c>
      <c r="I108" s="141"/>
      <c r="J108" s="141">
        <f>ROUND(I108*H108,2)</f>
        <v>0</v>
      </c>
      <c r="K108" s="138" t="s">
        <v>177</v>
      </c>
      <c r="L108" s="31"/>
      <c r="M108" s="142" t="s">
        <v>3</v>
      </c>
      <c r="N108" s="143" t="s">
        <v>41</v>
      </c>
      <c r="O108" s="144">
        <v>0.41399999999999998</v>
      </c>
      <c r="P108" s="144">
        <f>O108*H108</f>
        <v>32.085000000000001</v>
      </c>
      <c r="Q108" s="144">
        <v>0</v>
      </c>
      <c r="R108" s="144">
        <f>Q108*H108</f>
        <v>0</v>
      </c>
      <c r="S108" s="144">
        <v>0</v>
      </c>
      <c r="T108" s="145">
        <f>S108*H108</f>
        <v>0</v>
      </c>
      <c r="U108" s="30"/>
      <c r="V108" s="30"/>
      <c r="W108" s="30"/>
      <c r="X108" s="30"/>
      <c r="Y108" s="30"/>
      <c r="Z108" s="30"/>
      <c r="AA108" s="30"/>
      <c r="AB108" s="30"/>
      <c r="AC108" s="30"/>
      <c r="AD108" s="30"/>
      <c r="AE108" s="30"/>
      <c r="AR108" s="146" t="s">
        <v>178</v>
      </c>
      <c r="AT108" s="146" t="s">
        <v>175</v>
      </c>
      <c r="AU108" s="146" t="s">
        <v>79</v>
      </c>
      <c r="AY108" s="18" t="s">
        <v>173</v>
      </c>
      <c r="BE108" s="147">
        <f>IF(N108="základní",J108,0)</f>
        <v>0</v>
      </c>
      <c r="BF108" s="147">
        <f>IF(N108="snížená",J108,0)</f>
        <v>0</v>
      </c>
      <c r="BG108" s="147">
        <f>IF(N108="zákl. přenesená",J108,0)</f>
        <v>0</v>
      </c>
      <c r="BH108" s="147">
        <f>IF(N108="sníž. přenesená",J108,0)</f>
        <v>0</v>
      </c>
      <c r="BI108" s="147">
        <f>IF(N108="nulová",J108,0)</f>
        <v>0</v>
      </c>
      <c r="BJ108" s="18" t="s">
        <v>76</v>
      </c>
      <c r="BK108" s="147">
        <f>ROUND(I108*H108,2)</f>
        <v>0</v>
      </c>
      <c r="BL108" s="18" t="s">
        <v>178</v>
      </c>
      <c r="BM108" s="146" t="s">
        <v>1777</v>
      </c>
    </row>
    <row r="109" spans="1:65" s="2" customFormat="1" ht="78">
      <c r="A109" s="30"/>
      <c r="B109" s="31"/>
      <c r="C109" s="30"/>
      <c r="D109" s="148" t="s">
        <v>179</v>
      </c>
      <c r="E109" s="30"/>
      <c r="F109" s="149" t="s">
        <v>209</v>
      </c>
      <c r="G109" s="30"/>
      <c r="H109" s="30"/>
      <c r="I109" s="30"/>
      <c r="J109" s="30"/>
      <c r="K109" s="30"/>
      <c r="L109" s="31"/>
      <c r="M109" s="150"/>
      <c r="N109" s="151"/>
      <c r="O109" s="51"/>
      <c r="P109" s="51"/>
      <c r="Q109" s="51"/>
      <c r="R109" s="51"/>
      <c r="S109" s="51"/>
      <c r="T109" s="52"/>
      <c r="U109" s="30"/>
      <c r="V109" s="30"/>
      <c r="W109" s="30"/>
      <c r="X109" s="30"/>
      <c r="Y109" s="30"/>
      <c r="Z109" s="30"/>
      <c r="AA109" s="30"/>
      <c r="AB109" s="30"/>
      <c r="AC109" s="30"/>
      <c r="AD109" s="30"/>
      <c r="AE109" s="30"/>
      <c r="AT109" s="18" t="s">
        <v>179</v>
      </c>
      <c r="AU109" s="18" t="s">
        <v>79</v>
      </c>
    </row>
    <row r="110" spans="1:65" s="13" customFormat="1">
      <c r="B110" s="152"/>
      <c r="D110" s="148" t="s">
        <v>181</v>
      </c>
      <c r="E110" s="153" t="s">
        <v>3</v>
      </c>
      <c r="F110" s="154" t="s">
        <v>592</v>
      </c>
      <c r="H110" s="153" t="s">
        <v>3</v>
      </c>
      <c r="L110" s="152"/>
      <c r="M110" s="155"/>
      <c r="N110" s="156"/>
      <c r="O110" s="156"/>
      <c r="P110" s="156"/>
      <c r="Q110" s="156"/>
      <c r="R110" s="156"/>
      <c r="S110" s="156"/>
      <c r="T110" s="157"/>
      <c r="AT110" s="153" t="s">
        <v>181</v>
      </c>
      <c r="AU110" s="153" t="s">
        <v>79</v>
      </c>
      <c r="AV110" s="13" t="s">
        <v>76</v>
      </c>
      <c r="AW110" s="13" t="s">
        <v>31</v>
      </c>
      <c r="AX110" s="13" t="s">
        <v>70</v>
      </c>
      <c r="AY110" s="153" t="s">
        <v>173</v>
      </c>
    </row>
    <row r="111" spans="1:65" s="14" customFormat="1">
      <c r="B111" s="158"/>
      <c r="D111" s="148" t="s">
        <v>181</v>
      </c>
      <c r="E111" s="159" t="s">
        <v>3</v>
      </c>
      <c r="F111" s="160" t="s">
        <v>1778</v>
      </c>
      <c r="H111" s="161">
        <v>97.9</v>
      </c>
      <c r="L111" s="158"/>
      <c r="M111" s="162"/>
      <c r="N111" s="163"/>
      <c r="O111" s="163"/>
      <c r="P111" s="163"/>
      <c r="Q111" s="163"/>
      <c r="R111" s="163"/>
      <c r="S111" s="163"/>
      <c r="T111" s="164"/>
      <c r="AT111" s="159" t="s">
        <v>181</v>
      </c>
      <c r="AU111" s="159" t="s">
        <v>79</v>
      </c>
      <c r="AV111" s="14" t="s">
        <v>79</v>
      </c>
      <c r="AW111" s="14" t="s">
        <v>31</v>
      </c>
      <c r="AX111" s="14" t="s">
        <v>70</v>
      </c>
      <c r="AY111" s="159" t="s">
        <v>173</v>
      </c>
    </row>
    <row r="112" spans="1:65" s="13" customFormat="1">
      <c r="B112" s="152"/>
      <c r="D112" s="148" t="s">
        <v>181</v>
      </c>
      <c r="E112" s="153" t="s">
        <v>3</v>
      </c>
      <c r="F112" s="154" t="s">
        <v>1627</v>
      </c>
      <c r="H112" s="153" t="s">
        <v>3</v>
      </c>
      <c r="L112" s="152"/>
      <c r="M112" s="155"/>
      <c r="N112" s="156"/>
      <c r="O112" s="156"/>
      <c r="P112" s="156"/>
      <c r="Q112" s="156"/>
      <c r="R112" s="156"/>
      <c r="S112" s="156"/>
      <c r="T112" s="157"/>
      <c r="AT112" s="153" t="s">
        <v>181</v>
      </c>
      <c r="AU112" s="153" t="s">
        <v>79</v>
      </c>
      <c r="AV112" s="13" t="s">
        <v>76</v>
      </c>
      <c r="AW112" s="13" t="s">
        <v>31</v>
      </c>
      <c r="AX112" s="13" t="s">
        <v>70</v>
      </c>
      <c r="AY112" s="153" t="s">
        <v>173</v>
      </c>
    </row>
    <row r="113" spans="1:65" s="14" customFormat="1">
      <c r="B113" s="158"/>
      <c r="D113" s="148" t="s">
        <v>181</v>
      </c>
      <c r="E113" s="159" t="s">
        <v>3</v>
      </c>
      <c r="F113" s="160" t="s">
        <v>1779</v>
      </c>
      <c r="H113" s="161">
        <v>-20.399999999999999</v>
      </c>
      <c r="L113" s="158"/>
      <c r="M113" s="162"/>
      <c r="N113" s="163"/>
      <c r="O113" s="163"/>
      <c r="P113" s="163"/>
      <c r="Q113" s="163"/>
      <c r="R113" s="163"/>
      <c r="S113" s="163"/>
      <c r="T113" s="164"/>
      <c r="AT113" s="159" t="s">
        <v>181</v>
      </c>
      <c r="AU113" s="159" t="s">
        <v>79</v>
      </c>
      <c r="AV113" s="14" t="s">
        <v>79</v>
      </c>
      <c r="AW113" s="14" t="s">
        <v>31</v>
      </c>
      <c r="AX113" s="14" t="s">
        <v>70</v>
      </c>
      <c r="AY113" s="159" t="s">
        <v>173</v>
      </c>
    </row>
    <row r="114" spans="1:65" s="15" customFormat="1">
      <c r="B114" s="165"/>
      <c r="D114" s="148" t="s">
        <v>181</v>
      </c>
      <c r="E114" s="166" t="s">
        <v>3</v>
      </c>
      <c r="F114" s="167" t="s">
        <v>188</v>
      </c>
      <c r="H114" s="168">
        <v>77.5</v>
      </c>
      <c r="L114" s="165"/>
      <c r="M114" s="169"/>
      <c r="N114" s="170"/>
      <c r="O114" s="170"/>
      <c r="P114" s="170"/>
      <c r="Q114" s="170"/>
      <c r="R114" s="170"/>
      <c r="S114" s="170"/>
      <c r="T114" s="171"/>
      <c r="AT114" s="166" t="s">
        <v>181</v>
      </c>
      <c r="AU114" s="166" t="s">
        <v>79</v>
      </c>
      <c r="AV114" s="15" t="s">
        <v>178</v>
      </c>
      <c r="AW114" s="15" t="s">
        <v>31</v>
      </c>
      <c r="AX114" s="15" t="s">
        <v>76</v>
      </c>
      <c r="AY114" s="166" t="s">
        <v>173</v>
      </c>
    </row>
    <row r="115" spans="1:65" s="2" customFormat="1" ht="55.5" customHeight="1">
      <c r="A115" s="30"/>
      <c r="B115" s="135"/>
      <c r="C115" s="136" t="s">
        <v>189</v>
      </c>
      <c r="D115" s="136" t="s">
        <v>175</v>
      </c>
      <c r="E115" s="137" t="s">
        <v>217</v>
      </c>
      <c r="F115" s="138" t="s">
        <v>218</v>
      </c>
      <c r="G115" s="139" t="s">
        <v>200</v>
      </c>
      <c r="H115" s="140">
        <v>52.8</v>
      </c>
      <c r="I115" s="141"/>
      <c r="J115" s="141">
        <f>ROUND(I115*H115,2)</f>
        <v>0</v>
      </c>
      <c r="K115" s="138" t="s">
        <v>177</v>
      </c>
      <c r="L115" s="31"/>
      <c r="M115" s="142" t="s">
        <v>3</v>
      </c>
      <c r="N115" s="143" t="s">
        <v>41</v>
      </c>
      <c r="O115" s="144">
        <v>4.3999999999999997E-2</v>
      </c>
      <c r="P115" s="144">
        <f>O115*H115</f>
        <v>2.3231999999999999</v>
      </c>
      <c r="Q115" s="144">
        <v>0</v>
      </c>
      <c r="R115" s="144">
        <f>Q115*H115</f>
        <v>0</v>
      </c>
      <c r="S115" s="144">
        <v>0</v>
      </c>
      <c r="T115" s="145">
        <f>S115*H115</f>
        <v>0</v>
      </c>
      <c r="U115" s="30"/>
      <c r="V115" s="30"/>
      <c r="W115" s="30"/>
      <c r="X115" s="30"/>
      <c r="Y115" s="30"/>
      <c r="Z115" s="30"/>
      <c r="AA115" s="30"/>
      <c r="AB115" s="30"/>
      <c r="AC115" s="30"/>
      <c r="AD115" s="30"/>
      <c r="AE115" s="30"/>
      <c r="AR115" s="146" t="s">
        <v>178</v>
      </c>
      <c r="AT115" s="146" t="s">
        <v>175</v>
      </c>
      <c r="AU115" s="146" t="s">
        <v>79</v>
      </c>
      <c r="AY115" s="18" t="s">
        <v>173</v>
      </c>
      <c r="BE115" s="147">
        <f>IF(N115="základní",J115,0)</f>
        <v>0</v>
      </c>
      <c r="BF115" s="147">
        <f>IF(N115="snížená",J115,0)</f>
        <v>0</v>
      </c>
      <c r="BG115" s="147">
        <f>IF(N115="zákl. přenesená",J115,0)</f>
        <v>0</v>
      </c>
      <c r="BH115" s="147">
        <f>IF(N115="sníž. přenesená",J115,0)</f>
        <v>0</v>
      </c>
      <c r="BI115" s="147">
        <f>IF(N115="nulová",J115,0)</f>
        <v>0</v>
      </c>
      <c r="BJ115" s="18" t="s">
        <v>76</v>
      </c>
      <c r="BK115" s="147">
        <f>ROUND(I115*H115,2)</f>
        <v>0</v>
      </c>
      <c r="BL115" s="18" t="s">
        <v>178</v>
      </c>
      <c r="BM115" s="146" t="s">
        <v>1780</v>
      </c>
    </row>
    <row r="116" spans="1:65" s="2" customFormat="1" ht="78">
      <c r="A116" s="30"/>
      <c r="B116" s="31"/>
      <c r="C116" s="30"/>
      <c r="D116" s="148" t="s">
        <v>179</v>
      </c>
      <c r="E116" s="30"/>
      <c r="F116" s="149" t="s">
        <v>219</v>
      </c>
      <c r="G116" s="30"/>
      <c r="H116" s="30"/>
      <c r="I116" s="30"/>
      <c r="J116" s="30"/>
      <c r="K116" s="30"/>
      <c r="L116" s="31"/>
      <c r="M116" s="150"/>
      <c r="N116" s="151"/>
      <c r="O116" s="51"/>
      <c r="P116" s="51"/>
      <c r="Q116" s="51"/>
      <c r="R116" s="51"/>
      <c r="S116" s="51"/>
      <c r="T116" s="52"/>
      <c r="U116" s="30"/>
      <c r="V116" s="30"/>
      <c r="W116" s="30"/>
      <c r="X116" s="30"/>
      <c r="Y116" s="30"/>
      <c r="Z116" s="30"/>
      <c r="AA116" s="30"/>
      <c r="AB116" s="30"/>
      <c r="AC116" s="30"/>
      <c r="AD116" s="30"/>
      <c r="AE116" s="30"/>
      <c r="AT116" s="18" t="s">
        <v>179</v>
      </c>
      <c r="AU116" s="18" t="s">
        <v>79</v>
      </c>
    </row>
    <row r="117" spans="1:65" s="13" customFormat="1">
      <c r="B117" s="152"/>
      <c r="D117" s="148" t="s">
        <v>181</v>
      </c>
      <c r="E117" s="153" t="s">
        <v>3</v>
      </c>
      <c r="F117" s="154" t="s">
        <v>1035</v>
      </c>
      <c r="H117" s="153" t="s">
        <v>3</v>
      </c>
      <c r="L117" s="152"/>
      <c r="M117" s="155"/>
      <c r="N117" s="156"/>
      <c r="O117" s="156"/>
      <c r="P117" s="156"/>
      <c r="Q117" s="156"/>
      <c r="R117" s="156"/>
      <c r="S117" s="156"/>
      <c r="T117" s="157"/>
      <c r="AT117" s="153" t="s">
        <v>181</v>
      </c>
      <c r="AU117" s="153" t="s">
        <v>79</v>
      </c>
      <c r="AV117" s="13" t="s">
        <v>76</v>
      </c>
      <c r="AW117" s="13" t="s">
        <v>31</v>
      </c>
      <c r="AX117" s="13" t="s">
        <v>70</v>
      </c>
      <c r="AY117" s="153" t="s">
        <v>173</v>
      </c>
    </row>
    <row r="118" spans="1:65" s="14" customFormat="1">
      <c r="B118" s="158"/>
      <c r="D118" s="148" t="s">
        <v>181</v>
      </c>
      <c r="E118" s="159" t="s">
        <v>3</v>
      </c>
      <c r="F118" s="160" t="s">
        <v>1781</v>
      </c>
      <c r="H118" s="161">
        <v>52.8</v>
      </c>
      <c r="L118" s="158"/>
      <c r="M118" s="162"/>
      <c r="N118" s="163"/>
      <c r="O118" s="163"/>
      <c r="P118" s="163"/>
      <c r="Q118" s="163"/>
      <c r="R118" s="163"/>
      <c r="S118" s="163"/>
      <c r="T118" s="164"/>
      <c r="AT118" s="159" t="s">
        <v>181</v>
      </c>
      <c r="AU118" s="159" t="s">
        <v>79</v>
      </c>
      <c r="AV118" s="14" t="s">
        <v>79</v>
      </c>
      <c r="AW118" s="14" t="s">
        <v>31</v>
      </c>
      <c r="AX118" s="14" t="s">
        <v>76</v>
      </c>
      <c r="AY118" s="159" t="s">
        <v>173</v>
      </c>
    </row>
    <row r="119" spans="1:65" s="2" customFormat="1" ht="55.5" customHeight="1">
      <c r="A119" s="30"/>
      <c r="B119" s="135"/>
      <c r="C119" s="136" t="s">
        <v>178</v>
      </c>
      <c r="D119" s="136" t="s">
        <v>175</v>
      </c>
      <c r="E119" s="137" t="s">
        <v>221</v>
      </c>
      <c r="F119" s="138" t="s">
        <v>222</v>
      </c>
      <c r="G119" s="139" t="s">
        <v>200</v>
      </c>
      <c r="H119" s="140">
        <v>24.7</v>
      </c>
      <c r="I119" s="141"/>
      <c r="J119" s="141">
        <f>ROUND(I119*H119,2)</f>
        <v>0</v>
      </c>
      <c r="K119" s="138" t="s">
        <v>177</v>
      </c>
      <c r="L119" s="31"/>
      <c r="M119" s="142" t="s">
        <v>3</v>
      </c>
      <c r="N119" s="143" t="s">
        <v>41</v>
      </c>
      <c r="O119" s="144">
        <v>8.6999999999999994E-2</v>
      </c>
      <c r="P119" s="144">
        <f>O119*H119</f>
        <v>2.1488999999999998</v>
      </c>
      <c r="Q119" s="144">
        <v>0</v>
      </c>
      <c r="R119" s="144">
        <f>Q119*H119</f>
        <v>0</v>
      </c>
      <c r="S119" s="144">
        <v>0</v>
      </c>
      <c r="T119" s="145">
        <f>S119*H119</f>
        <v>0</v>
      </c>
      <c r="U119" s="30"/>
      <c r="V119" s="30"/>
      <c r="W119" s="30"/>
      <c r="X119" s="30"/>
      <c r="Y119" s="30"/>
      <c r="Z119" s="30"/>
      <c r="AA119" s="30"/>
      <c r="AB119" s="30"/>
      <c r="AC119" s="30"/>
      <c r="AD119" s="30"/>
      <c r="AE119" s="30"/>
      <c r="AR119" s="146" t="s">
        <v>178</v>
      </c>
      <c r="AT119" s="146" t="s">
        <v>175</v>
      </c>
      <c r="AU119" s="146" t="s">
        <v>79</v>
      </c>
      <c r="AY119" s="18" t="s">
        <v>173</v>
      </c>
      <c r="BE119" s="147">
        <f>IF(N119="základní",J119,0)</f>
        <v>0</v>
      </c>
      <c r="BF119" s="147">
        <f>IF(N119="snížená",J119,0)</f>
        <v>0</v>
      </c>
      <c r="BG119" s="147">
        <f>IF(N119="zákl. přenesená",J119,0)</f>
        <v>0</v>
      </c>
      <c r="BH119" s="147">
        <f>IF(N119="sníž. přenesená",J119,0)</f>
        <v>0</v>
      </c>
      <c r="BI119" s="147">
        <f>IF(N119="nulová",J119,0)</f>
        <v>0</v>
      </c>
      <c r="BJ119" s="18" t="s">
        <v>76</v>
      </c>
      <c r="BK119" s="147">
        <f>ROUND(I119*H119,2)</f>
        <v>0</v>
      </c>
      <c r="BL119" s="18" t="s">
        <v>178</v>
      </c>
      <c r="BM119" s="146" t="s">
        <v>1782</v>
      </c>
    </row>
    <row r="120" spans="1:65" s="2" customFormat="1" ht="78">
      <c r="A120" s="30"/>
      <c r="B120" s="31"/>
      <c r="C120" s="30"/>
      <c r="D120" s="148" t="s">
        <v>179</v>
      </c>
      <c r="E120" s="30"/>
      <c r="F120" s="149" t="s">
        <v>219</v>
      </c>
      <c r="G120" s="30"/>
      <c r="H120" s="30"/>
      <c r="I120" s="30"/>
      <c r="J120" s="30"/>
      <c r="K120" s="30"/>
      <c r="L120" s="31"/>
      <c r="M120" s="150"/>
      <c r="N120" s="151"/>
      <c r="O120" s="51"/>
      <c r="P120" s="51"/>
      <c r="Q120" s="51"/>
      <c r="R120" s="51"/>
      <c r="S120" s="51"/>
      <c r="T120" s="52"/>
      <c r="U120" s="30"/>
      <c r="V120" s="30"/>
      <c r="W120" s="30"/>
      <c r="X120" s="30"/>
      <c r="Y120" s="30"/>
      <c r="Z120" s="30"/>
      <c r="AA120" s="30"/>
      <c r="AB120" s="30"/>
      <c r="AC120" s="30"/>
      <c r="AD120" s="30"/>
      <c r="AE120" s="30"/>
      <c r="AT120" s="18" t="s">
        <v>179</v>
      </c>
      <c r="AU120" s="18" t="s">
        <v>79</v>
      </c>
    </row>
    <row r="121" spans="1:65" s="13" customFormat="1">
      <c r="B121" s="152"/>
      <c r="D121" s="148" t="s">
        <v>181</v>
      </c>
      <c r="E121" s="153" t="s">
        <v>3</v>
      </c>
      <c r="F121" s="154" t="s">
        <v>223</v>
      </c>
      <c r="H121" s="153" t="s">
        <v>3</v>
      </c>
      <c r="L121" s="152"/>
      <c r="M121" s="155"/>
      <c r="N121" s="156"/>
      <c r="O121" s="156"/>
      <c r="P121" s="156"/>
      <c r="Q121" s="156"/>
      <c r="R121" s="156"/>
      <c r="S121" s="156"/>
      <c r="T121" s="157"/>
      <c r="AT121" s="153" t="s">
        <v>181</v>
      </c>
      <c r="AU121" s="153" t="s">
        <v>79</v>
      </c>
      <c r="AV121" s="13" t="s">
        <v>76</v>
      </c>
      <c r="AW121" s="13" t="s">
        <v>31</v>
      </c>
      <c r="AX121" s="13" t="s">
        <v>70</v>
      </c>
      <c r="AY121" s="153" t="s">
        <v>173</v>
      </c>
    </row>
    <row r="122" spans="1:65" s="14" customFormat="1">
      <c r="B122" s="158"/>
      <c r="D122" s="148" t="s">
        <v>181</v>
      </c>
      <c r="E122" s="159" t="s">
        <v>3</v>
      </c>
      <c r="F122" s="160" t="s">
        <v>1783</v>
      </c>
      <c r="H122" s="161">
        <v>77.5</v>
      </c>
      <c r="L122" s="158"/>
      <c r="M122" s="162"/>
      <c r="N122" s="163"/>
      <c r="O122" s="163"/>
      <c r="P122" s="163"/>
      <c r="Q122" s="163"/>
      <c r="R122" s="163"/>
      <c r="S122" s="163"/>
      <c r="T122" s="164"/>
      <c r="AT122" s="159" t="s">
        <v>181</v>
      </c>
      <c r="AU122" s="159" t="s">
        <v>79</v>
      </c>
      <c r="AV122" s="14" t="s">
        <v>79</v>
      </c>
      <c r="AW122" s="14" t="s">
        <v>31</v>
      </c>
      <c r="AX122" s="14" t="s">
        <v>70</v>
      </c>
      <c r="AY122" s="159" t="s">
        <v>173</v>
      </c>
    </row>
    <row r="123" spans="1:65" s="14" customFormat="1">
      <c r="B123" s="158"/>
      <c r="D123" s="148" t="s">
        <v>181</v>
      </c>
      <c r="E123" s="159" t="s">
        <v>3</v>
      </c>
      <c r="F123" s="160" t="s">
        <v>1784</v>
      </c>
      <c r="H123" s="161">
        <v>-52.8</v>
      </c>
      <c r="L123" s="158"/>
      <c r="M123" s="162"/>
      <c r="N123" s="163"/>
      <c r="O123" s="163"/>
      <c r="P123" s="163"/>
      <c r="Q123" s="163"/>
      <c r="R123" s="163"/>
      <c r="S123" s="163"/>
      <c r="T123" s="164"/>
      <c r="AT123" s="159" t="s">
        <v>181</v>
      </c>
      <c r="AU123" s="159" t="s">
        <v>79</v>
      </c>
      <c r="AV123" s="14" t="s">
        <v>79</v>
      </c>
      <c r="AW123" s="14" t="s">
        <v>31</v>
      </c>
      <c r="AX123" s="14" t="s">
        <v>70</v>
      </c>
      <c r="AY123" s="159" t="s">
        <v>173</v>
      </c>
    </row>
    <row r="124" spans="1:65" s="15" customFormat="1">
      <c r="B124" s="165"/>
      <c r="D124" s="148" t="s">
        <v>181</v>
      </c>
      <c r="E124" s="166" t="s">
        <v>3</v>
      </c>
      <c r="F124" s="167" t="s">
        <v>188</v>
      </c>
      <c r="H124" s="168">
        <v>24.700000000000003</v>
      </c>
      <c r="L124" s="165"/>
      <c r="M124" s="169"/>
      <c r="N124" s="170"/>
      <c r="O124" s="170"/>
      <c r="P124" s="170"/>
      <c r="Q124" s="170"/>
      <c r="R124" s="170"/>
      <c r="S124" s="170"/>
      <c r="T124" s="171"/>
      <c r="AT124" s="166" t="s">
        <v>181</v>
      </c>
      <c r="AU124" s="166" t="s">
        <v>79</v>
      </c>
      <c r="AV124" s="15" t="s">
        <v>178</v>
      </c>
      <c r="AW124" s="15" t="s">
        <v>31</v>
      </c>
      <c r="AX124" s="15" t="s">
        <v>76</v>
      </c>
      <c r="AY124" s="166" t="s">
        <v>173</v>
      </c>
    </row>
    <row r="125" spans="1:65" s="2" customFormat="1" ht="55.5" customHeight="1">
      <c r="A125" s="30"/>
      <c r="B125" s="135"/>
      <c r="C125" s="136" t="s">
        <v>197</v>
      </c>
      <c r="D125" s="136" t="s">
        <v>175</v>
      </c>
      <c r="E125" s="137" t="s">
        <v>225</v>
      </c>
      <c r="F125" s="138" t="s">
        <v>226</v>
      </c>
      <c r="G125" s="139" t="s">
        <v>200</v>
      </c>
      <c r="H125" s="140">
        <v>271.7</v>
      </c>
      <c r="I125" s="141"/>
      <c r="J125" s="141">
        <f>ROUND(I125*H125,2)</f>
        <v>0</v>
      </c>
      <c r="K125" s="138" t="s">
        <v>177</v>
      </c>
      <c r="L125" s="31"/>
      <c r="M125" s="142" t="s">
        <v>3</v>
      </c>
      <c r="N125" s="143" t="s">
        <v>41</v>
      </c>
      <c r="O125" s="144">
        <v>5.0000000000000001E-3</v>
      </c>
      <c r="P125" s="144">
        <f>O125*H125</f>
        <v>1.3585</v>
      </c>
      <c r="Q125" s="144">
        <v>0</v>
      </c>
      <c r="R125" s="144">
        <f>Q125*H125</f>
        <v>0</v>
      </c>
      <c r="S125" s="144">
        <v>0</v>
      </c>
      <c r="T125" s="145">
        <f>S125*H125</f>
        <v>0</v>
      </c>
      <c r="U125" s="30"/>
      <c r="V125" s="30"/>
      <c r="W125" s="30"/>
      <c r="X125" s="30"/>
      <c r="Y125" s="30"/>
      <c r="Z125" s="30"/>
      <c r="AA125" s="30"/>
      <c r="AB125" s="30"/>
      <c r="AC125" s="30"/>
      <c r="AD125" s="30"/>
      <c r="AE125" s="30"/>
      <c r="AR125" s="146" t="s">
        <v>178</v>
      </c>
      <c r="AT125" s="146" t="s">
        <v>175</v>
      </c>
      <c r="AU125" s="146" t="s">
        <v>79</v>
      </c>
      <c r="AY125" s="18" t="s">
        <v>173</v>
      </c>
      <c r="BE125" s="147">
        <f>IF(N125="základní",J125,0)</f>
        <v>0</v>
      </c>
      <c r="BF125" s="147">
        <f>IF(N125="snížená",J125,0)</f>
        <v>0</v>
      </c>
      <c r="BG125" s="147">
        <f>IF(N125="zákl. přenesená",J125,0)</f>
        <v>0</v>
      </c>
      <c r="BH125" s="147">
        <f>IF(N125="sníž. přenesená",J125,0)</f>
        <v>0</v>
      </c>
      <c r="BI125" s="147">
        <f>IF(N125="nulová",J125,0)</f>
        <v>0</v>
      </c>
      <c r="BJ125" s="18" t="s">
        <v>76</v>
      </c>
      <c r="BK125" s="147">
        <f>ROUND(I125*H125,2)</f>
        <v>0</v>
      </c>
      <c r="BL125" s="18" t="s">
        <v>178</v>
      </c>
      <c r="BM125" s="146" t="s">
        <v>1785</v>
      </c>
    </row>
    <row r="126" spans="1:65" s="2" customFormat="1" ht="78">
      <c r="A126" s="30"/>
      <c r="B126" s="31"/>
      <c r="C126" s="30"/>
      <c r="D126" s="148" t="s">
        <v>179</v>
      </c>
      <c r="E126" s="30"/>
      <c r="F126" s="149" t="s">
        <v>219</v>
      </c>
      <c r="G126" s="30"/>
      <c r="H126" s="30"/>
      <c r="I126" s="30"/>
      <c r="J126" s="30"/>
      <c r="K126" s="30"/>
      <c r="L126" s="31"/>
      <c r="M126" s="150"/>
      <c r="N126" s="151"/>
      <c r="O126" s="51"/>
      <c r="P126" s="51"/>
      <c r="Q126" s="51"/>
      <c r="R126" s="51"/>
      <c r="S126" s="51"/>
      <c r="T126" s="52"/>
      <c r="U126" s="30"/>
      <c r="V126" s="30"/>
      <c r="W126" s="30"/>
      <c r="X126" s="30"/>
      <c r="Y126" s="30"/>
      <c r="Z126" s="30"/>
      <c r="AA126" s="30"/>
      <c r="AB126" s="30"/>
      <c r="AC126" s="30"/>
      <c r="AD126" s="30"/>
      <c r="AE126" s="30"/>
      <c r="AT126" s="18" t="s">
        <v>179</v>
      </c>
      <c r="AU126" s="18" t="s">
        <v>79</v>
      </c>
    </row>
    <row r="127" spans="1:65" s="13" customFormat="1">
      <c r="B127" s="152"/>
      <c r="D127" s="148" t="s">
        <v>181</v>
      </c>
      <c r="E127" s="153" t="s">
        <v>3</v>
      </c>
      <c r="F127" s="154" t="s">
        <v>1637</v>
      </c>
      <c r="H127" s="153" t="s">
        <v>3</v>
      </c>
      <c r="L127" s="152"/>
      <c r="M127" s="155"/>
      <c r="N127" s="156"/>
      <c r="O127" s="156"/>
      <c r="P127" s="156"/>
      <c r="Q127" s="156"/>
      <c r="R127" s="156"/>
      <c r="S127" s="156"/>
      <c r="T127" s="157"/>
      <c r="AT127" s="153" t="s">
        <v>181</v>
      </c>
      <c r="AU127" s="153" t="s">
        <v>79</v>
      </c>
      <c r="AV127" s="13" t="s">
        <v>76</v>
      </c>
      <c r="AW127" s="13" t="s">
        <v>31</v>
      </c>
      <c r="AX127" s="13" t="s">
        <v>70</v>
      </c>
      <c r="AY127" s="153" t="s">
        <v>173</v>
      </c>
    </row>
    <row r="128" spans="1:65" s="14" customFormat="1">
      <c r="B128" s="158"/>
      <c r="D128" s="148" t="s">
        <v>181</v>
      </c>
      <c r="E128" s="159" t="s">
        <v>3</v>
      </c>
      <c r="F128" s="160" t="s">
        <v>1786</v>
      </c>
      <c r="H128" s="161">
        <v>271.7</v>
      </c>
      <c r="L128" s="158"/>
      <c r="M128" s="162"/>
      <c r="N128" s="163"/>
      <c r="O128" s="163"/>
      <c r="P128" s="163"/>
      <c r="Q128" s="163"/>
      <c r="R128" s="163"/>
      <c r="S128" s="163"/>
      <c r="T128" s="164"/>
      <c r="AT128" s="159" t="s">
        <v>181</v>
      </c>
      <c r="AU128" s="159" t="s">
        <v>79</v>
      </c>
      <c r="AV128" s="14" t="s">
        <v>79</v>
      </c>
      <c r="AW128" s="14" t="s">
        <v>31</v>
      </c>
      <c r="AX128" s="14" t="s">
        <v>70</v>
      </c>
      <c r="AY128" s="159" t="s">
        <v>173</v>
      </c>
    </row>
    <row r="129" spans="1:65" s="15" customFormat="1">
      <c r="B129" s="165"/>
      <c r="D129" s="148" t="s">
        <v>181</v>
      </c>
      <c r="E129" s="166" t="s">
        <v>3</v>
      </c>
      <c r="F129" s="167" t="s">
        <v>188</v>
      </c>
      <c r="H129" s="168">
        <v>271.7</v>
      </c>
      <c r="L129" s="165"/>
      <c r="M129" s="169"/>
      <c r="N129" s="170"/>
      <c r="O129" s="170"/>
      <c r="P129" s="170"/>
      <c r="Q129" s="170"/>
      <c r="R129" s="170"/>
      <c r="S129" s="170"/>
      <c r="T129" s="171"/>
      <c r="AT129" s="166" t="s">
        <v>181</v>
      </c>
      <c r="AU129" s="166" t="s">
        <v>79</v>
      </c>
      <c r="AV129" s="15" t="s">
        <v>178</v>
      </c>
      <c r="AW129" s="15" t="s">
        <v>31</v>
      </c>
      <c r="AX129" s="15" t="s">
        <v>76</v>
      </c>
      <c r="AY129" s="166" t="s">
        <v>173</v>
      </c>
    </row>
    <row r="130" spans="1:65" s="2" customFormat="1" ht="33" customHeight="1">
      <c r="A130" s="30"/>
      <c r="B130" s="135"/>
      <c r="C130" s="136" t="s">
        <v>202</v>
      </c>
      <c r="D130" s="136" t="s">
        <v>175</v>
      </c>
      <c r="E130" s="137" t="s">
        <v>233</v>
      </c>
      <c r="F130" s="138" t="s">
        <v>234</v>
      </c>
      <c r="G130" s="139" t="s">
        <v>200</v>
      </c>
      <c r="H130" s="140">
        <v>24.7</v>
      </c>
      <c r="I130" s="141"/>
      <c r="J130" s="141">
        <f>ROUND(I130*H130,2)</f>
        <v>0</v>
      </c>
      <c r="K130" s="138" t="s">
        <v>177</v>
      </c>
      <c r="L130" s="31"/>
      <c r="M130" s="142" t="s">
        <v>3</v>
      </c>
      <c r="N130" s="143" t="s">
        <v>41</v>
      </c>
      <c r="O130" s="144">
        <v>8.9999999999999993E-3</v>
      </c>
      <c r="P130" s="144">
        <f>O130*H130</f>
        <v>0.22229999999999997</v>
      </c>
      <c r="Q130" s="144">
        <v>0</v>
      </c>
      <c r="R130" s="144">
        <f>Q130*H130</f>
        <v>0</v>
      </c>
      <c r="S130" s="144">
        <v>0</v>
      </c>
      <c r="T130" s="145">
        <f>S130*H130</f>
        <v>0</v>
      </c>
      <c r="U130" s="30"/>
      <c r="V130" s="30"/>
      <c r="W130" s="30"/>
      <c r="X130" s="30"/>
      <c r="Y130" s="30"/>
      <c r="Z130" s="30"/>
      <c r="AA130" s="30"/>
      <c r="AB130" s="30"/>
      <c r="AC130" s="30"/>
      <c r="AD130" s="30"/>
      <c r="AE130" s="30"/>
      <c r="AR130" s="146" t="s">
        <v>178</v>
      </c>
      <c r="AT130" s="146" t="s">
        <v>175</v>
      </c>
      <c r="AU130" s="146" t="s">
        <v>79</v>
      </c>
      <c r="AY130" s="18" t="s">
        <v>173</v>
      </c>
      <c r="BE130" s="147">
        <f>IF(N130="základní",J130,0)</f>
        <v>0</v>
      </c>
      <c r="BF130" s="147">
        <f>IF(N130="snížená",J130,0)</f>
        <v>0</v>
      </c>
      <c r="BG130" s="147">
        <f>IF(N130="zákl. přenesená",J130,0)</f>
        <v>0</v>
      </c>
      <c r="BH130" s="147">
        <f>IF(N130="sníž. přenesená",J130,0)</f>
        <v>0</v>
      </c>
      <c r="BI130" s="147">
        <f>IF(N130="nulová",J130,0)</f>
        <v>0</v>
      </c>
      <c r="BJ130" s="18" t="s">
        <v>76</v>
      </c>
      <c r="BK130" s="147">
        <f>ROUND(I130*H130,2)</f>
        <v>0</v>
      </c>
      <c r="BL130" s="18" t="s">
        <v>178</v>
      </c>
      <c r="BM130" s="146" t="s">
        <v>1787</v>
      </c>
    </row>
    <row r="131" spans="1:65" s="2" customFormat="1" ht="165.75">
      <c r="A131" s="30"/>
      <c r="B131" s="31"/>
      <c r="C131" s="30"/>
      <c r="D131" s="148" t="s">
        <v>179</v>
      </c>
      <c r="E131" s="30"/>
      <c r="F131" s="149" t="s">
        <v>235</v>
      </c>
      <c r="G131" s="30"/>
      <c r="H131" s="30"/>
      <c r="I131" s="30"/>
      <c r="J131" s="30"/>
      <c r="K131" s="30"/>
      <c r="L131" s="31"/>
      <c r="M131" s="150"/>
      <c r="N131" s="151"/>
      <c r="O131" s="51"/>
      <c r="P131" s="51"/>
      <c r="Q131" s="51"/>
      <c r="R131" s="51"/>
      <c r="S131" s="51"/>
      <c r="T131" s="52"/>
      <c r="U131" s="30"/>
      <c r="V131" s="30"/>
      <c r="W131" s="30"/>
      <c r="X131" s="30"/>
      <c r="Y131" s="30"/>
      <c r="Z131" s="30"/>
      <c r="AA131" s="30"/>
      <c r="AB131" s="30"/>
      <c r="AC131" s="30"/>
      <c r="AD131" s="30"/>
      <c r="AE131" s="30"/>
      <c r="AT131" s="18" t="s">
        <v>179</v>
      </c>
      <c r="AU131" s="18" t="s">
        <v>79</v>
      </c>
    </row>
    <row r="132" spans="1:65" s="14" customFormat="1">
      <c r="B132" s="158"/>
      <c r="D132" s="148" t="s">
        <v>181</v>
      </c>
      <c r="E132" s="159" t="s">
        <v>3</v>
      </c>
      <c r="F132" s="160" t="s">
        <v>1788</v>
      </c>
      <c r="H132" s="161">
        <v>24.7</v>
      </c>
      <c r="L132" s="158"/>
      <c r="M132" s="162"/>
      <c r="N132" s="163"/>
      <c r="O132" s="163"/>
      <c r="P132" s="163"/>
      <c r="Q132" s="163"/>
      <c r="R132" s="163"/>
      <c r="S132" s="163"/>
      <c r="T132" s="164"/>
      <c r="AT132" s="159" t="s">
        <v>181</v>
      </c>
      <c r="AU132" s="159" t="s">
        <v>79</v>
      </c>
      <c r="AV132" s="14" t="s">
        <v>79</v>
      </c>
      <c r="AW132" s="14" t="s">
        <v>31</v>
      </c>
      <c r="AX132" s="14" t="s">
        <v>76</v>
      </c>
      <c r="AY132" s="159" t="s">
        <v>173</v>
      </c>
    </row>
    <row r="133" spans="1:65" s="2" customFormat="1" ht="33" customHeight="1">
      <c r="A133" s="30"/>
      <c r="B133" s="135"/>
      <c r="C133" s="136" t="s">
        <v>206</v>
      </c>
      <c r="D133" s="136" t="s">
        <v>175</v>
      </c>
      <c r="E133" s="137" t="s">
        <v>237</v>
      </c>
      <c r="F133" s="138" t="s">
        <v>238</v>
      </c>
      <c r="G133" s="139" t="s">
        <v>239</v>
      </c>
      <c r="H133" s="140">
        <v>46.93</v>
      </c>
      <c r="I133" s="141"/>
      <c r="J133" s="141">
        <f>ROUND(I133*H133,2)</f>
        <v>0</v>
      </c>
      <c r="K133" s="138" t="s">
        <v>177</v>
      </c>
      <c r="L133" s="31"/>
      <c r="M133" s="142" t="s">
        <v>3</v>
      </c>
      <c r="N133" s="143" t="s">
        <v>41</v>
      </c>
      <c r="O133" s="144">
        <v>0</v>
      </c>
      <c r="P133" s="144">
        <f>O133*H133</f>
        <v>0</v>
      </c>
      <c r="Q133" s="144">
        <v>0</v>
      </c>
      <c r="R133" s="144">
        <f>Q133*H133</f>
        <v>0</v>
      </c>
      <c r="S133" s="144">
        <v>0</v>
      </c>
      <c r="T133" s="145">
        <f>S133*H133</f>
        <v>0</v>
      </c>
      <c r="U133" s="30"/>
      <c r="V133" s="30"/>
      <c r="W133" s="30"/>
      <c r="X133" s="30"/>
      <c r="Y133" s="30"/>
      <c r="Z133" s="30"/>
      <c r="AA133" s="30"/>
      <c r="AB133" s="30"/>
      <c r="AC133" s="30"/>
      <c r="AD133" s="30"/>
      <c r="AE133" s="30"/>
      <c r="AR133" s="146" t="s">
        <v>178</v>
      </c>
      <c r="AT133" s="146" t="s">
        <v>175</v>
      </c>
      <c r="AU133" s="146" t="s">
        <v>79</v>
      </c>
      <c r="AY133" s="18" t="s">
        <v>173</v>
      </c>
      <c r="BE133" s="147">
        <f>IF(N133="základní",J133,0)</f>
        <v>0</v>
      </c>
      <c r="BF133" s="147">
        <f>IF(N133="snížená",J133,0)</f>
        <v>0</v>
      </c>
      <c r="BG133" s="147">
        <f>IF(N133="zákl. přenesená",J133,0)</f>
        <v>0</v>
      </c>
      <c r="BH133" s="147">
        <f>IF(N133="sníž. přenesená",J133,0)</f>
        <v>0</v>
      </c>
      <c r="BI133" s="147">
        <f>IF(N133="nulová",J133,0)</f>
        <v>0</v>
      </c>
      <c r="BJ133" s="18" t="s">
        <v>76</v>
      </c>
      <c r="BK133" s="147">
        <f>ROUND(I133*H133,2)</f>
        <v>0</v>
      </c>
      <c r="BL133" s="18" t="s">
        <v>178</v>
      </c>
      <c r="BM133" s="146" t="s">
        <v>1789</v>
      </c>
    </row>
    <row r="134" spans="1:65" s="2" customFormat="1" ht="58.5">
      <c r="A134" s="30"/>
      <c r="B134" s="31"/>
      <c r="C134" s="30"/>
      <c r="D134" s="148" t="s">
        <v>179</v>
      </c>
      <c r="E134" s="30"/>
      <c r="F134" s="149" t="s">
        <v>240</v>
      </c>
      <c r="G134" s="30"/>
      <c r="H134" s="30"/>
      <c r="I134" s="30"/>
      <c r="J134" s="30"/>
      <c r="K134" s="30"/>
      <c r="L134" s="31"/>
      <c r="M134" s="150"/>
      <c r="N134" s="151"/>
      <c r="O134" s="51"/>
      <c r="P134" s="51"/>
      <c r="Q134" s="51"/>
      <c r="R134" s="51"/>
      <c r="S134" s="51"/>
      <c r="T134" s="52"/>
      <c r="U134" s="30"/>
      <c r="V134" s="30"/>
      <c r="W134" s="30"/>
      <c r="X134" s="30"/>
      <c r="Y134" s="30"/>
      <c r="Z134" s="30"/>
      <c r="AA134" s="30"/>
      <c r="AB134" s="30"/>
      <c r="AC134" s="30"/>
      <c r="AD134" s="30"/>
      <c r="AE134" s="30"/>
      <c r="AT134" s="18" t="s">
        <v>179</v>
      </c>
      <c r="AU134" s="18" t="s">
        <v>79</v>
      </c>
    </row>
    <row r="135" spans="1:65" s="14" customFormat="1">
      <c r="B135" s="158"/>
      <c r="D135" s="148" t="s">
        <v>181</v>
      </c>
      <c r="E135" s="159" t="s">
        <v>3</v>
      </c>
      <c r="F135" s="160" t="s">
        <v>1790</v>
      </c>
      <c r="H135" s="161">
        <v>46.93</v>
      </c>
      <c r="L135" s="158"/>
      <c r="M135" s="162"/>
      <c r="N135" s="163"/>
      <c r="O135" s="163"/>
      <c r="P135" s="163"/>
      <c r="Q135" s="163"/>
      <c r="R135" s="163"/>
      <c r="S135" s="163"/>
      <c r="T135" s="164"/>
      <c r="AT135" s="159" t="s">
        <v>181</v>
      </c>
      <c r="AU135" s="159" t="s">
        <v>79</v>
      </c>
      <c r="AV135" s="14" t="s">
        <v>79</v>
      </c>
      <c r="AW135" s="14" t="s">
        <v>31</v>
      </c>
      <c r="AX135" s="14" t="s">
        <v>76</v>
      </c>
      <c r="AY135" s="159" t="s">
        <v>173</v>
      </c>
    </row>
    <row r="136" spans="1:65" s="2" customFormat="1" ht="33" customHeight="1">
      <c r="A136" s="30"/>
      <c r="B136" s="135"/>
      <c r="C136" s="136" t="s">
        <v>211</v>
      </c>
      <c r="D136" s="136" t="s">
        <v>175</v>
      </c>
      <c r="E136" s="137" t="s">
        <v>241</v>
      </c>
      <c r="F136" s="138" t="s">
        <v>242</v>
      </c>
      <c r="G136" s="139" t="s">
        <v>200</v>
      </c>
      <c r="H136" s="140">
        <v>52.8</v>
      </c>
      <c r="I136" s="141"/>
      <c r="J136" s="141">
        <f>ROUND(I136*H136,2)</f>
        <v>0</v>
      </c>
      <c r="K136" s="138" t="s">
        <v>177</v>
      </c>
      <c r="L136" s="31"/>
      <c r="M136" s="142" t="s">
        <v>3</v>
      </c>
      <c r="N136" s="143" t="s">
        <v>41</v>
      </c>
      <c r="O136" s="144">
        <v>0.32800000000000001</v>
      </c>
      <c r="P136" s="144">
        <f>O136*H136</f>
        <v>17.3184</v>
      </c>
      <c r="Q136" s="144">
        <v>0</v>
      </c>
      <c r="R136" s="144">
        <f>Q136*H136</f>
        <v>0</v>
      </c>
      <c r="S136" s="144">
        <v>0</v>
      </c>
      <c r="T136" s="145">
        <f>S136*H136</f>
        <v>0</v>
      </c>
      <c r="U136" s="30"/>
      <c r="V136" s="30"/>
      <c r="W136" s="30"/>
      <c r="X136" s="30"/>
      <c r="Y136" s="30"/>
      <c r="Z136" s="30"/>
      <c r="AA136" s="30"/>
      <c r="AB136" s="30"/>
      <c r="AC136" s="30"/>
      <c r="AD136" s="30"/>
      <c r="AE136" s="30"/>
      <c r="AR136" s="146" t="s">
        <v>178</v>
      </c>
      <c r="AT136" s="146" t="s">
        <v>175</v>
      </c>
      <c r="AU136" s="146" t="s">
        <v>79</v>
      </c>
      <c r="AY136" s="18" t="s">
        <v>173</v>
      </c>
      <c r="BE136" s="147">
        <f>IF(N136="základní",J136,0)</f>
        <v>0</v>
      </c>
      <c r="BF136" s="147">
        <f>IF(N136="snížená",J136,0)</f>
        <v>0</v>
      </c>
      <c r="BG136" s="147">
        <f>IF(N136="zákl. přenesená",J136,0)</f>
        <v>0</v>
      </c>
      <c r="BH136" s="147">
        <f>IF(N136="sníž. přenesená",J136,0)</f>
        <v>0</v>
      </c>
      <c r="BI136" s="147">
        <f>IF(N136="nulová",J136,0)</f>
        <v>0</v>
      </c>
      <c r="BJ136" s="18" t="s">
        <v>76</v>
      </c>
      <c r="BK136" s="147">
        <f>ROUND(I136*H136,2)</f>
        <v>0</v>
      </c>
      <c r="BL136" s="18" t="s">
        <v>178</v>
      </c>
      <c r="BM136" s="146" t="s">
        <v>1791</v>
      </c>
    </row>
    <row r="137" spans="1:65" s="2" customFormat="1" ht="234">
      <c r="A137" s="30"/>
      <c r="B137" s="31"/>
      <c r="C137" s="30"/>
      <c r="D137" s="148" t="s">
        <v>179</v>
      </c>
      <c r="E137" s="30"/>
      <c r="F137" s="149" t="s">
        <v>243</v>
      </c>
      <c r="G137" s="30"/>
      <c r="H137" s="30"/>
      <c r="I137" s="30"/>
      <c r="J137" s="30"/>
      <c r="K137" s="30"/>
      <c r="L137" s="31"/>
      <c r="M137" s="150"/>
      <c r="N137" s="151"/>
      <c r="O137" s="51"/>
      <c r="P137" s="51"/>
      <c r="Q137" s="51"/>
      <c r="R137" s="51"/>
      <c r="S137" s="51"/>
      <c r="T137" s="52"/>
      <c r="U137" s="30"/>
      <c r="V137" s="30"/>
      <c r="W137" s="30"/>
      <c r="X137" s="30"/>
      <c r="Y137" s="30"/>
      <c r="Z137" s="30"/>
      <c r="AA137" s="30"/>
      <c r="AB137" s="30"/>
      <c r="AC137" s="30"/>
      <c r="AD137" s="30"/>
      <c r="AE137" s="30"/>
      <c r="AT137" s="18" t="s">
        <v>179</v>
      </c>
      <c r="AU137" s="18" t="s">
        <v>79</v>
      </c>
    </row>
    <row r="138" spans="1:65" s="13" customFormat="1">
      <c r="B138" s="152"/>
      <c r="D138" s="148" t="s">
        <v>181</v>
      </c>
      <c r="E138" s="153" t="s">
        <v>3</v>
      </c>
      <c r="F138" s="154" t="s">
        <v>526</v>
      </c>
      <c r="H138" s="153" t="s">
        <v>3</v>
      </c>
      <c r="L138" s="152"/>
      <c r="M138" s="155"/>
      <c r="N138" s="156"/>
      <c r="O138" s="156"/>
      <c r="P138" s="156"/>
      <c r="Q138" s="156"/>
      <c r="R138" s="156"/>
      <c r="S138" s="156"/>
      <c r="T138" s="157"/>
      <c r="AT138" s="153" t="s">
        <v>181</v>
      </c>
      <c r="AU138" s="153" t="s">
        <v>79</v>
      </c>
      <c r="AV138" s="13" t="s">
        <v>76</v>
      </c>
      <c r="AW138" s="13" t="s">
        <v>31</v>
      </c>
      <c r="AX138" s="13" t="s">
        <v>70</v>
      </c>
      <c r="AY138" s="153" t="s">
        <v>173</v>
      </c>
    </row>
    <row r="139" spans="1:65" s="14" customFormat="1" ht="22.5">
      <c r="B139" s="158"/>
      <c r="D139" s="148" t="s">
        <v>181</v>
      </c>
      <c r="E139" s="159" t="s">
        <v>3</v>
      </c>
      <c r="F139" s="160" t="s">
        <v>1792</v>
      </c>
      <c r="H139" s="161">
        <v>42</v>
      </c>
      <c r="L139" s="158"/>
      <c r="M139" s="162"/>
      <c r="N139" s="163"/>
      <c r="O139" s="163"/>
      <c r="P139" s="163"/>
      <c r="Q139" s="163"/>
      <c r="R139" s="163"/>
      <c r="S139" s="163"/>
      <c r="T139" s="164"/>
      <c r="AT139" s="159" t="s">
        <v>181</v>
      </c>
      <c r="AU139" s="159" t="s">
        <v>79</v>
      </c>
      <c r="AV139" s="14" t="s">
        <v>79</v>
      </c>
      <c r="AW139" s="14" t="s">
        <v>31</v>
      </c>
      <c r="AX139" s="14" t="s">
        <v>70</v>
      </c>
      <c r="AY139" s="159" t="s">
        <v>173</v>
      </c>
    </row>
    <row r="140" spans="1:65" s="14" customFormat="1">
      <c r="B140" s="158"/>
      <c r="D140" s="148" t="s">
        <v>181</v>
      </c>
      <c r="E140" s="159" t="s">
        <v>3</v>
      </c>
      <c r="F140" s="160" t="s">
        <v>1793</v>
      </c>
      <c r="H140" s="161">
        <v>10.8</v>
      </c>
      <c r="L140" s="158"/>
      <c r="M140" s="162"/>
      <c r="N140" s="163"/>
      <c r="O140" s="163"/>
      <c r="P140" s="163"/>
      <c r="Q140" s="163"/>
      <c r="R140" s="163"/>
      <c r="S140" s="163"/>
      <c r="T140" s="164"/>
      <c r="AT140" s="159" t="s">
        <v>181</v>
      </c>
      <c r="AU140" s="159" t="s">
        <v>79</v>
      </c>
      <c r="AV140" s="14" t="s">
        <v>79</v>
      </c>
      <c r="AW140" s="14" t="s">
        <v>31</v>
      </c>
      <c r="AX140" s="14" t="s">
        <v>70</v>
      </c>
      <c r="AY140" s="159" t="s">
        <v>173</v>
      </c>
    </row>
    <row r="141" spans="1:65" s="15" customFormat="1">
      <c r="B141" s="165"/>
      <c r="D141" s="148" t="s">
        <v>181</v>
      </c>
      <c r="E141" s="166" t="s">
        <v>3</v>
      </c>
      <c r="F141" s="167" t="s">
        <v>188</v>
      </c>
      <c r="H141" s="168">
        <v>52.8</v>
      </c>
      <c r="L141" s="165"/>
      <c r="M141" s="169"/>
      <c r="N141" s="170"/>
      <c r="O141" s="170"/>
      <c r="P141" s="170"/>
      <c r="Q141" s="170"/>
      <c r="R141" s="170"/>
      <c r="S141" s="170"/>
      <c r="T141" s="171"/>
      <c r="AT141" s="166" t="s">
        <v>181</v>
      </c>
      <c r="AU141" s="166" t="s">
        <v>79</v>
      </c>
      <c r="AV141" s="15" t="s">
        <v>178</v>
      </c>
      <c r="AW141" s="15" t="s">
        <v>31</v>
      </c>
      <c r="AX141" s="15" t="s">
        <v>76</v>
      </c>
      <c r="AY141" s="166" t="s">
        <v>173</v>
      </c>
    </row>
    <row r="142" spans="1:65" s="2" customFormat="1" ht="33" customHeight="1">
      <c r="A142" s="30"/>
      <c r="B142" s="135"/>
      <c r="C142" s="136" t="s">
        <v>216</v>
      </c>
      <c r="D142" s="136" t="s">
        <v>175</v>
      </c>
      <c r="E142" s="137" t="s">
        <v>253</v>
      </c>
      <c r="F142" s="138" t="s">
        <v>254</v>
      </c>
      <c r="G142" s="139" t="s">
        <v>176</v>
      </c>
      <c r="H142" s="140">
        <v>40</v>
      </c>
      <c r="I142" s="141"/>
      <c r="J142" s="141">
        <f>ROUND(I142*H142,2)</f>
        <v>0</v>
      </c>
      <c r="K142" s="138" t="s">
        <v>177</v>
      </c>
      <c r="L142" s="31"/>
      <c r="M142" s="142" t="s">
        <v>3</v>
      </c>
      <c r="N142" s="143" t="s">
        <v>41</v>
      </c>
      <c r="O142" s="144">
        <v>0.114</v>
      </c>
      <c r="P142" s="144">
        <f>O142*H142</f>
        <v>4.5600000000000005</v>
      </c>
      <c r="Q142" s="144">
        <v>0</v>
      </c>
      <c r="R142" s="144">
        <f>Q142*H142</f>
        <v>0</v>
      </c>
      <c r="S142" s="144">
        <v>0</v>
      </c>
      <c r="T142" s="145">
        <f>S142*H142</f>
        <v>0</v>
      </c>
      <c r="U142" s="30"/>
      <c r="V142" s="30"/>
      <c r="W142" s="30"/>
      <c r="X142" s="30"/>
      <c r="Y142" s="30"/>
      <c r="Z142" s="30"/>
      <c r="AA142" s="30"/>
      <c r="AB142" s="30"/>
      <c r="AC142" s="30"/>
      <c r="AD142" s="30"/>
      <c r="AE142" s="30"/>
      <c r="AR142" s="146" t="s">
        <v>178</v>
      </c>
      <c r="AT142" s="146" t="s">
        <v>175</v>
      </c>
      <c r="AU142" s="146" t="s">
        <v>79</v>
      </c>
      <c r="AY142" s="18" t="s">
        <v>173</v>
      </c>
      <c r="BE142" s="147">
        <f>IF(N142="základní",J142,0)</f>
        <v>0</v>
      </c>
      <c r="BF142" s="147">
        <f>IF(N142="snížená",J142,0)</f>
        <v>0</v>
      </c>
      <c r="BG142" s="147">
        <f>IF(N142="zákl. přenesená",J142,0)</f>
        <v>0</v>
      </c>
      <c r="BH142" s="147">
        <f>IF(N142="sníž. přenesená",J142,0)</f>
        <v>0</v>
      </c>
      <c r="BI142" s="147">
        <f>IF(N142="nulová",J142,0)</f>
        <v>0</v>
      </c>
      <c r="BJ142" s="18" t="s">
        <v>76</v>
      </c>
      <c r="BK142" s="147">
        <f>ROUND(I142*H142,2)</f>
        <v>0</v>
      </c>
      <c r="BL142" s="18" t="s">
        <v>178</v>
      </c>
      <c r="BM142" s="146" t="s">
        <v>1794</v>
      </c>
    </row>
    <row r="143" spans="1:65" s="2" customFormat="1" ht="68.25">
      <c r="A143" s="30"/>
      <c r="B143" s="31"/>
      <c r="C143" s="30"/>
      <c r="D143" s="148" t="s">
        <v>179</v>
      </c>
      <c r="E143" s="30"/>
      <c r="F143" s="149" t="s">
        <v>255</v>
      </c>
      <c r="G143" s="30"/>
      <c r="H143" s="30"/>
      <c r="I143" s="30"/>
      <c r="J143" s="30"/>
      <c r="K143" s="30"/>
      <c r="L143" s="31"/>
      <c r="M143" s="150"/>
      <c r="N143" s="151"/>
      <c r="O143" s="51"/>
      <c r="P143" s="51"/>
      <c r="Q143" s="51"/>
      <c r="R143" s="51"/>
      <c r="S143" s="51"/>
      <c r="T143" s="52"/>
      <c r="U143" s="30"/>
      <c r="V143" s="30"/>
      <c r="W143" s="30"/>
      <c r="X143" s="30"/>
      <c r="Y143" s="30"/>
      <c r="Z143" s="30"/>
      <c r="AA143" s="30"/>
      <c r="AB143" s="30"/>
      <c r="AC143" s="30"/>
      <c r="AD143" s="30"/>
      <c r="AE143" s="30"/>
      <c r="AT143" s="18" t="s">
        <v>179</v>
      </c>
      <c r="AU143" s="18" t="s">
        <v>79</v>
      </c>
    </row>
    <row r="144" spans="1:65" s="14" customFormat="1">
      <c r="B144" s="158"/>
      <c r="D144" s="148" t="s">
        <v>181</v>
      </c>
      <c r="E144" s="159" t="s">
        <v>3</v>
      </c>
      <c r="F144" s="160" t="s">
        <v>187</v>
      </c>
      <c r="H144" s="161">
        <v>40</v>
      </c>
      <c r="L144" s="158"/>
      <c r="M144" s="162"/>
      <c r="N144" s="163"/>
      <c r="O144" s="163"/>
      <c r="P144" s="163"/>
      <c r="Q144" s="163"/>
      <c r="R144" s="163"/>
      <c r="S144" s="163"/>
      <c r="T144" s="164"/>
      <c r="AT144" s="159" t="s">
        <v>181</v>
      </c>
      <c r="AU144" s="159" t="s">
        <v>79</v>
      </c>
      <c r="AV144" s="14" t="s">
        <v>79</v>
      </c>
      <c r="AW144" s="14" t="s">
        <v>31</v>
      </c>
      <c r="AX144" s="14" t="s">
        <v>76</v>
      </c>
      <c r="AY144" s="159" t="s">
        <v>173</v>
      </c>
    </row>
    <row r="145" spans="1:65" s="2" customFormat="1" ht="16.5" customHeight="1">
      <c r="A145" s="30"/>
      <c r="B145" s="135"/>
      <c r="C145" s="172" t="s">
        <v>220</v>
      </c>
      <c r="D145" s="172" t="s">
        <v>246</v>
      </c>
      <c r="E145" s="173" t="s">
        <v>256</v>
      </c>
      <c r="F145" s="174" t="s">
        <v>257</v>
      </c>
      <c r="G145" s="175" t="s">
        <v>239</v>
      </c>
      <c r="H145" s="176">
        <v>11.2</v>
      </c>
      <c r="I145" s="177"/>
      <c r="J145" s="177">
        <f>ROUND(I145*H145,2)</f>
        <v>0</v>
      </c>
      <c r="K145" s="174" t="s">
        <v>177</v>
      </c>
      <c r="L145" s="178"/>
      <c r="M145" s="179" t="s">
        <v>3</v>
      </c>
      <c r="N145" s="180" t="s">
        <v>41</v>
      </c>
      <c r="O145" s="144">
        <v>0</v>
      </c>
      <c r="P145" s="144">
        <f>O145*H145</f>
        <v>0</v>
      </c>
      <c r="Q145" s="144">
        <v>1</v>
      </c>
      <c r="R145" s="144">
        <f>Q145*H145</f>
        <v>11.2</v>
      </c>
      <c r="S145" s="144">
        <v>0</v>
      </c>
      <c r="T145" s="145">
        <f>S145*H145</f>
        <v>0</v>
      </c>
      <c r="U145" s="30"/>
      <c r="V145" s="30"/>
      <c r="W145" s="30"/>
      <c r="X145" s="30"/>
      <c r="Y145" s="30"/>
      <c r="Z145" s="30"/>
      <c r="AA145" s="30"/>
      <c r="AB145" s="30"/>
      <c r="AC145" s="30"/>
      <c r="AD145" s="30"/>
      <c r="AE145" s="30"/>
      <c r="AR145" s="146" t="s">
        <v>211</v>
      </c>
      <c r="AT145" s="146" t="s">
        <v>246</v>
      </c>
      <c r="AU145" s="146" t="s">
        <v>79</v>
      </c>
      <c r="AY145" s="18" t="s">
        <v>173</v>
      </c>
      <c r="BE145" s="147">
        <f>IF(N145="základní",J145,0)</f>
        <v>0</v>
      </c>
      <c r="BF145" s="147">
        <f>IF(N145="snížená",J145,0)</f>
        <v>0</v>
      </c>
      <c r="BG145" s="147">
        <f>IF(N145="zákl. přenesená",J145,0)</f>
        <v>0</v>
      </c>
      <c r="BH145" s="147">
        <f>IF(N145="sníž. přenesená",J145,0)</f>
        <v>0</v>
      </c>
      <c r="BI145" s="147">
        <f>IF(N145="nulová",J145,0)</f>
        <v>0</v>
      </c>
      <c r="BJ145" s="18" t="s">
        <v>76</v>
      </c>
      <c r="BK145" s="147">
        <f>ROUND(I145*H145,2)</f>
        <v>0</v>
      </c>
      <c r="BL145" s="18" t="s">
        <v>178</v>
      </c>
      <c r="BM145" s="146" t="s">
        <v>1795</v>
      </c>
    </row>
    <row r="146" spans="1:65" s="14" customFormat="1" ht="22.5">
      <c r="B146" s="158"/>
      <c r="D146" s="148" t="s">
        <v>181</v>
      </c>
      <c r="E146" s="159" t="s">
        <v>3</v>
      </c>
      <c r="F146" s="160" t="s">
        <v>258</v>
      </c>
      <c r="H146" s="161">
        <v>11.2</v>
      </c>
      <c r="L146" s="158"/>
      <c r="M146" s="162"/>
      <c r="N146" s="163"/>
      <c r="O146" s="163"/>
      <c r="P146" s="163"/>
      <c r="Q146" s="163"/>
      <c r="R146" s="163"/>
      <c r="S146" s="163"/>
      <c r="T146" s="164"/>
      <c r="AT146" s="159" t="s">
        <v>181</v>
      </c>
      <c r="AU146" s="159" t="s">
        <v>79</v>
      </c>
      <c r="AV146" s="14" t="s">
        <v>79</v>
      </c>
      <c r="AW146" s="14" t="s">
        <v>31</v>
      </c>
      <c r="AX146" s="14" t="s">
        <v>76</v>
      </c>
      <c r="AY146" s="159" t="s">
        <v>173</v>
      </c>
    </row>
    <row r="147" spans="1:65" s="2" customFormat="1" ht="16.5" customHeight="1">
      <c r="A147" s="30"/>
      <c r="B147" s="135"/>
      <c r="C147" s="136" t="s">
        <v>224</v>
      </c>
      <c r="D147" s="136" t="s">
        <v>175</v>
      </c>
      <c r="E147" s="137" t="s">
        <v>260</v>
      </c>
      <c r="F147" s="138" t="s">
        <v>261</v>
      </c>
      <c r="G147" s="139" t="s">
        <v>176</v>
      </c>
      <c r="H147" s="140">
        <v>40</v>
      </c>
      <c r="I147" s="141"/>
      <c r="J147" s="141">
        <f>ROUND(I147*H147,2)</f>
        <v>0</v>
      </c>
      <c r="K147" s="138" t="s">
        <v>177</v>
      </c>
      <c r="L147" s="31"/>
      <c r="M147" s="142" t="s">
        <v>3</v>
      </c>
      <c r="N147" s="143" t="s">
        <v>41</v>
      </c>
      <c r="O147" s="144">
        <v>1.2E-2</v>
      </c>
      <c r="P147" s="144">
        <f>O147*H147</f>
        <v>0.48</v>
      </c>
      <c r="Q147" s="144">
        <v>1.2727000000000001E-3</v>
      </c>
      <c r="R147" s="144">
        <f>Q147*H147</f>
        <v>5.0908000000000002E-2</v>
      </c>
      <c r="S147" s="144">
        <v>0</v>
      </c>
      <c r="T147" s="145">
        <f>S147*H147</f>
        <v>0</v>
      </c>
      <c r="U147" s="30"/>
      <c r="V147" s="30"/>
      <c r="W147" s="30"/>
      <c r="X147" s="30"/>
      <c r="Y147" s="30"/>
      <c r="Z147" s="30"/>
      <c r="AA147" s="30"/>
      <c r="AB147" s="30"/>
      <c r="AC147" s="30"/>
      <c r="AD147" s="30"/>
      <c r="AE147" s="30"/>
      <c r="AR147" s="146" t="s">
        <v>178</v>
      </c>
      <c r="AT147" s="146" t="s">
        <v>175</v>
      </c>
      <c r="AU147" s="146" t="s">
        <v>79</v>
      </c>
      <c r="AY147" s="18" t="s">
        <v>173</v>
      </c>
      <c r="BE147" s="147">
        <f>IF(N147="základní",J147,0)</f>
        <v>0</v>
      </c>
      <c r="BF147" s="147">
        <f>IF(N147="snížená",J147,0)</f>
        <v>0</v>
      </c>
      <c r="BG147" s="147">
        <f>IF(N147="zákl. přenesená",J147,0)</f>
        <v>0</v>
      </c>
      <c r="BH147" s="147">
        <f>IF(N147="sníž. přenesená",J147,0)</f>
        <v>0</v>
      </c>
      <c r="BI147" s="147">
        <f>IF(N147="nulová",J147,0)</f>
        <v>0</v>
      </c>
      <c r="BJ147" s="18" t="s">
        <v>76</v>
      </c>
      <c r="BK147" s="147">
        <f>ROUND(I147*H147,2)</f>
        <v>0</v>
      </c>
      <c r="BL147" s="18" t="s">
        <v>178</v>
      </c>
      <c r="BM147" s="146" t="s">
        <v>1796</v>
      </c>
    </row>
    <row r="148" spans="1:65" s="2" customFormat="1" ht="97.5">
      <c r="A148" s="30"/>
      <c r="B148" s="31"/>
      <c r="C148" s="30"/>
      <c r="D148" s="148" t="s">
        <v>179</v>
      </c>
      <c r="E148" s="30"/>
      <c r="F148" s="149" t="s">
        <v>262</v>
      </c>
      <c r="G148" s="30"/>
      <c r="H148" s="30"/>
      <c r="I148" s="30"/>
      <c r="J148" s="30"/>
      <c r="K148" s="30"/>
      <c r="L148" s="31"/>
      <c r="M148" s="150"/>
      <c r="N148" s="151"/>
      <c r="O148" s="51"/>
      <c r="P148" s="51"/>
      <c r="Q148" s="51"/>
      <c r="R148" s="51"/>
      <c r="S148" s="51"/>
      <c r="T148" s="52"/>
      <c r="U148" s="30"/>
      <c r="V148" s="30"/>
      <c r="W148" s="30"/>
      <c r="X148" s="30"/>
      <c r="Y148" s="30"/>
      <c r="Z148" s="30"/>
      <c r="AA148" s="30"/>
      <c r="AB148" s="30"/>
      <c r="AC148" s="30"/>
      <c r="AD148" s="30"/>
      <c r="AE148" s="30"/>
      <c r="AT148" s="18" t="s">
        <v>179</v>
      </c>
      <c r="AU148" s="18" t="s">
        <v>79</v>
      </c>
    </row>
    <row r="149" spans="1:65" s="14" customFormat="1">
      <c r="B149" s="158"/>
      <c r="D149" s="148" t="s">
        <v>181</v>
      </c>
      <c r="E149" s="159" t="s">
        <v>3</v>
      </c>
      <c r="F149" s="160" t="s">
        <v>263</v>
      </c>
      <c r="H149" s="161">
        <v>40</v>
      </c>
      <c r="L149" s="158"/>
      <c r="M149" s="162"/>
      <c r="N149" s="163"/>
      <c r="O149" s="163"/>
      <c r="P149" s="163"/>
      <c r="Q149" s="163"/>
      <c r="R149" s="163"/>
      <c r="S149" s="163"/>
      <c r="T149" s="164"/>
      <c r="AT149" s="159" t="s">
        <v>181</v>
      </c>
      <c r="AU149" s="159" t="s">
        <v>79</v>
      </c>
      <c r="AV149" s="14" t="s">
        <v>79</v>
      </c>
      <c r="AW149" s="14" t="s">
        <v>31</v>
      </c>
      <c r="AX149" s="14" t="s">
        <v>76</v>
      </c>
      <c r="AY149" s="159" t="s">
        <v>173</v>
      </c>
    </row>
    <row r="150" spans="1:65" s="2" customFormat="1" ht="16.5" customHeight="1">
      <c r="A150" s="30"/>
      <c r="B150" s="135"/>
      <c r="C150" s="172" t="s">
        <v>227</v>
      </c>
      <c r="D150" s="172" t="s">
        <v>246</v>
      </c>
      <c r="E150" s="173" t="s">
        <v>265</v>
      </c>
      <c r="F150" s="174" t="s">
        <v>266</v>
      </c>
      <c r="G150" s="175" t="s">
        <v>267</v>
      </c>
      <c r="H150" s="176">
        <v>1</v>
      </c>
      <c r="I150" s="177"/>
      <c r="J150" s="177">
        <f>ROUND(I150*H150,2)</f>
        <v>0</v>
      </c>
      <c r="K150" s="174" t="s">
        <v>177</v>
      </c>
      <c r="L150" s="178"/>
      <c r="M150" s="179" t="s">
        <v>3</v>
      </c>
      <c r="N150" s="180" t="s">
        <v>41</v>
      </c>
      <c r="O150" s="144">
        <v>0</v>
      </c>
      <c r="P150" s="144">
        <f>O150*H150</f>
        <v>0</v>
      </c>
      <c r="Q150" s="144">
        <v>1E-3</v>
      </c>
      <c r="R150" s="144">
        <f>Q150*H150</f>
        <v>1E-3</v>
      </c>
      <c r="S150" s="144">
        <v>0</v>
      </c>
      <c r="T150" s="145">
        <f>S150*H150</f>
        <v>0</v>
      </c>
      <c r="U150" s="30"/>
      <c r="V150" s="30"/>
      <c r="W150" s="30"/>
      <c r="X150" s="30"/>
      <c r="Y150" s="30"/>
      <c r="Z150" s="30"/>
      <c r="AA150" s="30"/>
      <c r="AB150" s="30"/>
      <c r="AC150" s="30"/>
      <c r="AD150" s="30"/>
      <c r="AE150" s="30"/>
      <c r="AR150" s="146" t="s">
        <v>211</v>
      </c>
      <c r="AT150" s="146" t="s">
        <v>246</v>
      </c>
      <c r="AU150" s="146" t="s">
        <v>79</v>
      </c>
      <c r="AY150" s="18" t="s">
        <v>173</v>
      </c>
      <c r="BE150" s="147">
        <f>IF(N150="základní",J150,0)</f>
        <v>0</v>
      </c>
      <c r="BF150" s="147">
        <f>IF(N150="snížená",J150,0)</f>
        <v>0</v>
      </c>
      <c r="BG150" s="147">
        <f>IF(N150="zákl. přenesená",J150,0)</f>
        <v>0</v>
      </c>
      <c r="BH150" s="147">
        <f>IF(N150="sníž. přenesená",J150,0)</f>
        <v>0</v>
      </c>
      <c r="BI150" s="147">
        <f>IF(N150="nulová",J150,0)</f>
        <v>0</v>
      </c>
      <c r="BJ150" s="18" t="s">
        <v>76</v>
      </c>
      <c r="BK150" s="147">
        <f>ROUND(I150*H150,2)</f>
        <v>0</v>
      </c>
      <c r="BL150" s="18" t="s">
        <v>178</v>
      </c>
      <c r="BM150" s="146" t="s">
        <v>1797</v>
      </c>
    </row>
    <row r="151" spans="1:65" s="14" customFormat="1">
      <c r="B151" s="158"/>
      <c r="D151" s="148" t="s">
        <v>181</v>
      </c>
      <c r="F151" s="160" t="s">
        <v>268</v>
      </c>
      <c r="H151" s="161">
        <v>1</v>
      </c>
      <c r="L151" s="158"/>
      <c r="M151" s="162"/>
      <c r="N151" s="163"/>
      <c r="O151" s="163"/>
      <c r="P151" s="163"/>
      <c r="Q151" s="163"/>
      <c r="R151" s="163"/>
      <c r="S151" s="163"/>
      <c r="T151" s="164"/>
      <c r="AT151" s="159" t="s">
        <v>181</v>
      </c>
      <c r="AU151" s="159" t="s">
        <v>79</v>
      </c>
      <c r="AV151" s="14" t="s">
        <v>79</v>
      </c>
      <c r="AW151" s="14" t="s">
        <v>4</v>
      </c>
      <c r="AX151" s="14" t="s">
        <v>76</v>
      </c>
      <c r="AY151" s="159" t="s">
        <v>173</v>
      </c>
    </row>
    <row r="152" spans="1:65" s="12" customFormat="1" ht="22.9" customHeight="1">
      <c r="B152" s="123"/>
      <c r="D152" s="124" t="s">
        <v>69</v>
      </c>
      <c r="E152" s="133" t="s">
        <v>79</v>
      </c>
      <c r="F152" s="133" t="s">
        <v>269</v>
      </c>
      <c r="J152" s="134">
        <f>BK152</f>
        <v>0</v>
      </c>
      <c r="L152" s="123"/>
      <c r="M152" s="127"/>
      <c r="N152" s="128"/>
      <c r="O152" s="128"/>
      <c r="P152" s="129">
        <f>SUM(P153:P183)</f>
        <v>16.12528</v>
      </c>
      <c r="Q152" s="128"/>
      <c r="R152" s="129">
        <f>SUM(R153:R183)</f>
        <v>8.2444105200000006E-2</v>
      </c>
      <c r="S152" s="128"/>
      <c r="T152" s="130">
        <f>SUM(T153:T183)</f>
        <v>0</v>
      </c>
      <c r="AR152" s="124" t="s">
        <v>76</v>
      </c>
      <c r="AT152" s="131" t="s">
        <v>69</v>
      </c>
      <c r="AU152" s="131" t="s">
        <v>76</v>
      </c>
      <c r="AY152" s="124" t="s">
        <v>173</v>
      </c>
      <c r="BK152" s="132">
        <f>SUM(BK153:BK183)</f>
        <v>0</v>
      </c>
    </row>
    <row r="153" spans="1:65" s="2" customFormat="1" ht="21.75" customHeight="1">
      <c r="A153" s="30"/>
      <c r="B153" s="135"/>
      <c r="C153" s="136" t="s">
        <v>232</v>
      </c>
      <c r="D153" s="136" t="s">
        <v>175</v>
      </c>
      <c r="E153" s="137" t="s">
        <v>618</v>
      </c>
      <c r="F153" s="138" t="s">
        <v>619</v>
      </c>
      <c r="G153" s="139" t="s">
        <v>200</v>
      </c>
      <c r="H153" s="140">
        <v>1.1779999999999999</v>
      </c>
      <c r="I153" s="141"/>
      <c r="J153" s="141">
        <f>ROUND(I153*H153,2)</f>
        <v>0</v>
      </c>
      <c r="K153" s="138" t="s">
        <v>177</v>
      </c>
      <c r="L153" s="31"/>
      <c r="M153" s="142" t="s">
        <v>3</v>
      </c>
      <c r="N153" s="143" t="s">
        <v>41</v>
      </c>
      <c r="O153" s="144">
        <v>0.81</v>
      </c>
      <c r="P153" s="144">
        <f>O153*H153</f>
        <v>0.95418000000000003</v>
      </c>
      <c r="Q153" s="144">
        <v>0</v>
      </c>
      <c r="R153" s="144">
        <f>Q153*H153</f>
        <v>0</v>
      </c>
      <c r="S153" s="144">
        <v>0</v>
      </c>
      <c r="T153" s="145">
        <f>S153*H153</f>
        <v>0</v>
      </c>
      <c r="U153" s="30"/>
      <c r="V153" s="30"/>
      <c r="W153" s="30"/>
      <c r="X153" s="30"/>
      <c r="Y153" s="30"/>
      <c r="Z153" s="30"/>
      <c r="AA153" s="30"/>
      <c r="AB153" s="30"/>
      <c r="AC153" s="30"/>
      <c r="AD153" s="30"/>
      <c r="AE153" s="30"/>
      <c r="AR153" s="146" t="s">
        <v>178</v>
      </c>
      <c r="AT153" s="146" t="s">
        <v>175</v>
      </c>
      <c r="AU153" s="146" t="s">
        <v>79</v>
      </c>
      <c r="AY153" s="18" t="s">
        <v>173</v>
      </c>
      <c r="BE153" s="147">
        <f>IF(N153="základní",J153,0)</f>
        <v>0</v>
      </c>
      <c r="BF153" s="147">
        <f>IF(N153="snížená",J153,0)</f>
        <v>0</v>
      </c>
      <c r="BG153" s="147">
        <f>IF(N153="zákl. přenesená",J153,0)</f>
        <v>0</v>
      </c>
      <c r="BH153" s="147">
        <f>IF(N153="sníž. přenesená",J153,0)</f>
        <v>0</v>
      </c>
      <c r="BI153" s="147">
        <f>IF(N153="nulová",J153,0)</f>
        <v>0</v>
      </c>
      <c r="BJ153" s="18" t="s">
        <v>76</v>
      </c>
      <c r="BK153" s="147">
        <f>ROUND(I153*H153,2)</f>
        <v>0</v>
      </c>
      <c r="BL153" s="18" t="s">
        <v>178</v>
      </c>
      <c r="BM153" s="146" t="s">
        <v>1798</v>
      </c>
    </row>
    <row r="154" spans="1:65" s="2" customFormat="1" ht="126.75">
      <c r="A154" s="30"/>
      <c r="B154" s="31"/>
      <c r="C154" s="30"/>
      <c r="D154" s="148" t="s">
        <v>179</v>
      </c>
      <c r="E154" s="30"/>
      <c r="F154" s="149" t="s">
        <v>621</v>
      </c>
      <c r="G154" s="30"/>
      <c r="H154" s="30"/>
      <c r="I154" s="30"/>
      <c r="J154" s="30"/>
      <c r="K154" s="30"/>
      <c r="L154" s="31"/>
      <c r="M154" s="150"/>
      <c r="N154" s="151"/>
      <c r="O154" s="51"/>
      <c r="P154" s="51"/>
      <c r="Q154" s="51"/>
      <c r="R154" s="51"/>
      <c r="S154" s="51"/>
      <c r="T154" s="52"/>
      <c r="U154" s="30"/>
      <c r="V154" s="30"/>
      <c r="W154" s="30"/>
      <c r="X154" s="30"/>
      <c r="Y154" s="30"/>
      <c r="Z154" s="30"/>
      <c r="AA154" s="30"/>
      <c r="AB154" s="30"/>
      <c r="AC154" s="30"/>
      <c r="AD154" s="30"/>
      <c r="AE154" s="30"/>
      <c r="AT154" s="18" t="s">
        <v>179</v>
      </c>
      <c r="AU154" s="18" t="s">
        <v>79</v>
      </c>
    </row>
    <row r="155" spans="1:65" s="13" customFormat="1">
      <c r="B155" s="152"/>
      <c r="D155" s="148" t="s">
        <v>181</v>
      </c>
      <c r="E155" s="153" t="s">
        <v>3</v>
      </c>
      <c r="F155" s="154" t="s">
        <v>1645</v>
      </c>
      <c r="H155" s="153" t="s">
        <v>3</v>
      </c>
      <c r="L155" s="152"/>
      <c r="M155" s="155"/>
      <c r="N155" s="156"/>
      <c r="O155" s="156"/>
      <c r="P155" s="156"/>
      <c r="Q155" s="156"/>
      <c r="R155" s="156"/>
      <c r="S155" s="156"/>
      <c r="T155" s="157"/>
      <c r="AT155" s="153" t="s">
        <v>181</v>
      </c>
      <c r="AU155" s="153" t="s">
        <v>79</v>
      </c>
      <c r="AV155" s="13" t="s">
        <v>76</v>
      </c>
      <c r="AW155" s="13" t="s">
        <v>31</v>
      </c>
      <c r="AX155" s="13" t="s">
        <v>70</v>
      </c>
      <c r="AY155" s="153" t="s">
        <v>173</v>
      </c>
    </row>
    <row r="156" spans="1:65" s="14" customFormat="1">
      <c r="B156" s="158"/>
      <c r="D156" s="148" t="s">
        <v>181</v>
      </c>
      <c r="E156" s="159" t="s">
        <v>3</v>
      </c>
      <c r="F156" s="160" t="s">
        <v>1799</v>
      </c>
      <c r="H156" s="161">
        <v>1.1779999999999999</v>
      </c>
      <c r="L156" s="158"/>
      <c r="M156" s="162"/>
      <c r="N156" s="163"/>
      <c r="O156" s="163"/>
      <c r="P156" s="163"/>
      <c r="Q156" s="163"/>
      <c r="R156" s="163"/>
      <c r="S156" s="163"/>
      <c r="T156" s="164"/>
      <c r="AT156" s="159" t="s">
        <v>181</v>
      </c>
      <c r="AU156" s="159" t="s">
        <v>79</v>
      </c>
      <c r="AV156" s="14" t="s">
        <v>79</v>
      </c>
      <c r="AW156" s="14" t="s">
        <v>31</v>
      </c>
      <c r="AX156" s="14" t="s">
        <v>70</v>
      </c>
      <c r="AY156" s="159" t="s">
        <v>173</v>
      </c>
    </row>
    <row r="157" spans="1:65" s="15" customFormat="1">
      <c r="B157" s="165"/>
      <c r="D157" s="148" t="s">
        <v>181</v>
      </c>
      <c r="E157" s="166" t="s">
        <v>3</v>
      </c>
      <c r="F157" s="167" t="s">
        <v>188</v>
      </c>
      <c r="H157" s="168">
        <v>1.1779999999999999</v>
      </c>
      <c r="L157" s="165"/>
      <c r="M157" s="169"/>
      <c r="N157" s="170"/>
      <c r="O157" s="170"/>
      <c r="P157" s="170"/>
      <c r="Q157" s="170"/>
      <c r="R157" s="170"/>
      <c r="S157" s="170"/>
      <c r="T157" s="171"/>
      <c r="AT157" s="166" t="s">
        <v>181</v>
      </c>
      <c r="AU157" s="166" t="s">
        <v>79</v>
      </c>
      <c r="AV157" s="15" t="s">
        <v>178</v>
      </c>
      <c r="AW157" s="15" t="s">
        <v>31</v>
      </c>
      <c r="AX157" s="15" t="s">
        <v>76</v>
      </c>
      <c r="AY157" s="166" t="s">
        <v>173</v>
      </c>
    </row>
    <row r="158" spans="1:65" s="2" customFormat="1" ht="16.5" customHeight="1">
      <c r="A158" s="30"/>
      <c r="B158" s="135"/>
      <c r="C158" s="136" t="s">
        <v>236</v>
      </c>
      <c r="D158" s="136" t="s">
        <v>175</v>
      </c>
      <c r="E158" s="137" t="s">
        <v>276</v>
      </c>
      <c r="F158" s="138" t="s">
        <v>277</v>
      </c>
      <c r="G158" s="139" t="s">
        <v>176</v>
      </c>
      <c r="H158" s="140">
        <v>2.016</v>
      </c>
      <c r="I158" s="141"/>
      <c r="J158" s="141">
        <f>ROUND(I158*H158,2)</f>
        <v>0</v>
      </c>
      <c r="K158" s="138" t="s">
        <v>177</v>
      </c>
      <c r="L158" s="31"/>
      <c r="M158" s="142" t="s">
        <v>3</v>
      </c>
      <c r="N158" s="143" t="s">
        <v>41</v>
      </c>
      <c r="O158" s="144">
        <v>0.39700000000000002</v>
      </c>
      <c r="P158" s="144">
        <f>O158*H158</f>
        <v>0.80035200000000006</v>
      </c>
      <c r="Q158" s="144">
        <v>1.4357E-3</v>
      </c>
      <c r="R158" s="144">
        <f>Q158*H158</f>
        <v>2.8943712000000003E-3</v>
      </c>
      <c r="S158" s="144">
        <v>0</v>
      </c>
      <c r="T158" s="145">
        <f>S158*H158</f>
        <v>0</v>
      </c>
      <c r="U158" s="30"/>
      <c r="V158" s="30"/>
      <c r="W158" s="30"/>
      <c r="X158" s="30"/>
      <c r="Y158" s="30"/>
      <c r="Z158" s="30"/>
      <c r="AA158" s="30"/>
      <c r="AB158" s="30"/>
      <c r="AC158" s="30"/>
      <c r="AD158" s="30"/>
      <c r="AE158" s="30"/>
      <c r="AR158" s="146" t="s">
        <v>178</v>
      </c>
      <c r="AT158" s="146" t="s">
        <v>175</v>
      </c>
      <c r="AU158" s="146" t="s">
        <v>79</v>
      </c>
      <c r="AY158" s="18" t="s">
        <v>173</v>
      </c>
      <c r="BE158" s="147">
        <f>IF(N158="základní",J158,0)</f>
        <v>0</v>
      </c>
      <c r="BF158" s="147">
        <f>IF(N158="snížená",J158,0)</f>
        <v>0</v>
      </c>
      <c r="BG158" s="147">
        <f>IF(N158="zákl. přenesená",J158,0)</f>
        <v>0</v>
      </c>
      <c r="BH158" s="147">
        <f>IF(N158="sníž. přenesená",J158,0)</f>
        <v>0</v>
      </c>
      <c r="BI158" s="147">
        <f>IF(N158="nulová",J158,0)</f>
        <v>0</v>
      </c>
      <c r="BJ158" s="18" t="s">
        <v>76</v>
      </c>
      <c r="BK158" s="147">
        <f>ROUND(I158*H158,2)</f>
        <v>0</v>
      </c>
      <c r="BL158" s="18" t="s">
        <v>178</v>
      </c>
      <c r="BM158" s="146" t="s">
        <v>1800</v>
      </c>
    </row>
    <row r="159" spans="1:65" s="2" customFormat="1" ht="126.75">
      <c r="A159" s="30"/>
      <c r="B159" s="31"/>
      <c r="C159" s="30"/>
      <c r="D159" s="148" t="s">
        <v>179</v>
      </c>
      <c r="E159" s="30"/>
      <c r="F159" s="149" t="s">
        <v>278</v>
      </c>
      <c r="G159" s="30"/>
      <c r="H159" s="30"/>
      <c r="I159" s="30"/>
      <c r="J159" s="30"/>
      <c r="K159" s="30"/>
      <c r="L159" s="31"/>
      <c r="M159" s="150"/>
      <c r="N159" s="151"/>
      <c r="O159" s="51"/>
      <c r="P159" s="51"/>
      <c r="Q159" s="51"/>
      <c r="R159" s="51"/>
      <c r="S159" s="51"/>
      <c r="T159" s="52"/>
      <c r="U159" s="30"/>
      <c r="V159" s="30"/>
      <c r="W159" s="30"/>
      <c r="X159" s="30"/>
      <c r="Y159" s="30"/>
      <c r="Z159" s="30"/>
      <c r="AA159" s="30"/>
      <c r="AB159" s="30"/>
      <c r="AC159" s="30"/>
      <c r="AD159" s="30"/>
      <c r="AE159" s="30"/>
      <c r="AT159" s="18" t="s">
        <v>179</v>
      </c>
      <c r="AU159" s="18" t="s">
        <v>79</v>
      </c>
    </row>
    <row r="160" spans="1:65" s="13" customFormat="1">
      <c r="B160" s="152"/>
      <c r="D160" s="148" t="s">
        <v>181</v>
      </c>
      <c r="E160" s="153" t="s">
        <v>3</v>
      </c>
      <c r="F160" s="154" t="s">
        <v>625</v>
      </c>
      <c r="H160" s="153" t="s">
        <v>3</v>
      </c>
      <c r="L160" s="152"/>
      <c r="M160" s="155"/>
      <c r="N160" s="156"/>
      <c r="O160" s="156"/>
      <c r="P160" s="156"/>
      <c r="Q160" s="156"/>
      <c r="R160" s="156"/>
      <c r="S160" s="156"/>
      <c r="T160" s="157"/>
      <c r="AT160" s="153" t="s">
        <v>181</v>
      </c>
      <c r="AU160" s="153" t="s">
        <v>79</v>
      </c>
      <c r="AV160" s="13" t="s">
        <v>76</v>
      </c>
      <c r="AW160" s="13" t="s">
        <v>31</v>
      </c>
      <c r="AX160" s="13" t="s">
        <v>70</v>
      </c>
      <c r="AY160" s="153" t="s">
        <v>173</v>
      </c>
    </row>
    <row r="161" spans="1:65" s="14" customFormat="1">
      <c r="B161" s="158"/>
      <c r="D161" s="148" t="s">
        <v>181</v>
      </c>
      <c r="E161" s="159" t="s">
        <v>3</v>
      </c>
      <c r="F161" s="160" t="s">
        <v>1801</v>
      </c>
      <c r="H161" s="161">
        <v>2.016</v>
      </c>
      <c r="L161" s="158"/>
      <c r="M161" s="162"/>
      <c r="N161" s="163"/>
      <c r="O161" s="163"/>
      <c r="P161" s="163"/>
      <c r="Q161" s="163"/>
      <c r="R161" s="163"/>
      <c r="S161" s="163"/>
      <c r="T161" s="164"/>
      <c r="AT161" s="159" t="s">
        <v>181</v>
      </c>
      <c r="AU161" s="159" t="s">
        <v>79</v>
      </c>
      <c r="AV161" s="14" t="s">
        <v>79</v>
      </c>
      <c r="AW161" s="14" t="s">
        <v>31</v>
      </c>
      <c r="AX161" s="14" t="s">
        <v>70</v>
      </c>
      <c r="AY161" s="159" t="s">
        <v>173</v>
      </c>
    </row>
    <row r="162" spans="1:65" s="15" customFormat="1">
      <c r="B162" s="165"/>
      <c r="D162" s="148" t="s">
        <v>181</v>
      </c>
      <c r="E162" s="166" t="s">
        <v>3</v>
      </c>
      <c r="F162" s="167" t="s">
        <v>188</v>
      </c>
      <c r="H162" s="168">
        <v>2.016</v>
      </c>
      <c r="L162" s="165"/>
      <c r="M162" s="169"/>
      <c r="N162" s="170"/>
      <c r="O162" s="170"/>
      <c r="P162" s="170"/>
      <c r="Q162" s="170"/>
      <c r="R162" s="170"/>
      <c r="S162" s="170"/>
      <c r="T162" s="171"/>
      <c r="AT162" s="166" t="s">
        <v>181</v>
      </c>
      <c r="AU162" s="166" t="s">
        <v>79</v>
      </c>
      <c r="AV162" s="15" t="s">
        <v>178</v>
      </c>
      <c r="AW162" s="15" t="s">
        <v>31</v>
      </c>
      <c r="AX162" s="15" t="s">
        <v>76</v>
      </c>
      <c r="AY162" s="166" t="s">
        <v>173</v>
      </c>
    </row>
    <row r="163" spans="1:65" s="2" customFormat="1" ht="21.75" customHeight="1">
      <c r="A163" s="30"/>
      <c r="B163" s="135"/>
      <c r="C163" s="136" t="s">
        <v>9</v>
      </c>
      <c r="D163" s="136" t="s">
        <v>175</v>
      </c>
      <c r="E163" s="137" t="s">
        <v>281</v>
      </c>
      <c r="F163" s="138" t="s">
        <v>282</v>
      </c>
      <c r="G163" s="139" t="s">
        <v>176</v>
      </c>
      <c r="H163" s="140">
        <v>2.016</v>
      </c>
      <c r="I163" s="141"/>
      <c r="J163" s="141">
        <f>ROUND(I163*H163,2)</f>
        <v>0</v>
      </c>
      <c r="K163" s="138" t="s">
        <v>177</v>
      </c>
      <c r="L163" s="31"/>
      <c r="M163" s="142" t="s">
        <v>3</v>
      </c>
      <c r="N163" s="143" t="s">
        <v>41</v>
      </c>
      <c r="O163" s="144">
        <v>0.14399999999999999</v>
      </c>
      <c r="P163" s="144">
        <f>O163*H163</f>
        <v>0.29030400000000001</v>
      </c>
      <c r="Q163" s="144">
        <v>3.6000000000000001E-5</v>
      </c>
      <c r="R163" s="144">
        <f>Q163*H163</f>
        <v>7.2576000000000004E-5</v>
      </c>
      <c r="S163" s="144">
        <v>0</v>
      </c>
      <c r="T163" s="145">
        <f>S163*H163</f>
        <v>0</v>
      </c>
      <c r="U163" s="30"/>
      <c r="V163" s="30"/>
      <c r="W163" s="30"/>
      <c r="X163" s="30"/>
      <c r="Y163" s="30"/>
      <c r="Z163" s="30"/>
      <c r="AA163" s="30"/>
      <c r="AB163" s="30"/>
      <c r="AC163" s="30"/>
      <c r="AD163" s="30"/>
      <c r="AE163" s="30"/>
      <c r="AR163" s="146" t="s">
        <v>178</v>
      </c>
      <c r="AT163" s="146" t="s">
        <v>175</v>
      </c>
      <c r="AU163" s="146" t="s">
        <v>79</v>
      </c>
      <c r="AY163" s="18" t="s">
        <v>173</v>
      </c>
      <c r="BE163" s="147">
        <f>IF(N163="základní",J163,0)</f>
        <v>0</v>
      </c>
      <c r="BF163" s="147">
        <f>IF(N163="snížená",J163,0)</f>
        <v>0</v>
      </c>
      <c r="BG163" s="147">
        <f>IF(N163="zákl. přenesená",J163,0)</f>
        <v>0</v>
      </c>
      <c r="BH163" s="147">
        <f>IF(N163="sníž. přenesená",J163,0)</f>
        <v>0</v>
      </c>
      <c r="BI163" s="147">
        <f>IF(N163="nulová",J163,0)</f>
        <v>0</v>
      </c>
      <c r="BJ163" s="18" t="s">
        <v>76</v>
      </c>
      <c r="BK163" s="147">
        <f>ROUND(I163*H163,2)</f>
        <v>0</v>
      </c>
      <c r="BL163" s="18" t="s">
        <v>178</v>
      </c>
      <c r="BM163" s="146" t="s">
        <v>1802</v>
      </c>
    </row>
    <row r="164" spans="1:65" s="2" customFormat="1" ht="126.75">
      <c r="A164" s="30"/>
      <c r="B164" s="31"/>
      <c r="C164" s="30"/>
      <c r="D164" s="148" t="s">
        <v>179</v>
      </c>
      <c r="E164" s="30"/>
      <c r="F164" s="149" t="s">
        <v>278</v>
      </c>
      <c r="G164" s="30"/>
      <c r="H164" s="30"/>
      <c r="I164" s="30"/>
      <c r="J164" s="30"/>
      <c r="K164" s="30"/>
      <c r="L164" s="31"/>
      <c r="M164" s="150"/>
      <c r="N164" s="151"/>
      <c r="O164" s="51"/>
      <c r="P164" s="51"/>
      <c r="Q164" s="51"/>
      <c r="R164" s="51"/>
      <c r="S164" s="51"/>
      <c r="T164" s="52"/>
      <c r="U164" s="30"/>
      <c r="V164" s="30"/>
      <c r="W164" s="30"/>
      <c r="X164" s="30"/>
      <c r="Y164" s="30"/>
      <c r="Z164" s="30"/>
      <c r="AA164" s="30"/>
      <c r="AB164" s="30"/>
      <c r="AC164" s="30"/>
      <c r="AD164" s="30"/>
      <c r="AE164" s="30"/>
      <c r="AT164" s="18" t="s">
        <v>179</v>
      </c>
      <c r="AU164" s="18" t="s">
        <v>79</v>
      </c>
    </row>
    <row r="165" spans="1:65" s="14" customFormat="1">
      <c r="B165" s="158"/>
      <c r="D165" s="148" t="s">
        <v>181</v>
      </c>
      <c r="E165" s="159" t="s">
        <v>3</v>
      </c>
      <c r="F165" s="160" t="s">
        <v>1803</v>
      </c>
      <c r="H165" s="161">
        <v>2.016</v>
      </c>
      <c r="L165" s="158"/>
      <c r="M165" s="162"/>
      <c r="N165" s="163"/>
      <c r="O165" s="163"/>
      <c r="P165" s="163"/>
      <c r="Q165" s="163"/>
      <c r="R165" s="163"/>
      <c r="S165" s="163"/>
      <c r="T165" s="164"/>
      <c r="AT165" s="159" t="s">
        <v>181</v>
      </c>
      <c r="AU165" s="159" t="s">
        <v>79</v>
      </c>
      <c r="AV165" s="14" t="s">
        <v>79</v>
      </c>
      <c r="AW165" s="14" t="s">
        <v>31</v>
      </c>
      <c r="AX165" s="14" t="s">
        <v>76</v>
      </c>
      <c r="AY165" s="159" t="s">
        <v>173</v>
      </c>
    </row>
    <row r="166" spans="1:65" s="2" customFormat="1" ht="21.75" customHeight="1">
      <c r="A166" s="30"/>
      <c r="B166" s="135"/>
      <c r="C166" s="136" t="s">
        <v>245</v>
      </c>
      <c r="D166" s="136" t="s">
        <v>175</v>
      </c>
      <c r="E166" s="137" t="s">
        <v>284</v>
      </c>
      <c r="F166" s="138" t="s">
        <v>285</v>
      </c>
      <c r="G166" s="139" t="s">
        <v>239</v>
      </c>
      <c r="H166" s="140">
        <v>4.7E-2</v>
      </c>
      <c r="I166" s="141"/>
      <c r="J166" s="141">
        <f>ROUND(I166*H166,2)</f>
        <v>0</v>
      </c>
      <c r="K166" s="138" t="s">
        <v>177</v>
      </c>
      <c r="L166" s="31"/>
      <c r="M166" s="142" t="s">
        <v>3</v>
      </c>
      <c r="N166" s="143" t="s">
        <v>41</v>
      </c>
      <c r="O166" s="144">
        <v>13.507999999999999</v>
      </c>
      <c r="P166" s="144">
        <f>O166*H166</f>
        <v>0.634876</v>
      </c>
      <c r="Q166" s="144">
        <v>1.0597380000000001</v>
      </c>
      <c r="R166" s="144">
        <f>Q166*H166</f>
        <v>4.9807686000000004E-2</v>
      </c>
      <c r="S166" s="144">
        <v>0</v>
      </c>
      <c r="T166" s="145">
        <f>S166*H166</f>
        <v>0</v>
      </c>
      <c r="U166" s="30"/>
      <c r="V166" s="30"/>
      <c r="W166" s="30"/>
      <c r="X166" s="30"/>
      <c r="Y166" s="30"/>
      <c r="Z166" s="30"/>
      <c r="AA166" s="30"/>
      <c r="AB166" s="30"/>
      <c r="AC166" s="30"/>
      <c r="AD166" s="30"/>
      <c r="AE166" s="30"/>
      <c r="AR166" s="146" t="s">
        <v>178</v>
      </c>
      <c r="AT166" s="146" t="s">
        <v>175</v>
      </c>
      <c r="AU166" s="146" t="s">
        <v>79</v>
      </c>
      <c r="AY166" s="18" t="s">
        <v>173</v>
      </c>
      <c r="BE166" s="147">
        <f>IF(N166="základní",J166,0)</f>
        <v>0</v>
      </c>
      <c r="BF166" s="147">
        <f>IF(N166="snížená",J166,0)</f>
        <v>0</v>
      </c>
      <c r="BG166" s="147">
        <f>IF(N166="zákl. přenesená",J166,0)</f>
        <v>0</v>
      </c>
      <c r="BH166" s="147">
        <f>IF(N166="sníž. přenesená",J166,0)</f>
        <v>0</v>
      </c>
      <c r="BI166" s="147">
        <f>IF(N166="nulová",J166,0)</f>
        <v>0</v>
      </c>
      <c r="BJ166" s="18" t="s">
        <v>76</v>
      </c>
      <c r="BK166" s="147">
        <f>ROUND(I166*H166,2)</f>
        <v>0</v>
      </c>
      <c r="BL166" s="18" t="s">
        <v>178</v>
      </c>
      <c r="BM166" s="146" t="s">
        <v>1804</v>
      </c>
    </row>
    <row r="167" spans="1:65" s="2" customFormat="1" ht="107.25">
      <c r="A167" s="30"/>
      <c r="B167" s="31"/>
      <c r="C167" s="30"/>
      <c r="D167" s="148" t="s">
        <v>179</v>
      </c>
      <c r="E167" s="30"/>
      <c r="F167" s="149" t="s">
        <v>286</v>
      </c>
      <c r="G167" s="30"/>
      <c r="H167" s="30"/>
      <c r="I167" s="30"/>
      <c r="J167" s="30"/>
      <c r="K167" s="30"/>
      <c r="L167" s="31"/>
      <c r="M167" s="150"/>
      <c r="N167" s="151"/>
      <c r="O167" s="51"/>
      <c r="P167" s="51"/>
      <c r="Q167" s="51"/>
      <c r="R167" s="51"/>
      <c r="S167" s="51"/>
      <c r="T167" s="52"/>
      <c r="U167" s="30"/>
      <c r="V167" s="30"/>
      <c r="W167" s="30"/>
      <c r="X167" s="30"/>
      <c r="Y167" s="30"/>
      <c r="Z167" s="30"/>
      <c r="AA167" s="30"/>
      <c r="AB167" s="30"/>
      <c r="AC167" s="30"/>
      <c r="AD167" s="30"/>
      <c r="AE167" s="30"/>
      <c r="AT167" s="18" t="s">
        <v>179</v>
      </c>
      <c r="AU167" s="18" t="s">
        <v>79</v>
      </c>
    </row>
    <row r="168" spans="1:65" s="13" customFormat="1">
      <c r="B168" s="152"/>
      <c r="D168" s="148" t="s">
        <v>181</v>
      </c>
      <c r="E168" s="153" t="s">
        <v>3</v>
      </c>
      <c r="F168" s="154" t="s">
        <v>1658</v>
      </c>
      <c r="H168" s="153" t="s">
        <v>3</v>
      </c>
      <c r="L168" s="152"/>
      <c r="M168" s="155"/>
      <c r="N168" s="156"/>
      <c r="O168" s="156"/>
      <c r="P168" s="156"/>
      <c r="Q168" s="156"/>
      <c r="R168" s="156"/>
      <c r="S168" s="156"/>
      <c r="T168" s="157"/>
      <c r="AT168" s="153" t="s">
        <v>181</v>
      </c>
      <c r="AU168" s="153" t="s">
        <v>79</v>
      </c>
      <c r="AV168" s="13" t="s">
        <v>76</v>
      </c>
      <c r="AW168" s="13" t="s">
        <v>31</v>
      </c>
      <c r="AX168" s="13" t="s">
        <v>70</v>
      </c>
      <c r="AY168" s="153" t="s">
        <v>173</v>
      </c>
    </row>
    <row r="169" spans="1:65" s="14" customFormat="1">
      <c r="B169" s="158"/>
      <c r="D169" s="148" t="s">
        <v>181</v>
      </c>
      <c r="E169" s="159" t="s">
        <v>3</v>
      </c>
      <c r="F169" s="160" t="s">
        <v>1805</v>
      </c>
      <c r="H169" s="161">
        <v>4.7E-2</v>
      </c>
      <c r="L169" s="158"/>
      <c r="M169" s="162"/>
      <c r="N169" s="163"/>
      <c r="O169" s="163"/>
      <c r="P169" s="163"/>
      <c r="Q169" s="163"/>
      <c r="R169" s="163"/>
      <c r="S169" s="163"/>
      <c r="T169" s="164"/>
      <c r="AT169" s="159" t="s">
        <v>181</v>
      </c>
      <c r="AU169" s="159" t="s">
        <v>79</v>
      </c>
      <c r="AV169" s="14" t="s">
        <v>79</v>
      </c>
      <c r="AW169" s="14" t="s">
        <v>31</v>
      </c>
      <c r="AX169" s="14" t="s">
        <v>70</v>
      </c>
      <c r="AY169" s="159" t="s">
        <v>173</v>
      </c>
    </row>
    <row r="170" spans="1:65" s="15" customFormat="1">
      <c r="B170" s="165"/>
      <c r="D170" s="148" t="s">
        <v>181</v>
      </c>
      <c r="E170" s="166" t="s">
        <v>3</v>
      </c>
      <c r="F170" s="167" t="s">
        <v>188</v>
      </c>
      <c r="H170" s="168">
        <v>4.7E-2</v>
      </c>
      <c r="L170" s="165"/>
      <c r="M170" s="169"/>
      <c r="N170" s="170"/>
      <c r="O170" s="170"/>
      <c r="P170" s="170"/>
      <c r="Q170" s="170"/>
      <c r="R170" s="170"/>
      <c r="S170" s="170"/>
      <c r="T170" s="171"/>
      <c r="AT170" s="166" t="s">
        <v>181</v>
      </c>
      <c r="AU170" s="166" t="s">
        <v>79</v>
      </c>
      <c r="AV170" s="15" t="s">
        <v>178</v>
      </c>
      <c r="AW170" s="15" t="s">
        <v>31</v>
      </c>
      <c r="AX170" s="15" t="s">
        <v>76</v>
      </c>
      <c r="AY170" s="166" t="s">
        <v>173</v>
      </c>
    </row>
    <row r="171" spans="1:65" s="2" customFormat="1" ht="33" customHeight="1">
      <c r="A171" s="30"/>
      <c r="B171" s="135"/>
      <c r="C171" s="136" t="s">
        <v>247</v>
      </c>
      <c r="D171" s="136" t="s">
        <v>175</v>
      </c>
      <c r="E171" s="137" t="s">
        <v>632</v>
      </c>
      <c r="F171" s="138" t="s">
        <v>633</v>
      </c>
      <c r="G171" s="139" t="s">
        <v>200</v>
      </c>
      <c r="H171" s="140">
        <v>3.6480000000000001</v>
      </c>
      <c r="I171" s="141"/>
      <c r="J171" s="141">
        <f>ROUND(I171*H171,2)</f>
        <v>0</v>
      </c>
      <c r="K171" s="138" t="s">
        <v>177</v>
      </c>
      <c r="L171" s="31"/>
      <c r="M171" s="142" t="s">
        <v>3</v>
      </c>
      <c r="N171" s="143" t="s">
        <v>41</v>
      </c>
      <c r="O171" s="144">
        <v>0.69599999999999995</v>
      </c>
      <c r="P171" s="144">
        <f>O171*H171</f>
        <v>2.5390079999999999</v>
      </c>
      <c r="Q171" s="144">
        <v>0</v>
      </c>
      <c r="R171" s="144">
        <f>Q171*H171</f>
        <v>0</v>
      </c>
      <c r="S171" s="144">
        <v>0</v>
      </c>
      <c r="T171" s="145">
        <f>S171*H171</f>
        <v>0</v>
      </c>
      <c r="U171" s="30"/>
      <c r="V171" s="30"/>
      <c r="W171" s="30"/>
      <c r="X171" s="30"/>
      <c r="Y171" s="30"/>
      <c r="Z171" s="30"/>
      <c r="AA171" s="30"/>
      <c r="AB171" s="30"/>
      <c r="AC171" s="30"/>
      <c r="AD171" s="30"/>
      <c r="AE171" s="30"/>
      <c r="AR171" s="146" t="s">
        <v>178</v>
      </c>
      <c r="AT171" s="146" t="s">
        <v>175</v>
      </c>
      <c r="AU171" s="146" t="s">
        <v>79</v>
      </c>
      <c r="AY171" s="18" t="s">
        <v>173</v>
      </c>
      <c r="BE171" s="147">
        <f>IF(N171="základní",J171,0)</f>
        <v>0</v>
      </c>
      <c r="BF171" s="147">
        <f>IF(N171="snížená",J171,0)</f>
        <v>0</v>
      </c>
      <c r="BG171" s="147">
        <f>IF(N171="zákl. přenesená",J171,0)</f>
        <v>0</v>
      </c>
      <c r="BH171" s="147">
        <f>IF(N171="sníž. přenesená",J171,0)</f>
        <v>0</v>
      </c>
      <c r="BI171" s="147">
        <f>IF(N171="nulová",J171,0)</f>
        <v>0</v>
      </c>
      <c r="BJ171" s="18" t="s">
        <v>76</v>
      </c>
      <c r="BK171" s="147">
        <f>ROUND(I171*H171,2)</f>
        <v>0</v>
      </c>
      <c r="BL171" s="18" t="s">
        <v>178</v>
      </c>
      <c r="BM171" s="146" t="s">
        <v>1806</v>
      </c>
    </row>
    <row r="172" spans="1:65" s="2" customFormat="1" ht="126.75">
      <c r="A172" s="30"/>
      <c r="B172" s="31"/>
      <c r="C172" s="30"/>
      <c r="D172" s="148" t="s">
        <v>179</v>
      </c>
      <c r="E172" s="30"/>
      <c r="F172" s="149" t="s">
        <v>274</v>
      </c>
      <c r="G172" s="30"/>
      <c r="H172" s="30"/>
      <c r="I172" s="30"/>
      <c r="J172" s="30"/>
      <c r="K172" s="30"/>
      <c r="L172" s="31"/>
      <c r="M172" s="150"/>
      <c r="N172" s="151"/>
      <c r="O172" s="51"/>
      <c r="P172" s="51"/>
      <c r="Q172" s="51"/>
      <c r="R172" s="51"/>
      <c r="S172" s="51"/>
      <c r="T172" s="52"/>
      <c r="U172" s="30"/>
      <c r="V172" s="30"/>
      <c r="W172" s="30"/>
      <c r="X172" s="30"/>
      <c r="Y172" s="30"/>
      <c r="Z172" s="30"/>
      <c r="AA172" s="30"/>
      <c r="AB172" s="30"/>
      <c r="AC172" s="30"/>
      <c r="AD172" s="30"/>
      <c r="AE172" s="30"/>
      <c r="AT172" s="18" t="s">
        <v>179</v>
      </c>
      <c r="AU172" s="18" t="s">
        <v>79</v>
      </c>
    </row>
    <row r="173" spans="1:65" s="13" customFormat="1">
      <c r="B173" s="152"/>
      <c r="D173" s="148" t="s">
        <v>181</v>
      </c>
      <c r="E173" s="153" t="s">
        <v>3</v>
      </c>
      <c r="F173" s="154" t="s">
        <v>1661</v>
      </c>
      <c r="H173" s="153" t="s">
        <v>3</v>
      </c>
      <c r="L173" s="152"/>
      <c r="M173" s="155"/>
      <c r="N173" s="156"/>
      <c r="O173" s="156"/>
      <c r="P173" s="156"/>
      <c r="Q173" s="156"/>
      <c r="R173" s="156"/>
      <c r="S173" s="156"/>
      <c r="T173" s="157"/>
      <c r="AT173" s="153" t="s">
        <v>181</v>
      </c>
      <c r="AU173" s="153" t="s">
        <v>79</v>
      </c>
      <c r="AV173" s="13" t="s">
        <v>76</v>
      </c>
      <c r="AW173" s="13" t="s">
        <v>31</v>
      </c>
      <c r="AX173" s="13" t="s">
        <v>70</v>
      </c>
      <c r="AY173" s="153" t="s">
        <v>173</v>
      </c>
    </row>
    <row r="174" spans="1:65" s="13" customFormat="1">
      <c r="B174" s="152"/>
      <c r="D174" s="148" t="s">
        <v>181</v>
      </c>
      <c r="E174" s="153" t="s">
        <v>3</v>
      </c>
      <c r="F174" s="154" t="s">
        <v>1662</v>
      </c>
      <c r="H174" s="153" t="s">
        <v>3</v>
      </c>
      <c r="L174" s="152"/>
      <c r="M174" s="155"/>
      <c r="N174" s="156"/>
      <c r="O174" s="156"/>
      <c r="P174" s="156"/>
      <c r="Q174" s="156"/>
      <c r="R174" s="156"/>
      <c r="S174" s="156"/>
      <c r="T174" s="157"/>
      <c r="AT174" s="153" t="s">
        <v>181</v>
      </c>
      <c r="AU174" s="153" t="s">
        <v>79</v>
      </c>
      <c r="AV174" s="13" t="s">
        <v>76</v>
      </c>
      <c r="AW174" s="13" t="s">
        <v>31</v>
      </c>
      <c r="AX174" s="13" t="s">
        <v>70</v>
      </c>
      <c r="AY174" s="153" t="s">
        <v>173</v>
      </c>
    </row>
    <row r="175" spans="1:65" s="14" customFormat="1">
      <c r="B175" s="158"/>
      <c r="D175" s="148" t="s">
        <v>181</v>
      </c>
      <c r="E175" s="159" t="s">
        <v>3</v>
      </c>
      <c r="F175" s="160" t="s">
        <v>1807</v>
      </c>
      <c r="H175" s="161">
        <v>3.6480000000000001</v>
      </c>
      <c r="L175" s="158"/>
      <c r="M175" s="162"/>
      <c r="N175" s="163"/>
      <c r="O175" s="163"/>
      <c r="P175" s="163"/>
      <c r="Q175" s="163"/>
      <c r="R175" s="163"/>
      <c r="S175" s="163"/>
      <c r="T175" s="164"/>
      <c r="AT175" s="159" t="s">
        <v>181</v>
      </c>
      <c r="AU175" s="159" t="s">
        <v>79</v>
      </c>
      <c r="AV175" s="14" t="s">
        <v>79</v>
      </c>
      <c r="AW175" s="14" t="s">
        <v>31</v>
      </c>
      <c r="AX175" s="14" t="s">
        <v>70</v>
      </c>
      <c r="AY175" s="159" t="s">
        <v>173</v>
      </c>
    </row>
    <row r="176" spans="1:65" s="15" customFormat="1">
      <c r="B176" s="165"/>
      <c r="D176" s="148" t="s">
        <v>181</v>
      </c>
      <c r="E176" s="166" t="s">
        <v>3</v>
      </c>
      <c r="F176" s="167" t="s">
        <v>188</v>
      </c>
      <c r="H176" s="168">
        <v>3.6480000000000001</v>
      </c>
      <c r="L176" s="165"/>
      <c r="M176" s="169"/>
      <c r="N176" s="170"/>
      <c r="O176" s="170"/>
      <c r="P176" s="170"/>
      <c r="Q176" s="170"/>
      <c r="R176" s="170"/>
      <c r="S176" s="170"/>
      <c r="T176" s="171"/>
      <c r="AT176" s="166" t="s">
        <v>181</v>
      </c>
      <c r="AU176" s="166" t="s">
        <v>79</v>
      </c>
      <c r="AV176" s="15" t="s">
        <v>178</v>
      </c>
      <c r="AW176" s="15" t="s">
        <v>31</v>
      </c>
      <c r="AX176" s="15" t="s">
        <v>76</v>
      </c>
      <c r="AY176" s="166" t="s">
        <v>173</v>
      </c>
    </row>
    <row r="177" spans="1:65" s="2" customFormat="1" ht="21.75" customHeight="1">
      <c r="A177" s="30"/>
      <c r="B177" s="135"/>
      <c r="C177" s="136" t="s">
        <v>250</v>
      </c>
      <c r="D177" s="136" t="s">
        <v>175</v>
      </c>
      <c r="E177" s="137" t="s">
        <v>1808</v>
      </c>
      <c r="F177" s="138" t="s">
        <v>1809</v>
      </c>
      <c r="G177" s="139" t="s">
        <v>176</v>
      </c>
      <c r="H177" s="140">
        <v>20.16</v>
      </c>
      <c r="I177" s="141"/>
      <c r="J177" s="141">
        <f>ROUND(I177*H177,2)</f>
        <v>0</v>
      </c>
      <c r="K177" s="138" t="s">
        <v>177</v>
      </c>
      <c r="L177" s="31"/>
      <c r="M177" s="142" t="s">
        <v>3</v>
      </c>
      <c r="N177" s="143" t="s">
        <v>41</v>
      </c>
      <c r="O177" s="144">
        <v>0.39700000000000002</v>
      </c>
      <c r="P177" s="144">
        <f>O177*H177</f>
        <v>8.00352</v>
      </c>
      <c r="Q177" s="144">
        <v>1.4357E-3</v>
      </c>
      <c r="R177" s="144">
        <f>Q177*H177</f>
        <v>2.8943712E-2</v>
      </c>
      <c r="S177" s="144">
        <v>0</v>
      </c>
      <c r="T177" s="145">
        <f>S177*H177</f>
        <v>0</v>
      </c>
      <c r="U177" s="30"/>
      <c r="V177" s="30"/>
      <c r="W177" s="30"/>
      <c r="X177" s="30"/>
      <c r="Y177" s="30"/>
      <c r="Z177" s="30"/>
      <c r="AA177" s="30"/>
      <c r="AB177" s="30"/>
      <c r="AC177" s="30"/>
      <c r="AD177" s="30"/>
      <c r="AE177" s="30"/>
      <c r="AR177" s="146" t="s">
        <v>178</v>
      </c>
      <c r="AT177" s="146" t="s">
        <v>175</v>
      </c>
      <c r="AU177" s="146" t="s">
        <v>79</v>
      </c>
      <c r="AY177" s="18" t="s">
        <v>173</v>
      </c>
      <c r="BE177" s="147">
        <f>IF(N177="základní",J177,0)</f>
        <v>0</v>
      </c>
      <c r="BF177" s="147">
        <f>IF(N177="snížená",J177,0)</f>
        <v>0</v>
      </c>
      <c r="BG177" s="147">
        <f>IF(N177="zákl. přenesená",J177,0)</f>
        <v>0</v>
      </c>
      <c r="BH177" s="147">
        <f>IF(N177="sníž. přenesená",J177,0)</f>
        <v>0</v>
      </c>
      <c r="BI177" s="147">
        <f>IF(N177="nulová",J177,0)</f>
        <v>0</v>
      </c>
      <c r="BJ177" s="18" t="s">
        <v>76</v>
      </c>
      <c r="BK177" s="147">
        <f>ROUND(I177*H177,2)</f>
        <v>0</v>
      </c>
      <c r="BL177" s="18" t="s">
        <v>178</v>
      </c>
      <c r="BM177" s="146" t="s">
        <v>1810</v>
      </c>
    </row>
    <row r="178" spans="1:65" s="2" customFormat="1" ht="126.75">
      <c r="A178" s="30"/>
      <c r="B178" s="31"/>
      <c r="C178" s="30"/>
      <c r="D178" s="148" t="s">
        <v>179</v>
      </c>
      <c r="E178" s="30"/>
      <c r="F178" s="149" t="s">
        <v>278</v>
      </c>
      <c r="G178" s="30"/>
      <c r="H178" s="30"/>
      <c r="I178" s="30"/>
      <c r="J178" s="30"/>
      <c r="K178" s="30"/>
      <c r="L178" s="31"/>
      <c r="M178" s="150"/>
      <c r="N178" s="151"/>
      <c r="O178" s="51"/>
      <c r="P178" s="51"/>
      <c r="Q178" s="51"/>
      <c r="R178" s="51"/>
      <c r="S178" s="51"/>
      <c r="T178" s="52"/>
      <c r="U178" s="30"/>
      <c r="V178" s="30"/>
      <c r="W178" s="30"/>
      <c r="X178" s="30"/>
      <c r="Y178" s="30"/>
      <c r="Z178" s="30"/>
      <c r="AA178" s="30"/>
      <c r="AB178" s="30"/>
      <c r="AC178" s="30"/>
      <c r="AD178" s="30"/>
      <c r="AE178" s="30"/>
      <c r="AT178" s="18" t="s">
        <v>179</v>
      </c>
      <c r="AU178" s="18" t="s">
        <v>79</v>
      </c>
    </row>
    <row r="179" spans="1:65" s="14" customFormat="1" ht="22.5">
      <c r="B179" s="158"/>
      <c r="D179" s="148" t="s">
        <v>181</v>
      </c>
      <c r="E179" s="159" t="s">
        <v>3</v>
      </c>
      <c r="F179" s="160" t="s">
        <v>1811</v>
      </c>
      <c r="H179" s="161">
        <v>20.16</v>
      </c>
      <c r="L179" s="158"/>
      <c r="M179" s="162"/>
      <c r="N179" s="163"/>
      <c r="O179" s="163"/>
      <c r="P179" s="163"/>
      <c r="Q179" s="163"/>
      <c r="R179" s="163"/>
      <c r="S179" s="163"/>
      <c r="T179" s="164"/>
      <c r="AT179" s="159" t="s">
        <v>181</v>
      </c>
      <c r="AU179" s="159" t="s">
        <v>79</v>
      </c>
      <c r="AV179" s="14" t="s">
        <v>79</v>
      </c>
      <c r="AW179" s="14" t="s">
        <v>31</v>
      </c>
      <c r="AX179" s="14" t="s">
        <v>70</v>
      </c>
      <c r="AY179" s="159" t="s">
        <v>173</v>
      </c>
    </row>
    <row r="180" spans="1:65" s="15" customFormat="1">
      <c r="B180" s="165"/>
      <c r="D180" s="148" t="s">
        <v>181</v>
      </c>
      <c r="E180" s="166" t="s">
        <v>3</v>
      </c>
      <c r="F180" s="167" t="s">
        <v>188</v>
      </c>
      <c r="H180" s="168">
        <v>20.16</v>
      </c>
      <c r="L180" s="165"/>
      <c r="M180" s="169"/>
      <c r="N180" s="170"/>
      <c r="O180" s="170"/>
      <c r="P180" s="170"/>
      <c r="Q180" s="170"/>
      <c r="R180" s="170"/>
      <c r="S180" s="170"/>
      <c r="T180" s="171"/>
      <c r="AT180" s="166" t="s">
        <v>181</v>
      </c>
      <c r="AU180" s="166" t="s">
        <v>79</v>
      </c>
      <c r="AV180" s="15" t="s">
        <v>178</v>
      </c>
      <c r="AW180" s="15" t="s">
        <v>31</v>
      </c>
      <c r="AX180" s="15" t="s">
        <v>76</v>
      </c>
      <c r="AY180" s="166" t="s">
        <v>173</v>
      </c>
    </row>
    <row r="181" spans="1:65" s="2" customFormat="1" ht="21.75" customHeight="1">
      <c r="A181" s="30"/>
      <c r="B181" s="135"/>
      <c r="C181" s="136" t="s">
        <v>251</v>
      </c>
      <c r="D181" s="136" t="s">
        <v>175</v>
      </c>
      <c r="E181" s="137" t="s">
        <v>1812</v>
      </c>
      <c r="F181" s="138" t="s">
        <v>1813</v>
      </c>
      <c r="G181" s="139" t="s">
        <v>176</v>
      </c>
      <c r="H181" s="140">
        <v>20.16</v>
      </c>
      <c r="I181" s="141"/>
      <c r="J181" s="141">
        <f>ROUND(I181*H181,2)</f>
        <v>0</v>
      </c>
      <c r="K181" s="138" t="s">
        <v>177</v>
      </c>
      <c r="L181" s="31"/>
      <c r="M181" s="142" t="s">
        <v>3</v>
      </c>
      <c r="N181" s="143" t="s">
        <v>41</v>
      </c>
      <c r="O181" s="144">
        <v>0.14399999999999999</v>
      </c>
      <c r="P181" s="144">
        <f>O181*H181</f>
        <v>2.9030399999999998</v>
      </c>
      <c r="Q181" s="144">
        <v>3.6000000000000001E-5</v>
      </c>
      <c r="R181" s="144">
        <f>Q181*H181</f>
        <v>7.2575999999999999E-4</v>
      </c>
      <c r="S181" s="144">
        <v>0</v>
      </c>
      <c r="T181" s="145">
        <f>S181*H181</f>
        <v>0</v>
      </c>
      <c r="U181" s="30"/>
      <c r="V181" s="30"/>
      <c r="W181" s="30"/>
      <c r="X181" s="30"/>
      <c r="Y181" s="30"/>
      <c r="Z181" s="30"/>
      <c r="AA181" s="30"/>
      <c r="AB181" s="30"/>
      <c r="AC181" s="30"/>
      <c r="AD181" s="30"/>
      <c r="AE181" s="30"/>
      <c r="AR181" s="146" t="s">
        <v>178</v>
      </c>
      <c r="AT181" s="146" t="s">
        <v>175</v>
      </c>
      <c r="AU181" s="146" t="s">
        <v>79</v>
      </c>
      <c r="AY181" s="18" t="s">
        <v>173</v>
      </c>
      <c r="BE181" s="147">
        <f>IF(N181="základní",J181,0)</f>
        <v>0</v>
      </c>
      <c r="BF181" s="147">
        <f>IF(N181="snížená",J181,0)</f>
        <v>0</v>
      </c>
      <c r="BG181" s="147">
        <f>IF(N181="zákl. přenesená",J181,0)</f>
        <v>0</v>
      </c>
      <c r="BH181" s="147">
        <f>IF(N181="sníž. přenesená",J181,0)</f>
        <v>0</v>
      </c>
      <c r="BI181" s="147">
        <f>IF(N181="nulová",J181,0)</f>
        <v>0</v>
      </c>
      <c r="BJ181" s="18" t="s">
        <v>76</v>
      </c>
      <c r="BK181" s="147">
        <f>ROUND(I181*H181,2)</f>
        <v>0</v>
      </c>
      <c r="BL181" s="18" t="s">
        <v>178</v>
      </c>
      <c r="BM181" s="146" t="s">
        <v>1814</v>
      </c>
    </row>
    <row r="182" spans="1:65" s="2" customFormat="1" ht="126.75">
      <c r="A182" s="30"/>
      <c r="B182" s="31"/>
      <c r="C182" s="30"/>
      <c r="D182" s="148" t="s">
        <v>179</v>
      </c>
      <c r="E182" s="30"/>
      <c r="F182" s="149" t="s">
        <v>278</v>
      </c>
      <c r="G182" s="30"/>
      <c r="H182" s="30"/>
      <c r="I182" s="30"/>
      <c r="J182" s="30"/>
      <c r="K182" s="30"/>
      <c r="L182" s="31"/>
      <c r="M182" s="150"/>
      <c r="N182" s="151"/>
      <c r="O182" s="51"/>
      <c r="P182" s="51"/>
      <c r="Q182" s="51"/>
      <c r="R182" s="51"/>
      <c r="S182" s="51"/>
      <c r="T182" s="52"/>
      <c r="U182" s="30"/>
      <c r="V182" s="30"/>
      <c r="W182" s="30"/>
      <c r="X182" s="30"/>
      <c r="Y182" s="30"/>
      <c r="Z182" s="30"/>
      <c r="AA182" s="30"/>
      <c r="AB182" s="30"/>
      <c r="AC182" s="30"/>
      <c r="AD182" s="30"/>
      <c r="AE182" s="30"/>
      <c r="AT182" s="18" t="s">
        <v>179</v>
      </c>
      <c r="AU182" s="18" t="s">
        <v>79</v>
      </c>
    </row>
    <row r="183" spans="1:65" s="14" customFormat="1">
      <c r="B183" s="158"/>
      <c r="D183" s="148" t="s">
        <v>181</v>
      </c>
      <c r="E183" s="159" t="s">
        <v>3</v>
      </c>
      <c r="F183" s="160" t="s">
        <v>1815</v>
      </c>
      <c r="H183" s="161">
        <v>20.16</v>
      </c>
      <c r="L183" s="158"/>
      <c r="M183" s="162"/>
      <c r="N183" s="163"/>
      <c r="O183" s="163"/>
      <c r="P183" s="163"/>
      <c r="Q183" s="163"/>
      <c r="R183" s="163"/>
      <c r="S183" s="163"/>
      <c r="T183" s="164"/>
      <c r="AT183" s="159" t="s">
        <v>181</v>
      </c>
      <c r="AU183" s="159" t="s">
        <v>79</v>
      </c>
      <c r="AV183" s="14" t="s">
        <v>79</v>
      </c>
      <c r="AW183" s="14" t="s">
        <v>31</v>
      </c>
      <c r="AX183" s="14" t="s">
        <v>76</v>
      </c>
      <c r="AY183" s="159" t="s">
        <v>173</v>
      </c>
    </row>
    <row r="184" spans="1:65" s="12" customFormat="1" ht="22.9" customHeight="1">
      <c r="B184" s="123"/>
      <c r="D184" s="124" t="s">
        <v>69</v>
      </c>
      <c r="E184" s="133" t="s">
        <v>189</v>
      </c>
      <c r="F184" s="133" t="s">
        <v>289</v>
      </c>
      <c r="J184" s="134">
        <f>BK184</f>
        <v>0</v>
      </c>
      <c r="L184" s="123"/>
      <c r="M184" s="127"/>
      <c r="N184" s="128"/>
      <c r="O184" s="128"/>
      <c r="P184" s="129">
        <f>SUM(P185:P223)</f>
        <v>111.161534</v>
      </c>
      <c r="Q184" s="128"/>
      <c r="R184" s="129">
        <f>SUM(R185:R223)</f>
        <v>1.0694284716</v>
      </c>
      <c r="S184" s="128"/>
      <c r="T184" s="130">
        <f>SUM(T185:T223)</f>
        <v>0</v>
      </c>
      <c r="AR184" s="124" t="s">
        <v>76</v>
      </c>
      <c r="AT184" s="131" t="s">
        <v>69</v>
      </c>
      <c r="AU184" s="131" t="s">
        <v>76</v>
      </c>
      <c r="AY184" s="124" t="s">
        <v>173</v>
      </c>
      <c r="BK184" s="132">
        <f>SUM(BK185:BK223)</f>
        <v>0</v>
      </c>
    </row>
    <row r="185" spans="1:65" s="2" customFormat="1" ht="16.5" customHeight="1">
      <c r="A185" s="30"/>
      <c r="B185" s="135"/>
      <c r="C185" s="136" t="s">
        <v>252</v>
      </c>
      <c r="D185" s="136" t="s">
        <v>175</v>
      </c>
      <c r="E185" s="137" t="s">
        <v>298</v>
      </c>
      <c r="F185" s="138" t="s">
        <v>299</v>
      </c>
      <c r="G185" s="139" t="s">
        <v>200</v>
      </c>
      <c r="H185" s="140">
        <v>1.1000000000000001</v>
      </c>
      <c r="I185" s="141"/>
      <c r="J185" s="141">
        <f>ROUND(I185*H185,2)</f>
        <v>0</v>
      </c>
      <c r="K185" s="138" t="s">
        <v>177</v>
      </c>
      <c r="L185" s="31"/>
      <c r="M185" s="142" t="s">
        <v>3</v>
      </c>
      <c r="N185" s="143" t="s">
        <v>41</v>
      </c>
      <c r="O185" s="144">
        <v>2.9790000000000001</v>
      </c>
      <c r="P185" s="144">
        <f>O185*H185</f>
        <v>3.2769000000000004</v>
      </c>
      <c r="Q185" s="144">
        <v>0</v>
      </c>
      <c r="R185" s="144">
        <f>Q185*H185</f>
        <v>0</v>
      </c>
      <c r="S185" s="144">
        <v>0</v>
      </c>
      <c r="T185" s="145">
        <f>S185*H185</f>
        <v>0</v>
      </c>
      <c r="U185" s="30"/>
      <c r="V185" s="30"/>
      <c r="W185" s="30"/>
      <c r="X185" s="30"/>
      <c r="Y185" s="30"/>
      <c r="Z185" s="30"/>
      <c r="AA185" s="30"/>
      <c r="AB185" s="30"/>
      <c r="AC185" s="30"/>
      <c r="AD185" s="30"/>
      <c r="AE185" s="30"/>
      <c r="AR185" s="146" t="s">
        <v>178</v>
      </c>
      <c r="AT185" s="146" t="s">
        <v>175</v>
      </c>
      <c r="AU185" s="146" t="s">
        <v>79</v>
      </c>
      <c r="AY185" s="18" t="s">
        <v>173</v>
      </c>
      <c r="BE185" s="147">
        <f>IF(N185="základní",J185,0)</f>
        <v>0</v>
      </c>
      <c r="BF185" s="147">
        <f>IF(N185="snížená",J185,0)</f>
        <v>0</v>
      </c>
      <c r="BG185" s="147">
        <f>IF(N185="zákl. přenesená",J185,0)</f>
        <v>0</v>
      </c>
      <c r="BH185" s="147">
        <f>IF(N185="sníž. přenesená",J185,0)</f>
        <v>0</v>
      </c>
      <c r="BI185" s="147">
        <f>IF(N185="nulová",J185,0)</f>
        <v>0</v>
      </c>
      <c r="BJ185" s="18" t="s">
        <v>76</v>
      </c>
      <c r="BK185" s="147">
        <f>ROUND(I185*H185,2)</f>
        <v>0</v>
      </c>
      <c r="BL185" s="18" t="s">
        <v>178</v>
      </c>
      <c r="BM185" s="146" t="s">
        <v>1816</v>
      </c>
    </row>
    <row r="186" spans="1:65" s="2" customFormat="1" ht="78">
      <c r="A186" s="30"/>
      <c r="B186" s="31"/>
      <c r="C186" s="30"/>
      <c r="D186" s="148" t="s">
        <v>179</v>
      </c>
      <c r="E186" s="30"/>
      <c r="F186" s="149" t="s">
        <v>300</v>
      </c>
      <c r="G186" s="30"/>
      <c r="H186" s="30"/>
      <c r="I186" s="30"/>
      <c r="J186" s="30"/>
      <c r="K186" s="30"/>
      <c r="L186" s="31"/>
      <c r="M186" s="150"/>
      <c r="N186" s="151"/>
      <c r="O186" s="51"/>
      <c r="P186" s="51"/>
      <c r="Q186" s="51"/>
      <c r="R186" s="51"/>
      <c r="S186" s="51"/>
      <c r="T186" s="52"/>
      <c r="U186" s="30"/>
      <c r="V186" s="30"/>
      <c r="W186" s="30"/>
      <c r="X186" s="30"/>
      <c r="Y186" s="30"/>
      <c r="Z186" s="30"/>
      <c r="AA186" s="30"/>
      <c r="AB186" s="30"/>
      <c r="AC186" s="30"/>
      <c r="AD186" s="30"/>
      <c r="AE186" s="30"/>
      <c r="AT186" s="18" t="s">
        <v>179</v>
      </c>
      <c r="AU186" s="18" t="s">
        <v>79</v>
      </c>
    </row>
    <row r="187" spans="1:65" s="13" customFormat="1">
      <c r="B187" s="152"/>
      <c r="D187" s="148" t="s">
        <v>181</v>
      </c>
      <c r="E187" s="153" t="s">
        <v>3</v>
      </c>
      <c r="F187" s="154" t="s">
        <v>1817</v>
      </c>
      <c r="H187" s="153" t="s">
        <v>3</v>
      </c>
      <c r="L187" s="152"/>
      <c r="M187" s="155"/>
      <c r="N187" s="156"/>
      <c r="O187" s="156"/>
      <c r="P187" s="156"/>
      <c r="Q187" s="156"/>
      <c r="R187" s="156"/>
      <c r="S187" s="156"/>
      <c r="T187" s="157"/>
      <c r="AT187" s="153" t="s">
        <v>181</v>
      </c>
      <c r="AU187" s="153" t="s">
        <v>79</v>
      </c>
      <c r="AV187" s="13" t="s">
        <v>76</v>
      </c>
      <c r="AW187" s="13" t="s">
        <v>31</v>
      </c>
      <c r="AX187" s="13" t="s">
        <v>70</v>
      </c>
      <c r="AY187" s="153" t="s">
        <v>173</v>
      </c>
    </row>
    <row r="188" spans="1:65" s="14" customFormat="1">
      <c r="B188" s="158"/>
      <c r="D188" s="148" t="s">
        <v>181</v>
      </c>
      <c r="E188" s="159" t="s">
        <v>3</v>
      </c>
      <c r="F188" s="160" t="s">
        <v>1818</v>
      </c>
      <c r="H188" s="161">
        <v>1.1000000000000001</v>
      </c>
      <c r="L188" s="158"/>
      <c r="M188" s="162"/>
      <c r="N188" s="163"/>
      <c r="O188" s="163"/>
      <c r="P188" s="163"/>
      <c r="Q188" s="163"/>
      <c r="R188" s="163"/>
      <c r="S188" s="163"/>
      <c r="T188" s="164"/>
      <c r="AT188" s="159" t="s">
        <v>181</v>
      </c>
      <c r="AU188" s="159" t="s">
        <v>79</v>
      </c>
      <c r="AV188" s="14" t="s">
        <v>79</v>
      </c>
      <c r="AW188" s="14" t="s">
        <v>31</v>
      </c>
      <c r="AX188" s="14" t="s">
        <v>70</v>
      </c>
      <c r="AY188" s="159" t="s">
        <v>173</v>
      </c>
    </row>
    <row r="189" spans="1:65" s="15" customFormat="1">
      <c r="B189" s="165"/>
      <c r="D189" s="148" t="s">
        <v>181</v>
      </c>
      <c r="E189" s="166" t="s">
        <v>3</v>
      </c>
      <c r="F189" s="167" t="s">
        <v>188</v>
      </c>
      <c r="H189" s="168">
        <v>1.1000000000000001</v>
      </c>
      <c r="L189" s="165"/>
      <c r="M189" s="169"/>
      <c r="N189" s="170"/>
      <c r="O189" s="170"/>
      <c r="P189" s="170"/>
      <c r="Q189" s="170"/>
      <c r="R189" s="170"/>
      <c r="S189" s="170"/>
      <c r="T189" s="171"/>
      <c r="AT189" s="166" t="s">
        <v>181</v>
      </c>
      <c r="AU189" s="166" t="s">
        <v>79</v>
      </c>
      <c r="AV189" s="15" t="s">
        <v>178</v>
      </c>
      <c r="AW189" s="15" t="s">
        <v>31</v>
      </c>
      <c r="AX189" s="15" t="s">
        <v>76</v>
      </c>
      <c r="AY189" s="166" t="s">
        <v>173</v>
      </c>
    </row>
    <row r="190" spans="1:65" s="2" customFormat="1" ht="16.5" customHeight="1">
      <c r="A190" s="30"/>
      <c r="B190" s="135"/>
      <c r="C190" s="136" t="s">
        <v>8</v>
      </c>
      <c r="D190" s="136" t="s">
        <v>175</v>
      </c>
      <c r="E190" s="137" t="s">
        <v>859</v>
      </c>
      <c r="F190" s="138" t="s">
        <v>860</v>
      </c>
      <c r="G190" s="139" t="s">
        <v>176</v>
      </c>
      <c r="H190" s="140">
        <v>5.8079999999999998</v>
      </c>
      <c r="I190" s="141"/>
      <c r="J190" s="141">
        <f>ROUND(I190*H190,2)</f>
        <v>0</v>
      </c>
      <c r="K190" s="138" t="s">
        <v>177</v>
      </c>
      <c r="L190" s="31"/>
      <c r="M190" s="142" t="s">
        <v>3</v>
      </c>
      <c r="N190" s="143" t="s">
        <v>41</v>
      </c>
      <c r="O190" s="144">
        <v>3.14</v>
      </c>
      <c r="P190" s="144">
        <f>O190*H190</f>
        <v>18.237120000000001</v>
      </c>
      <c r="Q190" s="144">
        <v>4.1744200000000002E-2</v>
      </c>
      <c r="R190" s="144">
        <f>Q190*H190</f>
        <v>0.24245031359999999</v>
      </c>
      <c r="S190" s="144">
        <v>0</v>
      </c>
      <c r="T190" s="145">
        <f>S190*H190</f>
        <v>0</v>
      </c>
      <c r="U190" s="30"/>
      <c r="V190" s="30"/>
      <c r="W190" s="30"/>
      <c r="X190" s="30"/>
      <c r="Y190" s="30"/>
      <c r="Z190" s="30"/>
      <c r="AA190" s="30"/>
      <c r="AB190" s="30"/>
      <c r="AC190" s="30"/>
      <c r="AD190" s="30"/>
      <c r="AE190" s="30"/>
      <c r="AR190" s="146" t="s">
        <v>178</v>
      </c>
      <c r="AT190" s="146" t="s">
        <v>175</v>
      </c>
      <c r="AU190" s="146" t="s">
        <v>79</v>
      </c>
      <c r="AY190" s="18" t="s">
        <v>173</v>
      </c>
      <c r="BE190" s="147">
        <f>IF(N190="základní",J190,0)</f>
        <v>0</v>
      </c>
      <c r="BF190" s="147">
        <f>IF(N190="snížená",J190,0)</f>
        <v>0</v>
      </c>
      <c r="BG190" s="147">
        <f>IF(N190="zákl. přenesená",J190,0)</f>
        <v>0</v>
      </c>
      <c r="BH190" s="147">
        <f>IF(N190="sníž. přenesená",J190,0)</f>
        <v>0</v>
      </c>
      <c r="BI190" s="147">
        <f>IF(N190="nulová",J190,0)</f>
        <v>0</v>
      </c>
      <c r="BJ190" s="18" t="s">
        <v>76</v>
      </c>
      <c r="BK190" s="147">
        <f>ROUND(I190*H190,2)</f>
        <v>0</v>
      </c>
      <c r="BL190" s="18" t="s">
        <v>178</v>
      </c>
      <c r="BM190" s="146" t="s">
        <v>1819</v>
      </c>
    </row>
    <row r="191" spans="1:65" s="2" customFormat="1" ht="360.75">
      <c r="A191" s="30"/>
      <c r="B191" s="31"/>
      <c r="C191" s="30"/>
      <c r="D191" s="148" t="s">
        <v>179</v>
      </c>
      <c r="E191" s="30"/>
      <c r="F191" s="149" t="s">
        <v>862</v>
      </c>
      <c r="G191" s="30"/>
      <c r="H191" s="30"/>
      <c r="I191" s="30"/>
      <c r="J191" s="30"/>
      <c r="K191" s="30"/>
      <c r="L191" s="31"/>
      <c r="M191" s="150"/>
      <c r="N191" s="151"/>
      <c r="O191" s="51"/>
      <c r="P191" s="51"/>
      <c r="Q191" s="51"/>
      <c r="R191" s="51"/>
      <c r="S191" s="51"/>
      <c r="T191" s="52"/>
      <c r="U191" s="30"/>
      <c r="V191" s="30"/>
      <c r="W191" s="30"/>
      <c r="X191" s="30"/>
      <c r="Y191" s="30"/>
      <c r="Z191" s="30"/>
      <c r="AA191" s="30"/>
      <c r="AB191" s="30"/>
      <c r="AC191" s="30"/>
      <c r="AD191" s="30"/>
      <c r="AE191" s="30"/>
      <c r="AT191" s="18" t="s">
        <v>179</v>
      </c>
      <c r="AU191" s="18" t="s">
        <v>79</v>
      </c>
    </row>
    <row r="192" spans="1:65" s="13" customFormat="1">
      <c r="B192" s="152"/>
      <c r="D192" s="148" t="s">
        <v>181</v>
      </c>
      <c r="E192" s="153" t="s">
        <v>3</v>
      </c>
      <c r="F192" s="154" t="s">
        <v>863</v>
      </c>
      <c r="H192" s="153" t="s">
        <v>3</v>
      </c>
      <c r="L192" s="152"/>
      <c r="M192" s="155"/>
      <c r="N192" s="156"/>
      <c r="O192" s="156"/>
      <c r="P192" s="156"/>
      <c r="Q192" s="156"/>
      <c r="R192" s="156"/>
      <c r="S192" s="156"/>
      <c r="T192" s="157"/>
      <c r="AT192" s="153" t="s">
        <v>181</v>
      </c>
      <c r="AU192" s="153" t="s">
        <v>79</v>
      </c>
      <c r="AV192" s="13" t="s">
        <v>76</v>
      </c>
      <c r="AW192" s="13" t="s">
        <v>31</v>
      </c>
      <c r="AX192" s="13" t="s">
        <v>70</v>
      </c>
      <c r="AY192" s="153" t="s">
        <v>173</v>
      </c>
    </row>
    <row r="193" spans="1:65" s="14" customFormat="1">
      <c r="B193" s="158"/>
      <c r="D193" s="148" t="s">
        <v>181</v>
      </c>
      <c r="E193" s="159" t="s">
        <v>3</v>
      </c>
      <c r="F193" s="160" t="s">
        <v>1820</v>
      </c>
      <c r="H193" s="161">
        <v>5.8079999999999998</v>
      </c>
      <c r="L193" s="158"/>
      <c r="M193" s="162"/>
      <c r="N193" s="163"/>
      <c r="O193" s="163"/>
      <c r="P193" s="163"/>
      <c r="Q193" s="163"/>
      <c r="R193" s="163"/>
      <c r="S193" s="163"/>
      <c r="T193" s="164"/>
      <c r="AT193" s="159" t="s">
        <v>181</v>
      </c>
      <c r="AU193" s="159" t="s">
        <v>79</v>
      </c>
      <c r="AV193" s="14" t="s">
        <v>79</v>
      </c>
      <c r="AW193" s="14" t="s">
        <v>31</v>
      </c>
      <c r="AX193" s="14" t="s">
        <v>70</v>
      </c>
      <c r="AY193" s="159" t="s">
        <v>173</v>
      </c>
    </row>
    <row r="194" spans="1:65" s="15" customFormat="1">
      <c r="B194" s="165"/>
      <c r="D194" s="148" t="s">
        <v>181</v>
      </c>
      <c r="E194" s="166" t="s">
        <v>3</v>
      </c>
      <c r="F194" s="167" t="s">
        <v>188</v>
      </c>
      <c r="H194" s="168">
        <v>5.8079999999999998</v>
      </c>
      <c r="L194" s="165"/>
      <c r="M194" s="169"/>
      <c r="N194" s="170"/>
      <c r="O194" s="170"/>
      <c r="P194" s="170"/>
      <c r="Q194" s="170"/>
      <c r="R194" s="170"/>
      <c r="S194" s="170"/>
      <c r="T194" s="171"/>
      <c r="AT194" s="166" t="s">
        <v>181</v>
      </c>
      <c r="AU194" s="166" t="s">
        <v>79</v>
      </c>
      <c r="AV194" s="15" t="s">
        <v>178</v>
      </c>
      <c r="AW194" s="15" t="s">
        <v>31</v>
      </c>
      <c r="AX194" s="15" t="s">
        <v>76</v>
      </c>
      <c r="AY194" s="166" t="s">
        <v>173</v>
      </c>
    </row>
    <row r="195" spans="1:65" s="2" customFormat="1" ht="16.5" customHeight="1">
      <c r="A195" s="30"/>
      <c r="B195" s="135"/>
      <c r="C195" s="136" t="s">
        <v>259</v>
      </c>
      <c r="D195" s="136" t="s">
        <v>175</v>
      </c>
      <c r="E195" s="137" t="s">
        <v>865</v>
      </c>
      <c r="F195" s="138" t="s">
        <v>866</v>
      </c>
      <c r="G195" s="139" t="s">
        <v>176</v>
      </c>
      <c r="H195" s="140">
        <v>5.8079999999999998</v>
      </c>
      <c r="I195" s="141"/>
      <c r="J195" s="141">
        <f>ROUND(I195*H195,2)</f>
        <v>0</v>
      </c>
      <c r="K195" s="138" t="s">
        <v>177</v>
      </c>
      <c r="L195" s="31"/>
      <c r="M195" s="142" t="s">
        <v>3</v>
      </c>
      <c r="N195" s="143" t="s">
        <v>41</v>
      </c>
      <c r="O195" s="144">
        <v>0.45</v>
      </c>
      <c r="P195" s="144">
        <f>O195*H195</f>
        <v>2.6135999999999999</v>
      </c>
      <c r="Q195" s="144">
        <v>1.5E-5</v>
      </c>
      <c r="R195" s="144">
        <f>Q195*H195</f>
        <v>8.7120000000000006E-5</v>
      </c>
      <c r="S195" s="144">
        <v>0</v>
      </c>
      <c r="T195" s="145">
        <f>S195*H195</f>
        <v>0</v>
      </c>
      <c r="U195" s="30"/>
      <c r="V195" s="30"/>
      <c r="W195" s="30"/>
      <c r="X195" s="30"/>
      <c r="Y195" s="30"/>
      <c r="Z195" s="30"/>
      <c r="AA195" s="30"/>
      <c r="AB195" s="30"/>
      <c r="AC195" s="30"/>
      <c r="AD195" s="30"/>
      <c r="AE195" s="30"/>
      <c r="AR195" s="146" t="s">
        <v>178</v>
      </c>
      <c r="AT195" s="146" t="s">
        <v>175</v>
      </c>
      <c r="AU195" s="146" t="s">
        <v>79</v>
      </c>
      <c r="AY195" s="18" t="s">
        <v>173</v>
      </c>
      <c r="BE195" s="147">
        <f>IF(N195="základní",J195,0)</f>
        <v>0</v>
      </c>
      <c r="BF195" s="147">
        <f>IF(N195="snížená",J195,0)</f>
        <v>0</v>
      </c>
      <c r="BG195" s="147">
        <f>IF(N195="zákl. přenesená",J195,0)</f>
        <v>0</v>
      </c>
      <c r="BH195" s="147">
        <f>IF(N195="sníž. přenesená",J195,0)</f>
        <v>0</v>
      </c>
      <c r="BI195" s="147">
        <f>IF(N195="nulová",J195,0)</f>
        <v>0</v>
      </c>
      <c r="BJ195" s="18" t="s">
        <v>76</v>
      </c>
      <c r="BK195" s="147">
        <f>ROUND(I195*H195,2)</f>
        <v>0</v>
      </c>
      <c r="BL195" s="18" t="s">
        <v>178</v>
      </c>
      <c r="BM195" s="146" t="s">
        <v>1821</v>
      </c>
    </row>
    <row r="196" spans="1:65" s="2" customFormat="1" ht="360.75">
      <c r="A196" s="30"/>
      <c r="B196" s="31"/>
      <c r="C196" s="30"/>
      <c r="D196" s="148" t="s">
        <v>179</v>
      </c>
      <c r="E196" s="30"/>
      <c r="F196" s="149" t="s">
        <v>862</v>
      </c>
      <c r="G196" s="30"/>
      <c r="H196" s="30"/>
      <c r="I196" s="30"/>
      <c r="J196" s="30"/>
      <c r="K196" s="30"/>
      <c r="L196" s="31"/>
      <c r="M196" s="150"/>
      <c r="N196" s="151"/>
      <c r="O196" s="51"/>
      <c r="P196" s="51"/>
      <c r="Q196" s="51"/>
      <c r="R196" s="51"/>
      <c r="S196" s="51"/>
      <c r="T196" s="52"/>
      <c r="U196" s="30"/>
      <c r="V196" s="30"/>
      <c r="W196" s="30"/>
      <c r="X196" s="30"/>
      <c r="Y196" s="30"/>
      <c r="Z196" s="30"/>
      <c r="AA196" s="30"/>
      <c r="AB196" s="30"/>
      <c r="AC196" s="30"/>
      <c r="AD196" s="30"/>
      <c r="AE196" s="30"/>
      <c r="AT196" s="18" t="s">
        <v>179</v>
      </c>
      <c r="AU196" s="18" t="s">
        <v>79</v>
      </c>
    </row>
    <row r="197" spans="1:65" s="14" customFormat="1">
      <c r="B197" s="158"/>
      <c r="D197" s="148" t="s">
        <v>181</v>
      </c>
      <c r="E197" s="159" t="s">
        <v>3</v>
      </c>
      <c r="F197" s="160" t="s">
        <v>1822</v>
      </c>
      <c r="H197" s="161">
        <v>5.8079999999999998</v>
      </c>
      <c r="L197" s="158"/>
      <c r="M197" s="162"/>
      <c r="N197" s="163"/>
      <c r="O197" s="163"/>
      <c r="P197" s="163"/>
      <c r="Q197" s="163"/>
      <c r="R197" s="163"/>
      <c r="S197" s="163"/>
      <c r="T197" s="164"/>
      <c r="AT197" s="159" t="s">
        <v>181</v>
      </c>
      <c r="AU197" s="159" t="s">
        <v>79</v>
      </c>
      <c r="AV197" s="14" t="s">
        <v>79</v>
      </c>
      <c r="AW197" s="14" t="s">
        <v>31</v>
      </c>
      <c r="AX197" s="14" t="s">
        <v>70</v>
      </c>
      <c r="AY197" s="159" t="s">
        <v>173</v>
      </c>
    </row>
    <row r="198" spans="1:65" s="15" customFormat="1">
      <c r="B198" s="165"/>
      <c r="D198" s="148" t="s">
        <v>181</v>
      </c>
      <c r="E198" s="166" t="s">
        <v>3</v>
      </c>
      <c r="F198" s="167" t="s">
        <v>188</v>
      </c>
      <c r="H198" s="168">
        <v>5.8079999999999998</v>
      </c>
      <c r="L198" s="165"/>
      <c r="M198" s="169"/>
      <c r="N198" s="170"/>
      <c r="O198" s="170"/>
      <c r="P198" s="170"/>
      <c r="Q198" s="170"/>
      <c r="R198" s="170"/>
      <c r="S198" s="170"/>
      <c r="T198" s="171"/>
      <c r="AT198" s="166" t="s">
        <v>181</v>
      </c>
      <c r="AU198" s="166" t="s">
        <v>79</v>
      </c>
      <c r="AV198" s="15" t="s">
        <v>178</v>
      </c>
      <c r="AW198" s="15" t="s">
        <v>31</v>
      </c>
      <c r="AX198" s="15" t="s">
        <v>76</v>
      </c>
      <c r="AY198" s="166" t="s">
        <v>173</v>
      </c>
    </row>
    <row r="199" spans="1:65" s="2" customFormat="1" ht="21.75" customHeight="1">
      <c r="A199" s="30"/>
      <c r="B199" s="135"/>
      <c r="C199" s="136" t="s">
        <v>264</v>
      </c>
      <c r="D199" s="136" t="s">
        <v>175</v>
      </c>
      <c r="E199" s="137" t="s">
        <v>308</v>
      </c>
      <c r="F199" s="138" t="s">
        <v>309</v>
      </c>
      <c r="G199" s="139" t="s">
        <v>239</v>
      </c>
      <c r="H199" s="140">
        <v>5.6000000000000001E-2</v>
      </c>
      <c r="I199" s="141"/>
      <c r="J199" s="141">
        <f>ROUND(I199*H199,2)</f>
        <v>0</v>
      </c>
      <c r="K199" s="138" t="s">
        <v>177</v>
      </c>
      <c r="L199" s="31"/>
      <c r="M199" s="142" t="s">
        <v>3</v>
      </c>
      <c r="N199" s="143" t="s">
        <v>41</v>
      </c>
      <c r="O199" s="144">
        <v>47.35</v>
      </c>
      <c r="P199" s="144">
        <f>O199*H199</f>
        <v>2.6516000000000002</v>
      </c>
      <c r="Q199" s="144">
        <v>1.0487652000000001</v>
      </c>
      <c r="R199" s="144">
        <f>Q199*H199</f>
        <v>5.8730851200000003E-2</v>
      </c>
      <c r="S199" s="144">
        <v>0</v>
      </c>
      <c r="T199" s="145">
        <f>S199*H199</f>
        <v>0</v>
      </c>
      <c r="U199" s="30"/>
      <c r="V199" s="30"/>
      <c r="W199" s="30"/>
      <c r="X199" s="30"/>
      <c r="Y199" s="30"/>
      <c r="Z199" s="30"/>
      <c r="AA199" s="30"/>
      <c r="AB199" s="30"/>
      <c r="AC199" s="30"/>
      <c r="AD199" s="30"/>
      <c r="AE199" s="30"/>
      <c r="AR199" s="146" t="s">
        <v>178</v>
      </c>
      <c r="AT199" s="146" t="s">
        <v>175</v>
      </c>
      <c r="AU199" s="146" t="s">
        <v>79</v>
      </c>
      <c r="AY199" s="18" t="s">
        <v>173</v>
      </c>
      <c r="BE199" s="147">
        <f>IF(N199="základní",J199,0)</f>
        <v>0</v>
      </c>
      <c r="BF199" s="147">
        <f>IF(N199="snížená",J199,0)</f>
        <v>0</v>
      </c>
      <c r="BG199" s="147">
        <f>IF(N199="zákl. přenesená",J199,0)</f>
        <v>0</v>
      </c>
      <c r="BH199" s="147">
        <f>IF(N199="sníž. přenesená",J199,0)</f>
        <v>0</v>
      </c>
      <c r="BI199" s="147">
        <f>IF(N199="nulová",J199,0)</f>
        <v>0</v>
      </c>
      <c r="BJ199" s="18" t="s">
        <v>76</v>
      </c>
      <c r="BK199" s="147">
        <f>ROUND(I199*H199,2)</f>
        <v>0</v>
      </c>
      <c r="BL199" s="18" t="s">
        <v>178</v>
      </c>
      <c r="BM199" s="146" t="s">
        <v>1823</v>
      </c>
    </row>
    <row r="200" spans="1:65" s="2" customFormat="1" ht="175.5">
      <c r="A200" s="30"/>
      <c r="B200" s="31"/>
      <c r="C200" s="30"/>
      <c r="D200" s="148" t="s">
        <v>179</v>
      </c>
      <c r="E200" s="30"/>
      <c r="F200" s="149" t="s">
        <v>310</v>
      </c>
      <c r="G200" s="30"/>
      <c r="H200" s="30"/>
      <c r="I200" s="30"/>
      <c r="J200" s="30"/>
      <c r="K200" s="30"/>
      <c r="L200" s="31"/>
      <c r="M200" s="150"/>
      <c r="N200" s="151"/>
      <c r="O200" s="51"/>
      <c r="P200" s="51"/>
      <c r="Q200" s="51"/>
      <c r="R200" s="51"/>
      <c r="S200" s="51"/>
      <c r="T200" s="52"/>
      <c r="U200" s="30"/>
      <c r="V200" s="30"/>
      <c r="W200" s="30"/>
      <c r="X200" s="30"/>
      <c r="Y200" s="30"/>
      <c r="Z200" s="30"/>
      <c r="AA200" s="30"/>
      <c r="AB200" s="30"/>
      <c r="AC200" s="30"/>
      <c r="AD200" s="30"/>
      <c r="AE200" s="30"/>
      <c r="AT200" s="18" t="s">
        <v>179</v>
      </c>
      <c r="AU200" s="18" t="s">
        <v>79</v>
      </c>
    </row>
    <row r="201" spans="1:65" s="13" customFormat="1">
      <c r="B201" s="152"/>
      <c r="D201" s="148" t="s">
        <v>181</v>
      </c>
      <c r="E201" s="153" t="s">
        <v>3</v>
      </c>
      <c r="F201" s="154" t="s">
        <v>640</v>
      </c>
      <c r="H201" s="153" t="s">
        <v>3</v>
      </c>
      <c r="L201" s="152"/>
      <c r="M201" s="155"/>
      <c r="N201" s="156"/>
      <c r="O201" s="156"/>
      <c r="P201" s="156"/>
      <c r="Q201" s="156"/>
      <c r="R201" s="156"/>
      <c r="S201" s="156"/>
      <c r="T201" s="157"/>
      <c r="AT201" s="153" t="s">
        <v>181</v>
      </c>
      <c r="AU201" s="153" t="s">
        <v>79</v>
      </c>
      <c r="AV201" s="13" t="s">
        <v>76</v>
      </c>
      <c r="AW201" s="13" t="s">
        <v>31</v>
      </c>
      <c r="AX201" s="13" t="s">
        <v>70</v>
      </c>
      <c r="AY201" s="153" t="s">
        <v>173</v>
      </c>
    </row>
    <row r="202" spans="1:65" s="14" customFormat="1">
      <c r="B202" s="158"/>
      <c r="D202" s="148" t="s">
        <v>181</v>
      </c>
      <c r="E202" s="159" t="s">
        <v>3</v>
      </c>
      <c r="F202" s="160" t="s">
        <v>1824</v>
      </c>
      <c r="H202" s="161">
        <v>5.5E-2</v>
      </c>
      <c r="L202" s="158"/>
      <c r="M202" s="162"/>
      <c r="N202" s="163"/>
      <c r="O202" s="163"/>
      <c r="P202" s="163"/>
      <c r="Q202" s="163"/>
      <c r="R202" s="163"/>
      <c r="S202" s="163"/>
      <c r="T202" s="164"/>
      <c r="AT202" s="159" t="s">
        <v>181</v>
      </c>
      <c r="AU202" s="159" t="s">
        <v>79</v>
      </c>
      <c r="AV202" s="14" t="s">
        <v>79</v>
      </c>
      <c r="AW202" s="14" t="s">
        <v>31</v>
      </c>
      <c r="AX202" s="14" t="s">
        <v>70</v>
      </c>
      <c r="AY202" s="159" t="s">
        <v>173</v>
      </c>
    </row>
    <row r="203" spans="1:65" s="14" customFormat="1">
      <c r="B203" s="158"/>
      <c r="D203" s="148" t="s">
        <v>181</v>
      </c>
      <c r="E203" s="159" t="s">
        <v>3</v>
      </c>
      <c r="F203" s="160" t="s">
        <v>1825</v>
      </c>
      <c r="H203" s="161">
        <v>5.6000000000000001E-2</v>
      </c>
      <c r="L203" s="158"/>
      <c r="M203" s="162"/>
      <c r="N203" s="163"/>
      <c r="O203" s="163"/>
      <c r="P203" s="163"/>
      <c r="Q203" s="163"/>
      <c r="R203" s="163"/>
      <c r="S203" s="163"/>
      <c r="T203" s="164"/>
      <c r="AT203" s="159" t="s">
        <v>181</v>
      </c>
      <c r="AU203" s="159" t="s">
        <v>79</v>
      </c>
      <c r="AV203" s="14" t="s">
        <v>79</v>
      </c>
      <c r="AW203" s="14" t="s">
        <v>31</v>
      </c>
      <c r="AX203" s="14" t="s">
        <v>76</v>
      </c>
      <c r="AY203" s="159" t="s">
        <v>173</v>
      </c>
    </row>
    <row r="204" spans="1:65" s="2" customFormat="1" ht="21.75" customHeight="1">
      <c r="A204" s="30"/>
      <c r="B204" s="135"/>
      <c r="C204" s="136" t="s">
        <v>270</v>
      </c>
      <c r="D204" s="136" t="s">
        <v>175</v>
      </c>
      <c r="E204" s="137" t="s">
        <v>1100</v>
      </c>
      <c r="F204" s="138" t="s">
        <v>1101</v>
      </c>
      <c r="G204" s="139" t="s">
        <v>200</v>
      </c>
      <c r="H204" s="140">
        <v>28.5</v>
      </c>
      <c r="I204" s="141"/>
      <c r="J204" s="141">
        <f>ROUND(I204*H204,2)</f>
        <v>0</v>
      </c>
      <c r="K204" s="138" t="s">
        <v>177</v>
      </c>
      <c r="L204" s="31"/>
      <c r="M204" s="142" t="s">
        <v>3</v>
      </c>
      <c r="N204" s="143" t="s">
        <v>41</v>
      </c>
      <c r="O204" s="144">
        <v>0.81200000000000006</v>
      </c>
      <c r="P204" s="144">
        <f>O204*H204</f>
        <v>23.142000000000003</v>
      </c>
      <c r="Q204" s="144">
        <v>0</v>
      </c>
      <c r="R204" s="144">
        <f>Q204*H204</f>
        <v>0</v>
      </c>
      <c r="S204" s="144">
        <v>0</v>
      </c>
      <c r="T204" s="145">
        <f>S204*H204</f>
        <v>0</v>
      </c>
      <c r="U204" s="30"/>
      <c r="V204" s="30"/>
      <c r="W204" s="30"/>
      <c r="X204" s="30"/>
      <c r="Y204" s="30"/>
      <c r="Z204" s="30"/>
      <c r="AA204" s="30"/>
      <c r="AB204" s="30"/>
      <c r="AC204" s="30"/>
      <c r="AD204" s="30"/>
      <c r="AE204" s="30"/>
      <c r="AR204" s="146" t="s">
        <v>178</v>
      </c>
      <c r="AT204" s="146" t="s">
        <v>175</v>
      </c>
      <c r="AU204" s="146" t="s">
        <v>79</v>
      </c>
      <c r="AY204" s="18" t="s">
        <v>173</v>
      </c>
      <c r="BE204" s="147">
        <f>IF(N204="základní",J204,0)</f>
        <v>0</v>
      </c>
      <c r="BF204" s="147">
        <f>IF(N204="snížená",J204,0)</f>
        <v>0</v>
      </c>
      <c r="BG204" s="147">
        <f>IF(N204="zákl. přenesená",J204,0)</f>
        <v>0</v>
      </c>
      <c r="BH204" s="147">
        <f>IF(N204="sníž. přenesená",J204,0)</f>
        <v>0</v>
      </c>
      <c r="BI204" s="147">
        <f>IF(N204="nulová",J204,0)</f>
        <v>0</v>
      </c>
      <c r="BJ204" s="18" t="s">
        <v>76</v>
      </c>
      <c r="BK204" s="147">
        <f>ROUND(I204*H204,2)</f>
        <v>0</v>
      </c>
      <c r="BL204" s="18" t="s">
        <v>178</v>
      </c>
      <c r="BM204" s="146" t="s">
        <v>1826</v>
      </c>
    </row>
    <row r="205" spans="1:65" s="2" customFormat="1" ht="224.25">
      <c r="A205" s="30"/>
      <c r="B205" s="31"/>
      <c r="C205" s="30"/>
      <c r="D205" s="148" t="s">
        <v>179</v>
      </c>
      <c r="E205" s="30"/>
      <c r="F205" s="149" t="s">
        <v>1103</v>
      </c>
      <c r="G205" s="30"/>
      <c r="H205" s="30"/>
      <c r="I205" s="30"/>
      <c r="J205" s="30"/>
      <c r="K205" s="30"/>
      <c r="L205" s="31"/>
      <c r="M205" s="150"/>
      <c r="N205" s="151"/>
      <c r="O205" s="51"/>
      <c r="P205" s="51"/>
      <c r="Q205" s="51"/>
      <c r="R205" s="51"/>
      <c r="S205" s="51"/>
      <c r="T205" s="52"/>
      <c r="U205" s="30"/>
      <c r="V205" s="30"/>
      <c r="W205" s="30"/>
      <c r="X205" s="30"/>
      <c r="Y205" s="30"/>
      <c r="Z205" s="30"/>
      <c r="AA205" s="30"/>
      <c r="AB205" s="30"/>
      <c r="AC205" s="30"/>
      <c r="AD205" s="30"/>
      <c r="AE205" s="30"/>
      <c r="AT205" s="18" t="s">
        <v>179</v>
      </c>
      <c r="AU205" s="18" t="s">
        <v>79</v>
      </c>
    </row>
    <row r="206" spans="1:65" s="13" customFormat="1">
      <c r="B206" s="152"/>
      <c r="D206" s="148" t="s">
        <v>181</v>
      </c>
      <c r="E206" s="153" t="s">
        <v>3</v>
      </c>
      <c r="F206" s="154" t="s">
        <v>1827</v>
      </c>
      <c r="H206" s="153" t="s">
        <v>3</v>
      </c>
      <c r="L206" s="152"/>
      <c r="M206" s="155"/>
      <c r="N206" s="156"/>
      <c r="O206" s="156"/>
      <c r="P206" s="156"/>
      <c r="Q206" s="156"/>
      <c r="R206" s="156"/>
      <c r="S206" s="156"/>
      <c r="T206" s="157"/>
      <c r="AT206" s="153" t="s">
        <v>181</v>
      </c>
      <c r="AU206" s="153" t="s">
        <v>79</v>
      </c>
      <c r="AV206" s="13" t="s">
        <v>76</v>
      </c>
      <c r="AW206" s="13" t="s">
        <v>31</v>
      </c>
      <c r="AX206" s="13" t="s">
        <v>70</v>
      </c>
      <c r="AY206" s="153" t="s">
        <v>173</v>
      </c>
    </row>
    <row r="207" spans="1:65" s="14" customFormat="1">
      <c r="B207" s="158"/>
      <c r="D207" s="148" t="s">
        <v>181</v>
      </c>
      <c r="E207" s="159" t="s">
        <v>3</v>
      </c>
      <c r="F207" s="160" t="s">
        <v>1828</v>
      </c>
      <c r="H207" s="161">
        <v>16.5</v>
      </c>
      <c r="L207" s="158"/>
      <c r="M207" s="162"/>
      <c r="N207" s="163"/>
      <c r="O207" s="163"/>
      <c r="P207" s="163"/>
      <c r="Q207" s="163"/>
      <c r="R207" s="163"/>
      <c r="S207" s="163"/>
      <c r="T207" s="164"/>
      <c r="AT207" s="159" t="s">
        <v>181</v>
      </c>
      <c r="AU207" s="159" t="s">
        <v>79</v>
      </c>
      <c r="AV207" s="14" t="s">
        <v>79</v>
      </c>
      <c r="AW207" s="14" t="s">
        <v>31</v>
      </c>
      <c r="AX207" s="14" t="s">
        <v>70</v>
      </c>
      <c r="AY207" s="159" t="s">
        <v>173</v>
      </c>
    </row>
    <row r="208" spans="1:65" s="14" customFormat="1">
      <c r="B208" s="158"/>
      <c r="D208" s="148" t="s">
        <v>181</v>
      </c>
      <c r="E208" s="159" t="s">
        <v>3</v>
      </c>
      <c r="F208" s="160" t="s">
        <v>1829</v>
      </c>
      <c r="H208" s="161">
        <v>12</v>
      </c>
      <c r="L208" s="158"/>
      <c r="M208" s="162"/>
      <c r="N208" s="163"/>
      <c r="O208" s="163"/>
      <c r="P208" s="163"/>
      <c r="Q208" s="163"/>
      <c r="R208" s="163"/>
      <c r="S208" s="163"/>
      <c r="T208" s="164"/>
      <c r="AT208" s="159" t="s">
        <v>181</v>
      </c>
      <c r="AU208" s="159" t="s">
        <v>79</v>
      </c>
      <c r="AV208" s="14" t="s">
        <v>79</v>
      </c>
      <c r="AW208" s="14" t="s">
        <v>31</v>
      </c>
      <c r="AX208" s="14" t="s">
        <v>70</v>
      </c>
      <c r="AY208" s="159" t="s">
        <v>173</v>
      </c>
    </row>
    <row r="209" spans="1:65" s="15" customFormat="1">
      <c r="B209" s="165"/>
      <c r="D209" s="148" t="s">
        <v>181</v>
      </c>
      <c r="E209" s="166" t="s">
        <v>3</v>
      </c>
      <c r="F209" s="167" t="s">
        <v>188</v>
      </c>
      <c r="H209" s="168">
        <v>28.5</v>
      </c>
      <c r="L209" s="165"/>
      <c r="M209" s="169"/>
      <c r="N209" s="170"/>
      <c r="O209" s="170"/>
      <c r="P209" s="170"/>
      <c r="Q209" s="170"/>
      <c r="R209" s="170"/>
      <c r="S209" s="170"/>
      <c r="T209" s="171"/>
      <c r="AT209" s="166" t="s">
        <v>181</v>
      </c>
      <c r="AU209" s="166" t="s">
        <v>79</v>
      </c>
      <c r="AV209" s="15" t="s">
        <v>178</v>
      </c>
      <c r="AW209" s="15" t="s">
        <v>31</v>
      </c>
      <c r="AX209" s="15" t="s">
        <v>76</v>
      </c>
      <c r="AY209" s="166" t="s">
        <v>173</v>
      </c>
    </row>
    <row r="210" spans="1:65" s="2" customFormat="1" ht="21.75" customHeight="1">
      <c r="A210" s="30"/>
      <c r="B210" s="135"/>
      <c r="C210" s="136" t="s">
        <v>271</v>
      </c>
      <c r="D210" s="136" t="s">
        <v>175</v>
      </c>
      <c r="E210" s="137" t="s">
        <v>1106</v>
      </c>
      <c r="F210" s="138" t="s">
        <v>1107</v>
      </c>
      <c r="G210" s="139" t="s">
        <v>176</v>
      </c>
      <c r="H210" s="140">
        <v>70.445999999999998</v>
      </c>
      <c r="I210" s="141"/>
      <c r="J210" s="141">
        <f>ROUND(I210*H210,2)</f>
        <v>0</v>
      </c>
      <c r="K210" s="138" t="s">
        <v>177</v>
      </c>
      <c r="L210" s="31"/>
      <c r="M210" s="142" t="s">
        <v>3</v>
      </c>
      <c r="N210" s="143" t="s">
        <v>41</v>
      </c>
      <c r="O210" s="144">
        <v>0.54600000000000004</v>
      </c>
      <c r="P210" s="144">
        <f>O210*H210</f>
        <v>38.463515999999998</v>
      </c>
      <c r="Q210" s="144">
        <v>3.7377999999999999E-3</v>
      </c>
      <c r="R210" s="144">
        <f>Q210*H210</f>
        <v>0.2633130588</v>
      </c>
      <c r="S210" s="144">
        <v>0</v>
      </c>
      <c r="T210" s="145">
        <f>S210*H210</f>
        <v>0</v>
      </c>
      <c r="U210" s="30"/>
      <c r="V210" s="30"/>
      <c r="W210" s="30"/>
      <c r="X210" s="30"/>
      <c r="Y210" s="30"/>
      <c r="Z210" s="30"/>
      <c r="AA210" s="30"/>
      <c r="AB210" s="30"/>
      <c r="AC210" s="30"/>
      <c r="AD210" s="30"/>
      <c r="AE210" s="30"/>
      <c r="AR210" s="146" t="s">
        <v>178</v>
      </c>
      <c r="AT210" s="146" t="s">
        <v>175</v>
      </c>
      <c r="AU210" s="146" t="s">
        <v>79</v>
      </c>
      <c r="AY210" s="18" t="s">
        <v>173</v>
      </c>
      <c r="BE210" s="147">
        <f>IF(N210="základní",J210,0)</f>
        <v>0</v>
      </c>
      <c r="BF210" s="147">
        <f>IF(N210="snížená",J210,0)</f>
        <v>0</v>
      </c>
      <c r="BG210" s="147">
        <f>IF(N210="zákl. přenesená",J210,0)</f>
        <v>0</v>
      </c>
      <c r="BH210" s="147">
        <f>IF(N210="sníž. přenesená",J210,0)</f>
        <v>0</v>
      </c>
      <c r="BI210" s="147">
        <f>IF(N210="nulová",J210,0)</f>
        <v>0</v>
      </c>
      <c r="BJ210" s="18" t="s">
        <v>76</v>
      </c>
      <c r="BK210" s="147">
        <f>ROUND(I210*H210,2)</f>
        <v>0</v>
      </c>
      <c r="BL210" s="18" t="s">
        <v>178</v>
      </c>
      <c r="BM210" s="146" t="s">
        <v>1830</v>
      </c>
    </row>
    <row r="211" spans="1:65" s="2" customFormat="1" ht="321.75">
      <c r="A211" s="30"/>
      <c r="B211" s="31"/>
      <c r="C211" s="30"/>
      <c r="D211" s="148" t="s">
        <v>179</v>
      </c>
      <c r="E211" s="30"/>
      <c r="F211" s="149" t="s">
        <v>1109</v>
      </c>
      <c r="G211" s="30"/>
      <c r="H211" s="30"/>
      <c r="I211" s="30"/>
      <c r="J211" s="30"/>
      <c r="K211" s="30"/>
      <c r="L211" s="31"/>
      <c r="M211" s="150"/>
      <c r="N211" s="151"/>
      <c r="O211" s="51"/>
      <c r="P211" s="51"/>
      <c r="Q211" s="51"/>
      <c r="R211" s="51"/>
      <c r="S211" s="51"/>
      <c r="T211" s="52"/>
      <c r="U211" s="30"/>
      <c r="V211" s="30"/>
      <c r="W211" s="30"/>
      <c r="X211" s="30"/>
      <c r="Y211" s="30"/>
      <c r="Z211" s="30"/>
      <c r="AA211" s="30"/>
      <c r="AB211" s="30"/>
      <c r="AC211" s="30"/>
      <c r="AD211" s="30"/>
      <c r="AE211" s="30"/>
      <c r="AT211" s="18" t="s">
        <v>179</v>
      </c>
      <c r="AU211" s="18" t="s">
        <v>79</v>
      </c>
    </row>
    <row r="212" spans="1:65" s="13" customFormat="1">
      <c r="B212" s="152"/>
      <c r="D212" s="148" t="s">
        <v>181</v>
      </c>
      <c r="E212" s="153" t="s">
        <v>3</v>
      </c>
      <c r="F212" s="154" t="s">
        <v>1678</v>
      </c>
      <c r="H212" s="153" t="s">
        <v>3</v>
      </c>
      <c r="L212" s="152"/>
      <c r="M212" s="155"/>
      <c r="N212" s="156"/>
      <c r="O212" s="156"/>
      <c r="P212" s="156"/>
      <c r="Q212" s="156"/>
      <c r="R212" s="156"/>
      <c r="S212" s="156"/>
      <c r="T212" s="157"/>
      <c r="AT212" s="153" t="s">
        <v>181</v>
      </c>
      <c r="AU212" s="153" t="s">
        <v>79</v>
      </c>
      <c r="AV212" s="13" t="s">
        <v>76</v>
      </c>
      <c r="AW212" s="13" t="s">
        <v>31</v>
      </c>
      <c r="AX212" s="13" t="s">
        <v>70</v>
      </c>
      <c r="AY212" s="153" t="s">
        <v>173</v>
      </c>
    </row>
    <row r="213" spans="1:65" s="14" customFormat="1">
      <c r="B213" s="158"/>
      <c r="D213" s="148" t="s">
        <v>181</v>
      </c>
      <c r="E213" s="159" t="s">
        <v>3</v>
      </c>
      <c r="F213" s="160" t="s">
        <v>1831</v>
      </c>
      <c r="H213" s="161">
        <v>70.445999999999998</v>
      </c>
      <c r="L213" s="158"/>
      <c r="M213" s="162"/>
      <c r="N213" s="163"/>
      <c r="O213" s="163"/>
      <c r="P213" s="163"/>
      <c r="Q213" s="163"/>
      <c r="R213" s="163"/>
      <c r="S213" s="163"/>
      <c r="T213" s="164"/>
      <c r="AT213" s="159" t="s">
        <v>181</v>
      </c>
      <c r="AU213" s="159" t="s">
        <v>79</v>
      </c>
      <c r="AV213" s="14" t="s">
        <v>79</v>
      </c>
      <c r="AW213" s="14" t="s">
        <v>31</v>
      </c>
      <c r="AX213" s="14" t="s">
        <v>70</v>
      </c>
      <c r="AY213" s="159" t="s">
        <v>173</v>
      </c>
    </row>
    <row r="214" spans="1:65" s="15" customFormat="1">
      <c r="B214" s="165"/>
      <c r="D214" s="148" t="s">
        <v>181</v>
      </c>
      <c r="E214" s="166" t="s">
        <v>3</v>
      </c>
      <c r="F214" s="167" t="s">
        <v>188</v>
      </c>
      <c r="H214" s="168">
        <v>70.445999999999998</v>
      </c>
      <c r="L214" s="165"/>
      <c r="M214" s="169"/>
      <c r="N214" s="170"/>
      <c r="O214" s="170"/>
      <c r="P214" s="170"/>
      <c r="Q214" s="170"/>
      <c r="R214" s="170"/>
      <c r="S214" s="170"/>
      <c r="T214" s="171"/>
      <c r="AT214" s="166" t="s">
        <v>181</v>
      </c>
      <c r="AU214" s="166" t="s">
        <v>79</v>
      </c>
      <c r="AV214" s="15" t="s">
        <v>178</v>
      </c>
      <c r="AW214" s="15" t="s">
        <v>31</v>
      </c>
      <c r="AX214" s="15" t="s">
        <v>76</v>
      </c>
      <c r="AY214" s="166" t="s">
        <v>173</v>
      </c>
    </row>
    <row r="215" spans="1:65" s="2" customFormat="1" ht="21.75" customHeight="1">
      <c r="A215" s="30"/>
      <c r="B215" s="135"/>
      <c r="C215" s="136" t="s">
        <v>275</v>
      </c>
      <c r="D215" s="136" t="s">
        <v>175</v>
      </c>
      <c r="E215" s="137" t="s">
        <v>1112</v>
      </c>
      <c r="F215" s="138" t="s">
        <v>1113</v>
      </c>
      <c r="G215" s="139" t="s">
        <v>176</v>
      </c>
      <c r="H215" s="140">
        <v>70.445999999999998</v>
      </c>
      <c r="I215" s="141"/>
      <c r="J215" s="141">
        <f>ROUND(I215*H215,2)</f>
        <v>0</v>
      </c>
      <c r="K215" s="138" t="s">
        <v>177</v>
      </c>
      <c r="L215" s="31"/>
      <c r="M215" s="142" t="s">
        <v>3</v>
      </c>
      <c r="N215" s="143" t="s">
        <v>41</v>
      </c>
      <c r="O215" s="144">
        <v>0.223</v>
      </c>
      <c r="P215" s="144">
        <f>O215*H215</f>
        <v>15.709458</v>
      </c>
      <c r="Q215" s="144">
        <v>3.6000000000000001E-5</v>
      </c>
      <c r="R215" s="144">
        <f>Q215*H215</f>
        <v>2.5360560000000001E-3</v>
      </c>
      <c r="S215" s="144">
        <v>0</v>
      </c>
      <c r="T215" s="145">
        <f>S215*H215</f>
        <v>0</v>
      </c>
      <c r="U215" s="30"/>
      <c r="V215" s="30"/>
      <c r="W215" s="30"/>
      <c r="X215" s="30"/>
      <c r="Y215" s="30"/>
      <c r="Z215" s="30"/>
      <c r="AA215" s="30"/>
      <c r="AB215" s="30"/>
      <c r="AC215" s="30"/>
      <c r="AD215" s="30"/>
      <c r="AE215" s="30"/>
      <c r="AR215" s="146" t="s">
        <v>178</v>
      </c>
      <c r="AT215" s="146" t="s">
        <v>175</v>
      </c>
      <c r="AU215" s="146" t="s">
        <v>79</v>
      </c>
      <c r="AY215" s="18" t="s">
        <v>173</v>
      </c>
      <c r="BE215" s="147">
        <f>IF(N215="základní",J215,0)</f>
        <v>0</v>
      </c>
      <c r="BF215" s="147">
        <f>IF(N215="snížená",J215,0)</f>
        <v>0</v>
      </c>
      <c r="BG215" s="147">
        <f>IF(N215="zákl. přenesená",J215,0)</f>
        <v>0</v>
      </c>
      <c r="BH215" s="147">
        <f>IF(N215="sníž. přenesená",J215,0)</f>
        <v>0</v>
      </c>
      <c r="BI215" s="147">
        <f>IF(N215="nulová",J215,0)</f>
        <v>0</v>
      </c>
      <c r="BJ215" s="18" t="s">
        <v>76</v>
      </c>
      <c r="BK215" s="147">
        <f>ROUND(I215*H215,2)</f>
        <v>0</v>
      </c>
      <c r="BL215" s="18" t="s">
        <v>178</v>
      </c>
      <c r="BM215" s="146" t="s">
        <v>1832</v>
      </c>
    </row>
    <row r="216" spans="1:65" s="2" customFormat="1" ht="321.75">
      <c r="A216" s="30"/>
      <c r="B216" s="31"/>
      <c r="C216" s="30"/>
      <c r="D216" s="148" t="s">
        <v>179</v>
      </c>
      <c r="E216" s="30"/>
      <c r="F216" s="149" t="s">
        <v>1109</v>
      </c>
      <c r="G216" s="30"/>
      <c r="H216" s="30"/>
      <c r="I216" s="30"/>
      <c r="J216" s="30"/>
      <c r="K216" s="30"/>
      <c r="L216" s="31"/>
      <c r="M216" s="150"/>
      <c r="N216" s="151"/>
      <c r="O216" s="51"/>
      <c r="P216" s="51"/>
      <c r="Q216" s="51"/>
      <c r="R216" s="51"/>
      <c r="S216" s="51"/>
      <c r="T216" s="52"/>
      <c r="U216" s="30"/>
      <c r="V216" s="30"/>
      <c r="W216" s="30"/>
      <c r="X216" s="30"/>
      <c r="Y216" s="30"/>
      <c r="Z216" s="30"/>
      <c r="AA216" s="30"/>
      <c r="AB216" s="30"/>
      <c r="AC216" s="30"/>
      <c r="AD216" s="30"/>
      <c r="AE216" s="30"/>
      <c r="AT216" s="18" t="s">
        <v>179</v>
      </c>
      <c r="AU216" s="18" t="s">
        <v>79</v>
      </c>
    </row>
    <row r="217" spans="1:65" s="13" customFormat="1">
      <c r="B217" s="152"/>
      <c r="D217" s="148" t="s">
        <v>181</v>
      </c>
      <c r="E217" s="153" t="s">
        <v>3</v>
      </c>
      <c r="F217" s="154" t="s">
        <v>1115</v>
      </c>
      <c r="H217" s="153" t="s">
        <v>3</v>
      </c>
      <c r="L217" s="152"/>
      <c r="M217" s="155"/>
      <c r="N217" s="156"/>
      <c r="O217" s="156"/>
      <c r="P217" s="156"/>
      <c r="Q217" s="156"/>
      <c r="R217" s="156"/>
      <c r="S217" s="156"/>
      <c r="T217" s="157"/>
      <c r="AT217" s="153" t="s">
        <v>181</v>
      </c>
      <c r="AU217" s="153" t="s">
        <v>79</v>
      </c>
      <c r="AV217" s="13" t="s">
        <v>76</v>
      </c>
      <c r="AW217" s="13" t="s">
        <v>31</v>
      </c>
      <c r="AX217" s="13" t="s">
        <v>70</v>
      </c>
      <c r="AY217" s="153" t="s">
        <v>173</v>
      </c>
    </row>
    <row r="218" spans="1:65" s="14" customFormat="1">
      <c r="B218" s="158"/>
      <c r="D218" s="148" t="s">
        <v>181</v>
      </c>
      <c r="E218" s="159" t="s">
        <v>3</v>
      </c>
      <c r="F218" s="160" t="s">
        <v>1833</v>
      </c>
      <c r="H218" s="161">
        <v>70.445999999999998</v>
      </c>
      <c r="L218" s="158"/>
      <c r="M218" s="162"/>
      <c r="N218" s="163"/>
      <c r="O218" s="163"/>
      <c r="P218" s="163"/>
      <c r="Q218" s="163"/>
      <c r="R218" s="163"/>
      <c r="S218" s="163"/>
      <c r="T218" s="164"/>
      <c r="AT218" s="159" t="s">
        <v>181</v>
      </c>
      <c r="AU218" s="159" t="s">
        <v>79</v>
      </c>
      <c r="AV218" s="14" t="s">
        <v>79</v>
      </c>
      <c r="AW218" s="14" t="s">
        <v>31</v>
      </c>
      <c r="AX218" s="14" t="s">
        <v>76</v>
      </c>
      <c r="AY218" s="159" t="s">
        <v>173</v>
      </c>
    </row>
    <row r="219" spans="1:65" s="2" customFormat="1" ht="33" customHeight="1">
      <c r="A219" s="30"/>
      <c r="B219" s="135"/>
      <c r="C219" s="136" t="s">
        <v>280</v>
      </c>
      <c r="D219" s="136" t="s">
        <v>175</v>
      </c>
      <c r="E219" s="137" t="s">
        <v>1117</v>
      </c>
      <c r="F219" s="138" t="s">
        <v>1118</v>
      </c>
      <c r="G219" s="139" t="s">
        <v>239</v>
      </c>
      <c r="H219" s="140">
        <v>0.47399999999999998</v>
      </c>
      <c r="I219" s="141"/>
      <c r="J219" s="141">
        <f>ROUND(I219*H219,2)</f>
        <v>0</v>
      </c>
      <c r="K219" s="138" t="s">
        <v>177</v>
      </c>
      <c r="L219" s="31"/>
      <c r="M219" s="142" t="s">
        <v>3</v>
      </c>
      <c r="N219" s="143" t="s">
        <v>41</v>
      </c>
      <c r="O219" s="144">
        <v>14.91</v>
      </c>
      <c r="P219" s="144">
        <f>O219*H219</f>
        <v>7.0673399999999997</v>
      </c>
      <c r="Q219" s="144">
        <v>1.059728</v>
      </c>
      <c r="R219" s="144">
        <f>Q219*H219</f>
        <v>0.50231107200000003</v>
      </c>
      <c r="S219" s="144">
        <v>0</v>
      </c>
      <c r="T219" s="145">
        <f>S219*H219</f>
        <v>0</v>
      </c>
      <c r="U219" s="30"/>
      <c r="V219" s="30"/>
      <c r="W219" s="30"/>
      <c r="X219" s="30"/>
      <c r="Y219" s="30"/>
      <c r="Z219" s="30"/>
      <c r="AA219" s="30"/>
      <c r="AB219" s="30"/>
      <c r="AC219" s="30"/>
      <c r="AD219" s="30"/>
      <c r="AE219" s="30"/>
      <c r="AR219" s="146" t="s">
        <v>178</v>
      </c>
      <c r="AT219" s="146" t="s">
        <v>175</v>
      </c>
      <c r="AU219" s="146" t="s">
        <v>79</v>
      </c>
      <c r="AY219" s="18" t="s">
        <v>173</v>
      </c>
      <c r="BE219" s="147">
        <f>IF(N219="základní",J219,0)</f>
        <v>0</v>
      </c>
      <c r="BF219" s="147">
        <f>IF(N219="snížená",J219,0)</f>
        <v>0</v>
      </c>
      <c r="BG219" s="147">
        <f>IF(N219="zákl. přenesená",J219,0)</f>
        <v>0</v>
      </c>
      <c r="BH219" s="147">
        <f>IF(N219="sníž. přenesená",J219,0)</f>
        <v>0</v>
      </c>
      <c r="BI219" s="147">
        <f>IF(N219="nulová",J219,0)</f>
        <v>0</v>
      </c>
      <c r="BJ219" s="18" t="s">
        <v>76</v>
      </c>
      <c r="BK219" s="147">
        <f>ROUND(I219*H219,2)</f>
        <v>0</v>
      </c>
      <c r="BL219" s="18" t="s">
        <v>178</v>
      </c>
      <c r="BM219" s="146" t="s">
        <v>1834</v>
      </c>
    </row>
    <row r="220" spans="1:65" s="2" customFormat="1" ht="136.5">
      <c r="A220" s="30"/>
      <c r="B220" s="31"/>
      <c r="C220" s="30"/>
      <c r="D220" s="148" t="s">
        <v>179</v>
      </c>
      <c r="E220" s="30"/>
      <c r="F220" s="149" t="s">
        <v>886</v>
      </c>
      <c r="G220" s="30"/>
      <c r="H220" s="30"/>
      <c r="I220" s="30"/>
      <c r="J220" s="30"/>
      <c r="K220" s="30"/>
      <c r="L220" s="31"/>
      <c r="M220" s="150"/>
      <c r="N220" s="151"/>
      <c r="O220" s="51"/>
      <c r="P220" s="51"/>
      <c r="Q220" s="51"/>
      <c r="R220" s="51"/>
      <c r="S220" s="51"/>
      <c r="T220" s="52"/>
      <c r="U220" s="30"/>
      <c r="V220" s="30"/>
      <c r="W220" s="30"/>
      <c r="X220" s="30"/>
      <c r="Y220" s="30"/>
      <c r="Z220" s="30"/>
      <c r="AA220" s="30"/>
      <c r="AB220" s="30"/>
      <c r="AC220" s="30"/>
      <c r="AD220" s="30"/>
      <c r="AE220" s="30"/>
      <c r="AT220" s="18" t="s">
        <v>179</v>
      </c>
      <c r="AU220" s="18" t="s">
        <v>79</v>
      </c>
    </row>
    <row r="221" spans="1:65" s="13" customFormat="1">
      <c r="B221" s="152"/>
      <c r="D221" s="148" t="s">
        <v>181</v>
      </c>
      <c r="E221" s="153" t="s">
        <v>3</v>
      </c>
      <c r="F221" s="154" t="s">
        <v>1077</v>
      </c>
      <c r="H221" s="153" t="s">
        <v>3</v>
      </c>
      <c r="L221" s="152"/>
      <c r="M221" s="155"/>
      <c r="N221" s="156"/>
      <c r="O221" s="156"/>
      <c r="P221" s="156"/>
      <c r="Q221" s="156"/>
      <c r="R221" s="156"/>
      <c r="S221" s="156"/>
      <c r="T221" s="157"/>
      <c r="AT221" s="153" t="s">
        <v>181</v>
      </c>
      <c r="AU221" s="153" t="s">
        <v>79</v>
      </c>
      <c r="AV221" s="13" t="s">
        <v>76</v>
      </c>
      <c r="AW221" s="13" t="s">
        <v>31</v>
      </c>
      <c r="AX221" s="13" t="s">
        <v>70</v>
      </c>
      <c r="AY221" s="153" t="s">
        <v>173</v>
      </c>
    </row>
    <row r="222" spans="1:65" s="14" customFormat="1">
      <c r="B222" s="158"/>
      <c r="D222" s="148" t="s">
        <v>181</v>
      </c>
      <c r="E222" s="159" t="s">
        <v>3</v>
      </c>
      <c r="F222" s="160" t="s">
        <v>1835</v>
      </c>
      <c r="H222" s="161">
        <v>0.47399999999999998</v>
      </c>
      <c r="L222" s="158"/>
      <c r="M222" s="162"/>
      <c r="N222" s="163"/>
      <c r="O222" s="163"/>
      <c r="P222" s="163"/>
      <c r="Q222" s="163"/>
      <c r="R222" s="163"/>
      <c r="S222" s="163"/>
      <c r="T222" s="164"/>
      <c r="AT222" s="159" t="s">
        <v>181</v>
      </c>
      <c r="AU222" s="159" t="s">
        <v>79</v>
      </c>
      <c r="AV222" s="14" t="s">
        <v>79</v>
      </c>
      <c r="AW222" s="14" t="s">
        <v>31</v>
      </c>
      <c r="AX222" s="14" t="s">
        <v>70</v>
      </c>
      <c r="AY222" s="159" t="s">
        <v>173</v>
      </c>
    </row>
    <row r="223" spans="1:65" s="15" customFormat="1">
      <c r="B223" s="165"/>
      <c r="D223" s="148" t="s">
        <v>181</v>
      </c>
      <c r="E223" s="166" t="s">
        <v>3</v>
      </c>
      <c r="F223" s="167" t="s">
        <v>188</v>
      </c>
      <c r="H223" s="168">
        <v>0.47399999999999998</v>
      </c>
      <c r="L223" s="165"/>
      <c r="M223" s="169"/>
      <c r="N223" s="170"/>
      <c r="O223" s="170"/>
      <c r="P223" s="170"/>
      <c r="Q223" s="170"/>
      <c r="R223" s="170"/>
      <c r="S223" s="170"/>
      <c r="T223" s="171"/>
      <c r="AT223" s="166" t="s">
        <v>181</v>
      </c>
      <c r="AU223" s="166" t="s">
        <v>79</v>
      </c>
      <c r="AV223" s="15" t="s">
        <v>178</v>
      </c>
      <c r="AW223" s="15" t="s">
        <v>31</v>
      </c>
      <c r="AX223" s="15" t="s">
        <v>76</v>
      </c>
      <c r="AY223" s="166" t="s">
        <v>173</v>
      </c>
    </row>
    <row r="224" spans="1:65" s="12" customFormat="1" ht="22.9" customHeight="1">
      <c r="B224" s="123"/>
      <c r="D224" s="124" t="s">
        <v>69</v>
      </c>
      <c r="E224" s="133" t="s">
        <v>178</v>
      </c>
      <c r="F224" s="133" t="s">
        <v>323</v>
      </c>
      <c r="J224" s="134">
        <f>BK224</f>
        <v>0</v>
      </c>
      <c r="L224" s="123"/>
      <c r="M224" s="127"/>
      <c r="N224" s="128"/>
      <c r="O224" s="128"/>
      <c r="P224" s="129">
        <f>SUM(P225:P245)</f>
        <v>27.972390000000001</v>
      </c>
      <c r="Q224" s="128"/>
      <c r="R224" s="129">
        <f>SUM(R225:R245)</f>
        <v>9.76130064</v>
      </c>
      <c r="S224" s="128"/>
      <c r="T224" s="130">
        <f>SUM(T225:T245)</f>
        <v>0</v>
      </c>
      <c r="AR224" s="124" t="s">
        <v>76</v>
      </c>
      <c r="AT224" s="131" t="s">
        <v>69</v>
      </c>
      <c r="AU224" s="131" t="s">
        <v>76</v>
      </c>
      <c r="AY224" s="124" t="s">
        <v>173</v>
      </c>
      <c r="BK224" s="132">
        <f>SUM(BK225:BK245)</f>
        <v>0</v>
      </c>
    </row>
    <row r="225" spans="1:65" s="2" customFormat="1" ht="21.75" customHeight="1">
      <c r="A225" s="30"/>
      <c r="B225" s="135"/>
      <c r="C225" s="136" t="s">
        <v>283</v>
      </c>
      <c r="D225" s="136" t="s">
        <v>175</v>
      </c>
      <c r="E225" s="137" t="s">
        <v>642</v>
      </c>
      <c r="F225" s="138" t="s">
        <v>643</v>
      </c>
      <c r="G225" s="139" t="s">
        <v>176</v>
      </c>
      <c r="H225" s="140">
        <v>26.04</v>
      </c>
      <c r="I225" s="141"/>
      <c r="J225" s="141">
        <f>ROUND(I225*H225,2)</f>
        <v>0</v>
      </c>
      <c r="K225" s="138" t="s">
        <v>177</v>
      </c>
      <c r="L225" s="31"/>
      <c r="M225" s="142" t="s">
        <v>3</v>
      </c>
      <c r="N225" s="143" t="s">
        <v>41</v>
      </c>
      <c r="O225" s="144">
        <v>0.16600000000000001</v>
      </c>
      <c r="P225" s="144">
        <f>O225*H225</f>
        <v>4.3226399999999998</v>
      </c>
      <c r="Q225" s="144">
        <v>0</v>
      </c>
      <c r="R225" s="144">
        <f>Q225*H225</f>
        <v>0</v>
      </c>
      <c r="S225" s="144">
        <v>0</v>
      </c>
      <c r="T225" s="145">
        <f>S225*H225</f>
        <v>0</v>
      </c>
      <c r="U225" s="30"/>
      <c r="V225" s="30"/>
      <c r="W225" s="30"/>
      <c r="X225" s="30"/>
      <c r="Y225" s="30"/>
      <c r="Z225" s="30"/>
      <c r="AA225" s="30"/>
      <c r="AB225" s="30"/>
      <c r="AC225" s="30"/>
      <c r="AD225" s="30"/>
      <c r="AE225" s="30"/>
      <c r="AR225" s="146" t="s">
        <v>178</v>
      </c>
      <c r="AT225" s="146" t="s">
        <v>175</v>
      </c>
      <c r="AU225" s="146" t="s">
        <v>79</v>
      </c>
      <c r="AY225" s="18" t="s">
        <v>173</v>
      </c>
      <c r="BE225" s="147">
        <f>IF(N225="základní",J225,0)</f>
        <v>0</v>
      </c>
      <c r="BF225" s="147">
        <f>IF(N225="snížená",J225,0)</f>
        <v>0</v>
      </c>
      <c r="BG225" s="147">
        <f>IF(N225="zákl. přenesená",J225,0)</f>
        <v>0</v>
      </c>
      <c r="BH225" s="147">
        <f>IF(N225="sníž. přenesená",J225,0)</f>
        <v>0</v>
      </c>
      <c r="BI225" s="147">
        <f>IF(N225="nulová",J225,0)</f>
        <v>0</v>
      </c>
      <c r="BJ225" s="18" t="s">
        <v>76</v>
      </c>
      <c r="BK225" s="147">
        <f>ROUND(I225*H225,2)</f>
        <v>0</v>
      </c>
      <c r="BL225" s="18" t="s">
        <v>178</v>
      </c>
      <c r="BM225" s="146" t="s">
        <v>1836</v>
      </c>
    </row>
    <row r="226" spans="1:65" s="2" customFormat="1" ht="185.25">
      <c r="A226" s="30"/>
      <c r="B226" s="31"/>
      <c r="C226" s="30"/>
      <c r="D226" s="148" t="s">
        <v>179</v>
      </c>
      <c r="E226" s="30"/>
      <c r="F226" s="149" t="s">
        <v>327</v>
      </c>
      <c r="G226" s="30"/>
      <c r="H226" s="30"/>
      <c r="I226" s="30"/>
      <c r="J226" s="30"/>
      <c r="K226" s="30"/>
      <c r="L226" s="31"/>
      <c r="M226" s="150"/>
      <c r="N226" s="151"/>
      <c r="O226" s="51"/>
      <c r="P226" s="51"/>
      <c r="Q226" s="51"/>
      <c r="R226" s="51"/>
      <c r="S226" s="51"/>
      <c r="T226" s="52"/>
      <c r="U226" s="30"/>
      <c r="V226" s="30"/>
      <c r="W226" s="30"/>
      <c r="X226" s="30"/>
      <c r="Y226" s="30"/>
      <c r="Z226" s="30"/>
      <c r="AA226" s="30"/>
      <c r="AB226" s="30"/>
      <c r="AC226" s="30"/>
      <c r="AD226" s="30"/>
      <c r="AE226" s="30"/>
      <c r="AT226" s="18" t="s">
        <v>179</v>
      </c>
      <c r="AU226" s="18" t="s">
        <v>79</v>
      </c>
    </row>
    <row r="227" spans="1:65" s="13" customFormat="1">
      <c r="B227" s="152"/>
      <c r="D227" s="148" t="s">
        <v>181</v>
      </c>
      <c r="E227" s="153" t="s">
        <v>3</v>
      </c>
      <c r="F227" s="154" t="s">
        <v>1691</v>
      </c>
      <c r="H227" s="153" t="s">
        <v>3</v>
      </c>
      <c r="L227" s="152"/>
      <c r="M227" s="155"/>
      <c r="N227" s="156"/>
      <c r="O227" s="156"/>
      <c r="P227" s="156"/>
      <c r="Q227" s="156"/>
      <c r="R227" s="156"/>
      <c r="S227" s="156"/>
      <c r="T227" s="157"/>
      <c r="AT227" s="153" t="s">
        <v>181</v>
      </c>
      <c r="AU227" s="153" t="s">
        <v>79</v>
      </c>
      <c r="AV227" s="13" t="s">
        <v>76</v>
      </c>
      <c r="AW227" s="13" t="s">
        <v>31</v>
      </c>
      <c r="AX227" s="13" t="s">
        <v>70</v>
      </c>
      <c r="AY227" s="153" t="s">
        <v>173</v>
      </c>
    </row>
    <row r="228" spans="1:65" s="14" customFormat="1">
      <c r="B228" s="158"/>
      <c r="D228" s="148" t="s">
        <v>181</v>
      </c>
      <c r="E228" s="159" t="s">
        <v>3</v>
      </c>
      <c r="F228" s="160" t="s">
        <v>1837</v>
      </c>
      <c r="H228" s="161">
        <v>19</v>
      </c>
      <c r="L228" s="158"/>
      <c r="M228" s="162"/>
      <c r="N228" s="163"/>
      <c r="O228" s="163"/>
      <c r="P228" s="163"/>
      <c r="Q228" s="163"/>
      <c r="R228" s="163"/>
      <c r="S228" s="163"/>
      <c r="T228" s="164"/>
      <c r="AT228" s="159" t="s">
        <v>181</v>
      </c>
      <c r="AU228" s="159" t="s">
        <v>79</v>
      </c>
      <c r="AV228" s="14" t="s">
        <v>79</v>
      </c>
      <c r="AW228" s="14" t="s">
        <v>31</v>
      </c>
      <c r="AX228" s="14" t="s">
        <v>70</v>
      </c>
      <c r="AY228" s="159" t="s">
        <v>173</v>
      </c>
    </row>
    <row r="229" spans="1:65" s="13" customFormat="1">
      <c r="B229" s="152"/>
      <c r="D229" s="148" t="s">
        <v>181</v>
      </c>
      <c r="E229" s="153" t="s">
        <v>3</v>
      </c>
      <c r="F229" s="154" t="s">
        <v>1694</v>
      </c>
      <c r="H229" s="153" t="s">
        <v>3</v>
      </c>
      <c r="L229" s="152"/>
      <c r="M229" s="155"/>
      <c r="N229" s="156"/>
      <c r="O229" s="156"/>
      <c r="P229" s="156"/>
      <c r="Q229" s="156"/>
      <c r="R229" s="156"/>
      <c r="S229" s="156"/>
      <c r="T229" s="157"/>
      <c r="AT229" s="153" t="s">
        <v>181</v>
      </c>
      <c r="AU229" s="153" t="s">
        <v>79</v>
      </c>
      <c r="AV229" s="13" t="s">
        <v>76</v>
      </c>
      <c r="AW229" s="13" t="s">
        <v>31</v>
      </c>
      <c r="AX229" s="13" t="s">
        <v>70</v>
      </c>
      <c r="AY229" s="153" t="s">
        <v>173</v>
      </c>
    </row>
    <row r="230" spans="1:65" s="14" customFormat="1">
      <c r="B230" s="158"/>
      <c r="D230" s="148" t="s">
        <v>181</v>
      </c>
      <c r="E230" s="159" t="s">
        <v>3</v>
      </c>
      <c r="F230" s="160" t="s">
        <v>1838</v>
      </c>
      <c r="H230" s="161">
        <v>7.04</v>
      </c>
      <c r="L230" s="158"/>
      <c r="M230" s="162"/>
      <c r="N230" s="163"/>
      <c r="O230" s="163"/>
      <c r="P230" s="163"/>
      <c r="Q230" s="163"/>
      <c r="R230" s="163"/>
      <c r="S230" s="163"/>
      <c r="T230" s="164"/>
      <c r="AT230" s="159" t="s">
        <v>181</v>
      </c>
      <c r="AU230" s="159" t="s">
        <v>79</v>
      </c>
      <c r="AV230" s="14" t="s">
        <v>79</v>
      </c>
      <c r="AW230" s="14" t="s">
        <v>31</v>
      </c>
      <c r="AX230" s="14" t="s">
        <v>70</v>
      </c>
      <c r="AY230" s="159" t="s">
        <v>173</v>
      </c>
    </row>
    <row r="231" spans="1:65" s="15" customFormat="1">
      <c r="B231" s="165"/>
      <c r="D231" s="148" t="s">
        <v>181</v>
      </c>
      <c r="E231" s="166" t="s">
        <v>3</v>
      </c>
      <c r="F231" s="167" t="s">
        <v>188</v>
      </c>
      <c r="H231" s="168">
        <v>26.04</v>
      </c>
      <c r="L231" s="165"/>
      <c r="M231" s="169"/>
      <c r="N231" s="170"/>
      <c r="O231" s="170"/>
      <c r="P231" s="170"/>
      <c r="Q231" s="170"/>
      <c r="R231" s="170"/>
      <c r="S231" s="170"/>
      <c r="T231" s="171"/>
      <c r="AT231" s="166" t="s">
        <v>181</v>
      </c>
      <c r="AU231" s="166" t="s">
        <v>79</v>
      </c>
      <c r="AV231" s="15" t="s">
        <v>178</v>
      </c>
      <c r="AW231" s="15" t="s">
        <v>31</v>
      </c>
      <c r="AX231" s="15" t="s">
        <v>76</v>
      </c>
      <c r="AY231" s="166" t="s">
        <v>173</v>
      </c>
    </row>
    <row r="232" spans="1:65" s="2" customFormat="1" ht="33" customHeight="1">
      <c r="A232" s="30"/>
      <c r="B232" s="135"/>
      <c r="C232" s="136" t="s">
        <v>287</v>
      </c>
      <c r="D232" s="136" t="s">
        <v>175</v>
      </c>
      <c r="E232" s="137" t="s">
        <v>1137</v>
      </c>
      <c r="F232" s="138" t="s">
        <v>1138</v>
      </c>
      <c r="G232" s="139" t="s">
        <v>176</v>
      </c>
      <c r="H232" s="140">
        <v>13.71</v>
      </c>
      <c r="I232" s="141"/>
      <c r="J232" s="141">
        <f>ROUND(I232*H232,2)</f>
        <v>0</v>
      </c>
      <c r="K232" s="138" t="s">
        <v>177</v>
      </c>
      <c r="L232" s="31"/>
      <c r="M232" s="142" t="s">
        <v>3</v>
      </c>
      <c r="N232" s="143" t="s">
        <v>41</v>
      </c>
      <c r="O232" s="144">
        <v>0.105</v>
      </c>
      <c r="P232" s="144">
        <f>O232*H232</f>
        <v>1.4395500000000001</v>
      </c>
      <c r="Q232" s="144">
        <v>0</v>
      </c>
      <c r="R232" s="144">
        <f>Q232*H232</f>
        <v>0</v>
      </c>
      <c r="S232" s="144">
        <v>0</v>
      </c>
      <c r="T232" s="145">
        <f>S232*H232</f>
        <v>0</v>
      </c>
      <c r="U232" s="30"/>
      <c r="V232" s="30"/>
      <c r="W232" s="30"/>
      <c r="X232" s="30"/>
      <c r="Y232" s="30"/>
      <c r="Z232" s="30"/>
      <c r="AA232" s="30"/>
      <c r="AB232" s="30"/>
      <c r="AC232" s="30"/>
      <c r="AD232" s="30"/>
      <c r="AE232" s="30"/>
      <c r="AR232" s="146" t="s">
        <v>178</v>
      </c>
      <c r="AT232" s="146" t="s">
        <v>175</v>
      </c>
      <c r="AU232" s="146" t="s">
        <v>79</v>
      </c>
      <c r="AY232" s="18" t="s">
        <v>173</v>
      </c>
      <c r="BE232" s="147">
        <f>IF(N232="základní",J232,0)</f>
        <v>0</v>
      </c>
      <c r="BF232" s="147">
        <f>IF(N232="snížená",J232,0)</f>
        <v>0</v>
      </c>
      <c r="BG232" s="147">
        <f>IF(N232="zákl. přenesená",J232,0)</f>
        <v>0</v>
      </c>
      <c r="BH232" s="147">
        <f>IF(N232="sníž. přenesená",J232,0)</f>
        <v>0</v>
      </c>
      <c r="BI232" s="147">
        <f>IF(N232="nulová",J232,0)</f>
        <v>0</v>
      </c>
      <c r="BJ232" s="18" t="s">
        <v>76</v>
      </c>
      <c r="BK232" s="147">
        <f>ROUND(I232*H232,2)</f>
        <v>0</v>
      </c>
      <c r="BL232" s="18" t="s">
        <v>178</v>
      </c>
      <c r="BM232" s="146" t="s">
        <v>1839</v>
      </c>
    </row>
    <row r="233" spans="1:65" s="2" customFormat="1" ht="243.75">
      <c r="A233" s="30"/>
      <c r="B233" s="31"/>
      <c r="C233" s="30"/>
      <c r="D233" s="148" t="s">
        <v>179</v>
      </c>
      <c r="E233" s="30"/>
      <c r="F233" s="149" t="s">
        <v>1140</v>
      </c>
      <c r="G233" s="30"/>
      <c r="H233" s="30"/>
      <c r="I233" s="30"/>
      <c r="J233" s="30"/>
      <c r="K233" s="30"/>
      <c r="L233" s="31"/>
      <c r="M233" s="150"/>
      <c r="N233" s="151"/>
      <c r="O233" s="51"/>
      <c r="P233" s="51"/>
      <c r="Q233" s="51"/>
      <c r="R233" s="51"/>
      <c r="S233" s="51"/>
      <c r="T233" s="52"/>
      <c r="U233" s="30"/>
      <c r="V233" s="30"/>
      <c r="W233" s="30"/>
      <c r="X233" s="30"/>
      <c r="Y233" s="30"/>
      <c r="Z233" s="30"/>
      <c r="AA233" s="30"/>
      <c r="AB233" s="30"/>
      <c r="AC233" s="30"/>
      <c r="AD233" s="30"/>
      <c r="AE233" s="30"/>
      <c r="AT233" s="18" t="s">
        <v>179</v>
      </c>
      <c r="AU233" s="18" t="s">
        <v>79</v>
      </c>
    </row>
    <row r="234" spans="1:65" s="13" customFormat="1">
      <c r="B234" s="152"/>
      <c r="D234" s="148" t="s">
        <v>181</v>
      </c>
      <c r="E234" s="153" t="s">
        <v>3</v>
      </c>
      <c r="F234" s="154" t="s">
        <v>875</v>
      </c>
      <c r="H234" s="153" t="s">
        <v>3</v>
      </c>
      <c r="L234" s="152"/>
      <c r="M234" s="155"/>
      <c r="N234" s="156"/>
      <c r="O234" s="156"/>
      <c r="P234" s="156"/>
      <c r="Q234" s="156"/>
      <c r="R234" s="156"/>
      <c r="S234" s="156"/>
      <c r="T234" s="157"/>
      <c r="AT234" s="153" t="s">
        <v>181</v>
      </c>
      <c r="AU234" s="153" t="s">
        <v>79</v>
      </c>
      <c r="AV234" s="13" t="s">
        <v>76</v>
      </c>
      <c r="AW234" s="13" t="s">
        <v>31</v>
      </c>
      <c r="AX234" s="13" t="s">
        <v>70</v>
      </c>
      <c r="AY234" s="153" t="s">
        <v>173</v>
      </c>
    </row>
    <row r="235" spans="1:65" s="14" customFormat="1">
      <c r="B235" s="158"/>
      <c r="D235" s="148" t="s">
        <v>181</v>
      </c>
      <c r="E235" s="159" t="s">
        <v>3</v>
      </c>
      <c r="F235" s="160" t="s">
        <v>1840</v>
      </c>
      <c r="H235" s="161">
        <v>13.71</v>
      </c>
      <c r="L235" s="158"/>
      <c r="M235" s="162"/>
      <c r="N235" s="163"/>
      <c r="O235" s="163"/>
      <c r="P235" s="163"/>
      <c r="Q235" s="163"/>
      <c r="R235" s="163"/>
      <c r="S235" s="163"/>
      <c r="T235" s="164"/>
      <c r="AT235" s="159" t="s">
        <v>181</v>
      </c>
      <c r="AU235" s="159" t="s">
        <v>79</v>
      </c>
      <c r="AV235" s="14" t="s">
        <v>79</v>
      </c>
      <c r="AW235" s="14" t="s">
        <v>31</v>
      </c>
      <c r="AX235" s="14" t="s">
        <v>70</v>
      </c>
      <c r="AY235" s="159" t="s">
        <v>173</v>
      </c>
    </row>
    <row r="236" spans="1:65" s="15" customFormat="1">
      <c r="B236" s="165"/>
      <c r="D236" s="148" t="s">
        <v>181</v>
      </c>
      <c r="E236" s="166" t="s">
        <v>3</v>
      </c>
      <c r="F236" s="167" t="s">
        <v>188</v>
      </c>
      <c r="H236" s="168">
        <v>13.71</v>
      </c>
      <c r="L236" s="165"/>
      <c r="M236" s="169"/>
      <c r="N236" s="170"/>
      <c r="O236" s="170"/>
      <c r="P236" s="170"/>
      <c r="Q236" s="170"/>
      <c r="R236" s="170"/>
      <c r="S236" s="170"/>
      <c r="T236" s="171"/>
      <c r="AT236" s="166" t="s">
        <v>181</v>
      </c>
      <c r="AU236" s="166" t="s">
        <v>79</v>
      </c>
      <c r="AV236" s="15" t="s">
        <v>178</v>
      </c>
      <c r="AW236" s="15" t="s">
        <v>31</v>
      </c>
      <c r="AX236" s="15" t="s">
        <v>76</v>
      </c>
      <c r="AY236" s="166" t="s">
        <v>173</v>
      </c>
    </row>
    <row r="237" spans="1:65" s="2" customFormat="1" ht="33" customHeight="1">
      <c r="A237" s="30"/>
      <c r="B237" s="135"/>
      <c r="C237" s="136" t="s">
        <v>290</v>
      </c>
      <c r="D237" s="136" t="s">
        <v>175</v>
      </c>
      <c r="E237" s="137" t="s">
        <v>1142</v>
      </c>
      <c r="F237" s="138" t="s">
        <v>1143</v>
      </c>
      <c r="G237" s="139" t="s">
        <v>176</v>
      </c>
      <c r="H237" s="140">
        <v>137.1</v>
      </c>
      <c r="I237" s="141"/>
      <c r="J237" s="141">
        <f>ROUND(I237*H237,2)</f>
        <v>0</v>
      </c>
      <c r="K237" s="138" t="s">
        <v>177</v>
      </c>
      <c r="L237" s="31"/>
      <c r="M237" s="142" t="s">
        <v>3</v>
      </c>
      <c r="N237" s="143" t="s">
        <v>41</v>
      </c>
      <c r="O237" s="144">
        <v>1.2999999999999999E-2</v>
      </c>
      <c r="P237" s="144">
        <f>O237*H237</f>
        <v>1.7822999999999998</v>
      </c>
      <c r="Q237" s="144">
        <v>0</v>
      </c>
      <c r="R237" s="144">
        <f>Q237*H237</f>
        <v>0</v>
      </c>
      <c r="S237" s="144">
        <v>0</v>
      </c>
      <c r="T237" s="145">
        <f>S237*H237</f>
        <v>0</v>
      </c>
      <c r="U237" s="30"/>
      <c r="V237" s="30"/>
      <c r="W237" s="30"/>
      <c r="X237" s="30"/>
      <c r="Y237" s="30"/>
      <c r="Z237" s="30"/>
      <c r="AA237" s="30"/>
      <c r="AB237" s="30"/>
      <c r="AC237" s="30"/>
      <c r="AD237" s="30"/>
      <c r="AE237" s="30"/>
      <c r="AR237" s="146" t="s">
        <v>178</v>
      </c>
      <c r="AT237" s="146" t="s">
        <v>175</v>
      </c>
      <c r="AU237" s="146" t="s">
        <v>79</v>
      </c>
      <c r="AY237" s="18" t="s">
        <v>173</v>
      </c>
      <c r="BE237" s="147">
        <f>IF(N237="základní",J237,0)</f>
        <v>0</v>
      </c>
      <c r="BF237" s="147">
        <f>IF(N237="snížená",J237,0)</f>
        <v>0</v>
      </c>
      <c r="BG237" s="147">
        <f>IF(N237="zákl. přenesená",J237,0)</f>
        <v>0</v>
      </c>
      <c r="BH237" s="147">
        <f>IF(N237="sníž. přenesená",J237,0)</f>
        <v>0</v>
      </c>
      <c r="BI237" s="147">
        <f>IF(N237="nulová",J237,0)</f>
        <v>0</v>
      </c>
      <c r="BJ237" s="18" t="s">
        <v>76</v>
      </c>
      <c r="BK237" s="147">
        <f>ROUND(I237*H237,2)</f>
        <v>0</v>
      </c>
      <c r="BL237" s="18" t="s">
        <v>178</v>
      </c>
      <c r="BM237" s="146" t="s">
        <v>1841</v>
      </c>
    </row>
    <row r="238" spans="1:65" s="2" customFormat="1" ht="243.75">
      <c r="A238" s="30"/>
      <c r="B238" s="31"/>
      <c r="C238" s="30"/>
      <c r="D238" s="148" t="s">
        <v>179</v>
      </c>
      <c r="E238" s="30"/>
      <c r="F238" s="149" t="s">
        <v>1140</v>
      </c>
      <c r="G238" s="30"/>
      <c r="H238" s="30"/>
      <c r="I238" s="30"/>
      <c r="J238" s="30"/>
      <c r="K238" s="30"/>
      <c r="L238" s="31"/>
      <c r="M238" s="150"/>
      <c r="N238" s="151"/>
      <c r="O238" s="51"/>
      <c r="P238" s="51"/>
      <c r="Q238" s="51"/>
      <c r="R238" s="51"/>
      <c r="S238" s="51"/>
      <c r="T238" s="52"/>
      <c r="U238" s="30"/>
      <c r="V238" s="30"/>
      <c r="W238" s="30"/>
      <c r="X238" s="30"/>
      <c r="Y238" s="30"/>
      <c r="Z238" s="30"/>
      <c r="AA238" s="30"/>
      <c r="AB238" s="30"/>
      <c r="AC238" s="30"/>
      <c r="AD238" s="30"/>
      <c r="AE238" s="30"/>
      <c r="AT238" s="18" t="s">
        <v>179</v>
      </c>
      <c r="AU238" s="18" t="s">
        <v>79</v>
      </c>
    </row>
    <row r="239" spans="1:65" s="14" customFormat="1">
      <c r="B239" s="158"/>
      <c r="D239" s="148" t="s">
        <v>181</v>
      </c>
      <c r="E239" s="159" t="s">
        <v>3</v>
      </c>
      <c r="F239" s="160" t="s">
        <v>1842</v>
      </c>
      <c r="H239" s="161">
        <v>137.1</v>
      </c>
      <c r="L239" s="158"/>
      <c r="M239" s="162"/>
      <c r="N239" s="163"/>
      <c r="O239" s="163"/>
      <c r="P239" s="163"/>
      <c r="Q239" s="163"/>
      <c r="R239" s="163"/>
      <c r="S239" s="163"/>
      <c r="T239" s="164"/>
      <c r="AT239" s="159" t="s">
        <v>181</v>
      </c>
      <c r="AU239" s="159" t="s">
        <v>79</v>
      </c>
      <c r="AV239" s="14" t="s">
        <v>79</v>
      </c>
      <c r="AW239" s="14" t="s">
        <v>31</v>
      </c>
      <c r="AX239" s="14" t="s">
        <v>70</v>
      </c>
      <c r="AY239" s="159" t="s">
        <v>173</v>
      </c>
    </row>
    <row r="240" spans="1:65" s="15" customFormat="1">
      <c r="B240" s="165"/>
      <c r="D240" s="148" t="s">
        <v>181</v>
      </c>
      <c r="E240" s="166" t="s">
        <v>3</v>
      </c>
      <c r="F240" s="167" t="s">
        <v>188</v>
      </c>
      <c r="H240" s="168">
        <v>137.1</v>
      </c>
      <c r="L240" s="165"/>
      <c r="M240" s="169"/>
      <c r="N240" s="170"/>
      <c r="O240" s="170"/>
      <c r="P240" s="170"/>
      <c r="Q240" s="170"/>
      <c r="R240" s="170"/>
      <c r="S240" s="170"/>
      <c r="T240" s="171"/>
      <c r="AT240" s="166" t="s">
        <v>181</v>
      </c>
      <c r="AU240" s="166" t="s">
        <v>79</v>
      </c>
      <c r="AV240" s="15" t="s">
        <v>178</v>
      </c>
      <c r="AW240" s="15" t="s">
        <v>31</v>
      </c>
      <c r="AX240" s="15" t="s">
        <v>76</v>
      </c>
      <c r="AY240" s="166" t="s">
        <v>173</v>
      </c>
    </row>
    <row r="241" spans="1:65" s="2" customFormat="1" ht="44.25" customHeight="1">
      <c r="A241" s="30"/>
      <c r="B241" s="135"/>
      <c r="C241" s="136" t="s">
        <v>297</v>
      </c>
      <c r="D241" s="136" t="s">
        <v>175</v>
      </c>
      <c r="E241" s="137" t="s">
        <v>339</v>
      </c>
      <c r="F241" s="138" t="s">
        <v>340</v>
      </c>
      <c r="G241" s="139" t="s">
        <v>176</v>
      </c>
      <c r="H241" s="140">
        <v>13.71</v>
      </c>
      <c r="I241" s="141"/>
      <c r="J241" s="141">
        <f>ROUND(I241*H241,2)</f>
        <v>0</v>
      </c>
      <c r="K241" s="138" t="s">
        <v>177</v>
      </c>
      <c r="L241" s="31"/>
      <c r="M241" s="142" t="s">
        <v>3</v>
      </c>
      <c r="N241" s="143" t="s">
        <v>41</v>
      </c>
      <c r="O241" s="144">
        <v>1.49</v>
      </c>
      <c r="P241" s="144">
        <f>O241*H241</f>
        <v>20.427900000000001</v>
      </c>
      <c r="Q241" s="144">
        <v>0.71198399999999995</v>
      </c>
      <c r="R241" s="144">
        <f>Q241*H241</f>
        <v>9.76130064</v>
      </c>
      <c r="S241" s="144">
        <v>0</v>
      </c>
      <c r="T241" s="145">
        <f>S241*H241</f>
        <v>0</v>
      </c>
      <c r="U241" s="30"/>
      <c r="V241" s="30"/>
      <c r="W241" s="30"/>
      <c r="X241" s="30"/>
      <c r="Y241" s="30"/>
      <c r="Z241" s="30"/>
      <c r="AA241" s="30"/>
      <c r="AB241" s="30"/>
      <c r="AC241" s="30"/>
      <c r="AD241" s="30"/>
      <c r="AE241" s="30"/>
      <c r="AR241" s="146" t="s">
        <v>178</v>
      </c>
      <c r="AT241" s="146" t="s">
        <v>175</v>
      </c>
      <c r="AU241" s="146" t="s">
        <v>79</v>
      </c>
      <c r="AY241" s="18" t="s">
        <v>173</v>
      </c>
      <c r="BE241" s="147">
        <f>IF(N241="základní",J241,0)</f>
        <v>0</v>
      </c>
      <c r="BF241" s="147">
        <f>IF(N241="snížená",J241,0)</f>
        <v>0</v>
      </c>
      <c r="BG241" s="147">
        <f>IF(N241="zákl. přenesená",J241,0)</f>
        <v>0</v>
      </c>
      <c r="BH241" s="147">
        <f>IF(N241="sníž. přenesená",J241,0)</f>
        <v>0</v>
      </c>
      <c r="BI241" s="147">
        <f>IF(N241="nulová",J241,0)</f>
        <v>0</v>
      </c>
      <c r="BJ241" s="18" t="s">
        <v>76</v>
      </c>
      <c r="BK241" s="147">
        <f>ROUND(I241*H241,2)</f>
        <v>0</v>
      </c>
      <c r="BL241" s="18" t="s">
        <v>178</v>
      </c>
      <c r="BM241" s="146" t="s">
        <v>1843</v>
      </c>
    </row>
    <row r="242" spans="1:65" s="13" customFormat="1">
      <c r="B242" s="152"/>
      <c r="D242" s="148" t="s">
        <v>181</v>
      </c>
      <c r="E242" s="153" t="s">
        <v>3</v>
      </c>
      <c r="F242" s="154" t="s">
        <v>1645</v>
      </c>
      <c r="H242" s="153" t="s">
        <v>3</v>
      </c>
      <c r="L242" s="152"/>
      <c r="M242" s="155"/>
      <c r="N242" s="156"/>
      <c r="O242" s="156"/>
      <c r="P242" s="156"/>
      <c r="Q242" s="156"/>
      <c r="R242" s="156"/>
      <c r="S242" s="156"/>
      <c r="T242" s="157"/>
      <c r="AT242" s="153" t="s">
        <v>181</v>
      </c>
      <c r="AU242" s="153" t="s">
        <v>79</v>
      </c>
      <c r="AV242" s="13" t="s">
        <v>76</v>
      </c>
      <c r="AW242" s="13" t="s">
        <v>31</v>
      </c>
      <c r="AX242" s="13" t="s">
        <v>70</v>
      </c>
      <c r="AY242" s="153" t="s">
        <v>173</v>
      </c>
    </row>
    <row r="243" spans="1:65" s="14" customFormat="1">
      <c r="B243" s="158"/>
      <c r="D243" s="148" t="s">
        <v>181</v>
      </c>
      <c r="E243" s="159" t="s">
        <v>3</v>
      </c>
      <c r="F243" s="160" t="s">
        <v>1844</v>
      </c>
      <c r="H243" s="161">
        <v>9.31</v>
      </c>
      <c r="L243" s="158"/>
      <c r="M243" s="162"/>
      <c r="N243" s="163"/>
      <c r="O243" s="163"/>
      <c r="P243" s="163"/>
      <c r="Q243" s="163"/>
      <c r="R243" s="163"/>
      <c r="S243" s="163"/>
      <c r="T243" s="164"/>
      <c r="AT243" s="159" t="s">
        <v>181</v>
      </c>
      <c r="AU243" s="159" t="s">
        <v>79</v>
      </c>
      <c r="AV243" s="14" t="s">
        <v>79</v>
      </c>
      <c r="AW243" s="14" t="s">
        <v>31</v>
      </c>
      <c r="AX243" s="14" t="s">
        <v>70</v>
      </c>
      <c r="AY243" s="159" t="s">
        <v>173</v>
      </c>
    </row>
    <row r="244" spans="1:65" s="14" customFormat="1">
      <c r="B244" s="158"/>
      <c r="D244" s="148" t="s">
        <v>181</v>
      </c>
      <c r="E244" s="159" t="s">
        <v>3</v>
      </c>
      <c r="F244" s="160" t="s">
        <v>1845</v>
      </c>
      <c r="H244" s="161">
        <v>4.4000000000000004</v>
      </c>
      <c r="L244" s="158"/>
      <c r="M244" s="162"/>
      <c r="N244" s="163"/>
      <c r="O244" s="163"/>
      <c r="P244" s="163"/>
      <c r="Q244" s="163"/>
      <c r="R244" s="163"/>
      <c r="S244" s="163"/>
      <c r="T244" s="164"/>
      <c r="AT244" s="159" t="s">
        <v>181</v>
      </c>
      <c r="AU244" s="159" t="s">
        <v>79</v>
      </c>
      <c r="AV244" s="14" t="s">
        <v>79</v>
      </c>
      <c r="AW244" s="14" t="s">
        <v>31</v>
      </c>
      <c r="AX244" s="14" t="s">
        <v>70</v>
      </c>
      <c r="AY244" s="159" t="s">
        <v>173</v>
      </c>
    </row>
    <row r="245" spans="1:65" s="15" customFormat="1">
      <c r="B245" s="165"/>
      <c r="D245" s="148" t="s">
        <v>181</v>
      </c>
      <c r="E245" s="166" t="s">
        <v>3</v>
      </c>
      <c r="F245" s="167" t="s">
        <v>188</v>
      </c>
      <c r="H245" s="168">
        <v>13.71</v>
      </c>
      <c r="L245" s="165"/>
      <c r="M245" s="169"/>
      <c r="N245" s="170"/>
      <c r="O245" s="170"/>
      <c r="P245" s="170"/>
      <c r="Q245" s="170"/>
      <c r="R245" s="170"/>
      <c r="S245" s="170"/>
      <c r="T245" s="171"/>
      <c r="AT245" s="166" t="s">
        <v>181</v>
      </c>
      <c r="AU245" s="166" t="s">
        <v>79</v>
      </c>
      <c r="AV245" s="15" t="s">
        <v>178</v>
      </c>
      <c r="AW245" s="15" t="s">
        <v>31</v>
      </c>
      <c r="AX245" s="15" t="s">
        <v>76</v>
      </c>
      <c r="AY245" s="166" t="s">
        <v>173</v>
      </c>
    </row>
    <row r="246" spans="1:65" s="12" customFormat="1" ht="22.9" customHeight="1">
      <c r="B246" s="123"/>
      <c r="D246" s="124" t="s">
        <v>69</v>
      </c>
      <c r="E246" s="133" t="s">
        <v>197</v>
      </c>
      <c r="F246" s="133" t="s">
        <v>342</v>
      </c>
      <c r="J246" s="134">
        <f>BK246</f>
        <v>0</v>
      </c>
      <c r="L246" s="123"/>
      <c r="M246" s="127"/>
      <c r="N246" s="128"/>
      <c r="O246" s="128"/>
      <c r="P246" s="129">
        <f>SUM(P247:P258)</f>
        <v>20.162999999999997</v>
      </c>
      <c r="Q246" s="128"/>
      <c r="R246" s="129">
        <f>SUM(R247:R258)</f>
        <v>0</v>
      </c>
      <c r="S246" s="128"/>
      <c r="T246" s="130">
        <f>SUM(T247:T258)</f>
        <v>35.256</v>
      </c>
      <c r="AR246" s="124" t="s">
        <v>76</v>
      </c>
      <c r="AT246" s="131" t="s">
        <v>69</v>
      </c>
      <c r="AU246" s="131" t="s">
        <v>76</v>
      </c>
      <c r="AY246" s="124" t="s">
        <v>173</v>
      </c>
      <c r="BK246" s="132">
        <f>SUM(BK247:BK258)</f>
        <v>0</v>
      </c>
    </row>
    <row r="247" spans="1:65" s="2" customFormat="1" ht="55.5" customHeight="1">
      <c r="A247" s="30"/>
      <c r="B247" s="135"/>
      <c r="C247" s="136" t="s">
        <v>301</v>
      </c>
      <c r="D247" s="136" t="s">
        <v>175</v>
      </c>
      <c r="E247" s="137" t="s">
        <v>344</v>
      </c>
      <c r="F247" s="138" t="s">
        <v>345</v>
      </c>
      <c r="G247" s="139" t="s">
        <v>200</v>
      </c>
      <c r="H247" s="140">
        <v>19.5</v>
      </c>
      <c r="I247" s="141"/>
      <c r="J247" s="141">
        <f>ROUND(I247*H247,2)</f>
        <v>0</v>
      </c>
      <c r="K247" s="138" t="s">
        <v>177</v>
      </c>
      <c r="L247" s="31"/>
      <c r="M247" s="142" t="s">
        <v>3</v>
      </c>
      <c r="N247" s="143" t="s">
        <v>41</v>
      </c>
      <c r="O247" s="144">
        <v>0.28199999999999997</v>
      </c>
      <c r="P247" s="144">
        <f>O247*H247</f>
        <v>5.4989999999999997</v>
      </c>
      <c r="Q247" s="144">
        <v>0</v>
      </c>
      <c r="R247" s="144">
        <f>Q247*H247</f>
        <v>0</v>
      </c>
      <c r="S247" s="144">
        <v>1.8080000000000001</v>
      </c>
      <c r="T247" s="145">
        <f>S247*H247</f>
        <v>35.256</v>
      </c>
      <c r="U247" s="30"/>
      <c r="V247" s="30"/>
      <c r="W247" s="30"/>
      <c r="X247" s="30"/>
      <c r="Y247" s="30"/>
      <c r="Z247" s="30"/>
      <c r="AA247" s="30"/>
      <c r="AB247" s="30"/>
      <c r="AC247" s="30"/>
      <c r="AD247" s="30"/>
      <c r="AE247" s="30"/>
      <c r="AR247" s="146" t="s">
        <v>178</v>
      </c>
      <c r="AT247" s="146" t="s">
        <v>175</v>
      </c>
      <c r="AU247" s="146" t="s">
        <v>79</v>
      </c>
      <c r="AY247" s="18" t="s">
        <v>173</v>
      </c>
      <c r="BE247" s="147">
        <f>IF(N247="základní",J247,0)</f>
        <v>0</v>
      </c>
      <c r="BF247" s="147">
        <f>IF(N247="snížená",J247,0)</f>
        <v>0</v>
      </c>
      <c r="BG247" s="147">
        <f>IF(N247="zákl. přenesená",J247,0)</f>
        <v>0</v>
      </c>
      <c r="BH247" s="147">
        <f>IF(N247="sníž. přenesená",J247,0)</f>
        <v>0</v>
      </c>
      <c r="BI247" s="147">
        <f>IF(N247="nulová",J247,0)</f>
        <v>0</v>
      </c>
      <c r="BJ247" s="18" t="s">
        <v>76</v>
      </c>
      <c r="BK247" s="147">
        <f>ROUND(I247*H247,2)</f>
        <v>0</v>
      </c>
      <c r="BL247" s="18" t="s">
        <v>178</v>
      </c>
      <c r="BM247" s="146" t="s">
        <v>1846</v>
      </c>
    </row>
    <row r="248" spans="1:65" s="2" customFormat="1" ht="48.75">
      <c r="A248" s="30"/>
      <c r="B248" s="31"/>
      <c r="C248" s="30"/>
      <c r="D248" s="148" t="s">
        <v>179</v>
      </c>
      <c r="E248" s="30"/>
      <c r="F248" s="149" t="s">
        <v>346</v>
      </c>
      <c r="G248" s="30"/>
      <c r="H248" s="30"/>
      <c r="I248" s="30"/>
      <c r="J248" s="30"/>
      <c r="K248" s="30"/>
      <c r="L248" s="31"/>
      <c r="M248" s="150"/>
      <c r="N248" s="151"/>
      <c r="O248" s="51"/>
      <c r="P248" s="51"/>
      <c r="Q248" s="51"/>
      <c r="R248" s="51"/>
      <c r="S248" s="51"/>
      <c r="T248" s="52"/>
      <c r="U248" s="30"/>
      <c r="V248" s="30"/>
      <c r="W248" s="30"/>
      <c r="X248" s="30"/>
      <c r="Y248" s="30"/>
      <c r="Z248" s="30"/>
      <c r="AA248" s="30"/>
      <c r="AB248" s="30"/>
      <c r="AC248" s="30"/>
      <c r="AD248" s="30"/>
      <c r="AE248" s="30"/>
      <c r="AT248" s="18" t="s">
        <v>179</v>
      </c>
      <c r="AU248" s="18" t="s">
        <v>79</v>
      </c>
    </row>
    <row r="249" spans="1:65" s="13" customFormat="1">
      <c r="B249" s="152"/>
      <c r="D249" s="148" t="s">
        <v>181</v>
      </c>
      <c r="E249" s="153" t="s">
        <v>3</v>
      </c>
      <c r="F249" s="154" t="s">
        <v>1495</v>
      </c>
      <c r="H249" s="153" t="s">
        <v>3</v>
      </c>
      <c r="L249" s="152"/>
      <c r="M249" s="155"/>
      <c r="N249" s="156"/>
      <c r="O249" s="156"/>
      <c r="P249" s="156"/>
      <c r="Q249" s="156"/>
      <c r="R249" s="156"/>
      <c r="S249" s="156"/>
      <c r="T249" s="157"/>
      <c r="AT249" s="153" t="s">
        <v>181</v>
      </c>
      <c r="AU249" s="153" t="s">
        <v>79</v>
      </c>
      <c r="AV249" s="13" t="s">
        <v>76</v>
      </c>
      <c r="AW249" s="13" t="s">
        <v>31</v>
      </c>
      <c r="AX249" s="13" t="s">
        <v>70</v>
      </c>
      <c r="AY249" s="153" t="s">
        <v>173</v>
      </c>
    </row>
    <row r="250" spans="1:65" s="14" customFormat="1">
      <c r="B250" s="158"/>
      <c r="D250" s="148" t="s">
        <v>181</v>
      </c>
      <c r="E250" s="159" t="s">
        <v>3</v>
      </c>
      <c r="F250" s="160" t="s">
        <v>1496</v>
      </c>
      <c r="H250" s="161">
        <v>19.5</v>
      </c>
      <c r="L250" s="158"/>
      <c r="M250" s="162"/>
      <c r="N250" s="163"/>
      <c r="O250" s="163"/>
      <c r="P250" s="163"/>
      <c r="Q250" s="163"/>
      <c r="R250" s="163"/>
      <c r="S250" s="163"/>
      <c r="T250" s="164"/>
      <c r="AT250" s="159" t="s">
        <v>181</v>
      </c>
      <c r="AU250" s="159" t="s">
        <v>79</v>
      </c>
      <c r="AV250" s="14" t="s">
        <v>79</v>
      </c>
      <c r="AW250" s="14" t="s">
        <v>31</v>
      </c>
      <c r="AX250" s="14" t="s">
        <v>76</v>
      </c>
      <c r="AY250" s="159" t="s">
        <v>173</v>
      </c>
    </row>
    <row r="251" spans="1:65" s="2" customFormat="1" ht="33" customHeight="1">
      <c r="A251" s="30"/>
      <c r="B251" s="135"/>
      <c r="C251" s="136" t="s">
        <v>307</v>
      </c>
      <c r="D251" s="136" t="s">
        <v>175</v>
      </c>
      <c r="E251" s="137" t="s">
        <v>348</v>
      </c>
      <c r="F251" s="138" t="s">
        <v>349</v>
      </c>
      <c r="G251" s="139" t="s">
        <v>200</v>
      </c>
      <c r="H251" s="140">
        <v>19.5</v>
      </c>
      <c r="I251" s="141"/>
      <c r="J251" s="141">
        <f>ROUND(I251*H251,2)</f>
        <v>0</v>
      </c>
      <c r="K251" s="138" t="s">
        <v>177</v>
      </c>
      <c r="L251" s="31"/>
      <c r="M251" s="142" t="s">
        <v>3</v>
      </c>
      <c r="N251" s="143" t="s">
        <v>41</v>
      </c>
      <c r="O251" s="144">
        <v>0.63900000000000001</v>
      </c>
      <c r="P251" s="144">
        <f>O251*H251</f>
        <v>12.4605</v>
      </c>
      <c r="Q251" s="144">
        <v>0</v>
      </c>
      <c r="R251" s="144">
        <f>Q251*H251</f>
        <v>0</v>
      </c>
      <c r="S251" s="144">
        <v>0</v>
      </c>
      <c r="T251" s="145">
        <f>S251*H251</f>
        <v>0</v>
      </c>
      <c r="U251" s="30"/>
      <c r="V251" s="30"/>
      <c r="W251" s="30"/>
      <c r="X251" s="30"/>
      <c r="Y251" s="30"/>
      <c r="Z251" s="30"/>
      <c r="AA251" s="30"/>
      <c r="AB251" s="30"/>
      <c r="AC251" s="30"/>
      <c r="AD251" s="30"/>
      <c r="AE251" s="30"/>
      <c r="AR251" s="146" t="s">
        <v>178</v>
      </c>
      <c r="AT251" s="146" t="s">
        <v>175</v>
      </c>
      <c r="AU251" s="146" t="s">
        <v>79</v>
      </c>
      <c r="AY251" s="18" t="s">
        <v>173</v>
      </c>
      <c r="BE251" s="147">
        <f>IF(N251="základní",J251,0)</f>
        <v>0</v>
      </c>
      <c r="BF251" s="147">
        <f>IF(N251="snížená",J251,0)</f>
        <v>0</v>
      </c>
      <c r="BG251" s="147">
        <f>IF(N251="zákl. přenesená",J251,0)</f>
        <v>0</v>
      </c>
      <c r="BH251" s="147">
        <f>IF(N251="sníž. přenesená",J251,0)</f>
        <v>0</v>
      </c>
      <c r="BI251" s="147">
        <f>IF(N251="nulová",J251,0)</f>
        <v>0</v>
      </c>
      <c r="BJ251" s="18" t="s">
        <v>76</v>
      </c>
      <c r="BK251" s="147">
        <f>ROUND(I251*H251,2)</f>
        <v>0</v>
      </c>
      <c r="BL251" s="18" t="s">
        <v>178</v>
      </c>
      <c r="BM251" s="146" t="s">
        <v>1847</v>
      </c>
    </row>
    <row r="252" spans="1:65" s="2" customFormat="1" ht="156">
      <c r="A252" s="30"/>
      <c r="B252" s="31"/>
      <c r="C252" s="30"/>
      <c r="D252" s="148" t="s">
        <v>179</v>
      </c>
      <c r="E252" s="30"/>
      <c r="F252" s="149" t="s">
        <v>350</v>
      </c>
      <c r="G252" s="30"/>
      <c r="H252" s="30"/>
      <c r="I252" s="30"/>
      <c r="J252" s="30"/>
      <c r="K252" s="30"/>
      <c r="L252" s="31"/>
      <c r="M252" s="150"/>
      <c r="N252" s="151"/>
      <c r="O252" s="51"/>
      <c r="P252" s="51"/>
      <c r="Q252" s="51"/>
      <c r="R252" s="51"/>
      <c r="S252" s="51"/>
      <c r="T252" s="52"/>
      <c r="U252" s="30"/>
      <c r="V252" s="30"/>
      <c r="W252" s="30"/>
      <c r="X252" s="30"/>
      <c r="Y252" s="30"/>
      <c r="Z252" s="30"/>
      <c r="AA252" s="30"/>
      <c r="AB252" s="30"/>
      <c r="AC252" s="30"/>
      <c r="AD252" s="30"/>
      <c r="AE252" s="30"/>
      <c r="AT252" s="18" t="s">
        <v>179</v>
      </c>
      <c r="AU252" s="18" t="s">
        <v>79</v>
      </c>
    </row>
    <row r="253" spans="1:65" s="13" customFormat="1">
      <c r="B253" s="152"/>
      <c r="D253" s="148" t="s">
        <v>181</v>
      </c>
      <c r="E253" s="153" t="s">
        <v>3</v>
      </c>
      <c r="F253" s="154" t="s">
        <v>351</v>
      </c>
      <c r="H253" s="153" t="s">
        <v>3</v>
      </c>
      <c r="L253" s="152"/>
      <c r="M253" s="155"/>
      <c r="N253" s="156"/>
      <c r="O253" s="156"/>
      <c r="P253" s="156"/>
      <c r="Q253" s="156"/>
      <c r="R253" s="156"/>
      <c r="S253" s="156"/>
      <c r="T253" s="157"/>
      <c r="AT253" s="153" t="s">
        <v>181</v>
      </c>
      <c r="AU253" s="153" t="s">
        <v>79</v>
      </c>
      <c r="AV253" s="13" t="s">
        <v>76</v>
      </c>
      <c r="AW253" s="13" t="s">
        <v>31</v>
      </c>
      <c r="AX253" s="13" t="s">
        <v>70</v>
      </c>
      <c r="AY253" s="153" t="s">
        <v>173</v>
      </c>
    </row>
    <row r="254" spans="1:65" s="14" customFormat="1">
      <c r="B254" s="158"/>
      <c r="D254" s="148" t="s">
        <v>181</v>
      </c>
      <c r="E254" s="159" t="s">
        <v>3</v>
      </c>
      <c r="F254" s="160" t="s">
        <v>1498</v>
      </c>
      <c r="H254" s="161">
        <v>19.5</v>
      </c>
      <c r="L254" s="158"/>
      <c r="M254" s="162"/>
      <c r="N254" s="163"/>
      <c r="O254" s="163"/>
      <c r="P254" s="163"/>
      <c r="Q254" s="163"/>
      <c r="R254" s="163"/>
      <c r="S254" s="163"/>
      <c r="T254" s="164"/>
      <c r="AT254" s="159" t="s">
        <v>181</v>
      </c>
      <c r="AU254" s="159" t="s">
        <v>79</v>
      </c>
      <c r="AV254" s="14" t="s">
        <v>79</v>
      </c>
      <c r="AW254" s="14" t="s">
        <v>31</v>
      </c>
      <c r="AX254" s="14" t="s">
        <v>76</v>
      </c>
      <c r="AY254" s="159" t="s">
        <v>173</v>
      </c>
    </row>
    <row r="255" spans="1:65" s="2" customFormat="1" ht="21.75" customHeight="1">
      <c r="A255" s="30"/>
      <c r="B255" s="135"/>
      <c r="C255" s="136" t="s">
        <v>311</v>
      </c>
      <c r="D255" s="136" t="s">
        <v>175</v>
      </c>
      <c r="E255" s="137" t="s">
        <v>353</v>
      </c>
      <c r="F255" s="138" t="s">
        <v>354</v>
      </c>
      <c r="G255" s="139" t="s">
        <v>200</v>
      </c>
      <c r="H255" s="140">
        <v>19.5</v>
      </c>
      <c r="I255" s="141"/>
      <c r="J255" s="141">
        <f>ROUND(I255*H255,2)</f>
        <v>0</v>
      </c>
      <c r="K255" s="138" t="s">
        <v>177</v>
      </c>
      <c r="L255" s="31"/>
      <c r="M255" s="142" t="s">
        <v>3</v>
      </c>
      <c r="N255" s="143" t="s">
        <v>41</v>
      </c>
      <c r="O255" s="144">
        <v>0.113</v>
      </c>
      <c r="P255" s="144">
        <f>O255*H255</f>
        <v>2.2035</v>
      </c>
      <c r="Q255" s="144">
        <v>0</v>
      </c>
      <c r="R255" s="144">
        <f>Q255*H255</f>
        <v>0</v>
      </c>
      <c r="S255" s="144">
        <v>0</v>
      </c>
      <c r="T255" s="145">
        <f>S255*H255</f>
        <v>0</v>
      </c>
      <c r="U255" s="30"/>
      <c r="V255" s="30"/>
      <c r="W255" s="30"/>
      <c r="X255" s="30"/>
      <c r="Y255" s="30"/>
      <c r="Z255" s="30"/>
      <c r="AA255" s="30"/>
      <c r="AB255" s="30"/>
      <c r="AC255" s="30"/>
      <c r="AD255" s="30"/>
      <c r="AE255" s="30"/>
      <c r="AR255" s="146" t="s">
        <v>178</v>
      </c>
      <c r="AT255" s="146" t="s">
        <v>175</v>
      </c>
      <c r="AU255" s="146" t="s">
        <v>79</v>
      </c>
      <c r="AY255" s="18" t="s">
        <v>173</v>
      </c>
      <c r="BE255" s="147">
        <f>IF(N255="základní",J255,0)</f>
        <v>0</v>
      </c>
      <c r="BF255" s="147">
        <f>IF(N255="snížená",J255,0)</f>
        <v>0</v>
      </c>
      <c r="BG255" s="147">
        <f>IF(N255="zákl. přenesená",J255,0)</f>
        <v>0</v>
      </c>
      <c r="BH255" s="147">
        <f>IF(N255="sníž. přenesená",J255,0)</f>
        <v>0</v>
      </c>
      <c r="BI255" s="147">
        <f>IF(N255="nulová",J255,0)</f>
        <v>0</v>
      </c>
      <c r="BJ255" s="18" t="s">
        <v>76</v>
      </c>
      <c r="BK255" s="147">
        <f>ROUND(I255*H255,2)</f>
        <v>0</v>
      </c>
      <c r="BL255" s="18" t="s">
        <v>178</v>
      </c>
      <c r="BM255" s="146" t="s">
        <v>1848</v>
      </c>
    </row>
    <row r="256" spans="1:65" s="2" customFormat="1" ht="156">
      <c r="A256" s="30"/>
      <c r="B256" s="31"/>
      <c r="C256" s="30"/>
      <c r="D256" s="148" t="s">
        <v>179</v>
      </c>
      <c r="E256" s="30"/>
      <c r="F256" s="149" t="s">
        <v>350</v>
      </c>
      <c r="G256" s="30"/>
      <c r="H256" s="30"/>
      <c r="I256" s="30"/>
      <c r="J256" s="30"/>
      <c r="K256" s="30"/>
      <c r="L256" s="31"/>
      <c r="M256" s="150"/>
      <c r="N256" s="151"/>
      <c r="O256" s="51"/>
      <c r="P256" s="51"/>
      <c r="Q256" s="51"/>
      <c r="R256" s="51"/>
      <c r="S256" s="51"/>
      <c r="T256" s="52"/>
      <c r="U256" s="30"/>
      <c r="V256" s="30"/>
      <c r="W256" s="30"/>
      <c r="X256" s="30"/>
      <c r="Y256" s="30"/>
      <c r="Z256" s="30"/>
      <c r="AA256" s="30"/>
      <c r="AB256" s="30"/>
      <c r="AC256" s="30"/>
      <c r="AD256" s="30"/>
      <c r="AE256" s="30"/>
      <c r="AT256" s="18" t="s">
        <v>179</v>
      </c>
      <c r="AU256" s="18" t="s">
        <v>79</v>
      </c>
    </row>
    <row r="257" spans="1:65" s="14" customFormat="1">
      <c r="B257" s="158"/>
      <c r="D257" s="148" t="s">
        <v>181</v>
      </c>
      <c r="E257" s="159" t="s">
        <v>3</v>
      </c>
      <c r="F257" s="160" t="s">
        <v>1500</v>
      </c>
      <c r="H257" s="161">
        <v>19.5</v>
      </c>
      <c r="L257" s="158"/>
      <c r="M257" s="162"/>
      <c r="N257" s="163"/>
      <c r="O257" s="163"/>
      <c r="P257" s="163"/>
      <c r="Q257" s="163"/>
      <c r="R257" s="163"/>
      <c r="S257" s="163"/>
      <c r="T257" s="164"/>
      <c r="AT257" s="159" t="s">
        <v>181</v>
      </c>
      <c r="AU257" s="159" t="s">
        <v>79</v>
      </c>
      <c r="AV257" s="14" t="s">
        <v>79</v>
      </c>
      <c r="AW257" s="14" t="s">
        <v>31</v>
      </c>
      <c r="AX257" s="14" t="s">
        <v>70</v>
      </c>
      <c r="AY257" s="159" t="s">
        <v>173</v>
      </c>
    </row>
    <row r="258" spans="1:65" s="15" customFormat="1">
      <c r="B258" s="165"/>
      <c r="D258" s="148" t="s">
        <v>181</v>
      </c>
      <c r="E258" s="166" t="s">
        <v>3</v>
      </c>
      <c r="F258" s="167" t="s">
        <v>188</v>
      </c>
      <c r="H258" s="168">
        <v>19.5</v>
      </c>
      <c r="L258" s="165"/>
      <c r="M258" s="169"/>
      <c r="N258" s="170"/>
      <c r="O258" s="170"/>
      <c r="P258" s="170"/>
      <c r="Q258" s="170"/>
      <c r="R258" s="170"/>
      <c r="S258" s="170"/>
      <c r="T258" s="171"/>
      <c r="AT258" s="166" t="s">
        <v>181</v>
      </c>
      <c r="AU258" s="166" t="s">
        <v>79</v>
      </c>
      <c r="AV258" s="15" t="s">
        <v>178</v>
      </c>
      <c r="AW258" s="15" t="s">
        <v>31</v>
      </c>
      <c r="AX258" s="15" t="s">
        <v>76</v>
      </c>
      <c r="AY258" s="166" t="s">
        <v>173</v>
      </c>
    </row>
    <row r="259" spans="1:65" s="12" customFormat="1" ht="22.9" customHeight="1">
      <c r="B259" s="123"/>
      <c r="D259" s="124" t="s">
        <v>69</v>
      </c>
      <c r="E259" s="133" t="s">
        <v>216</v>
      </c>
      <c r="F259" s="133" t="s">
        <v>372</v>
      </c>
      <c r="J259" s="134">
        <f>BK259</f>
        <v>0</v>
      </c>
      <c r="L259" s="123"/>
      <c r="M259" s="127"/>
      <c r="N259" s="128"/>
      <c r="O259" s="128"/>
      <c r="P259" s="129">
        <f>SUM(P260:P294)</f>
        <v>109.45620799999999</v>
      </c>
      <c r="Q259" s="128"/>
      <c r="R259" s="129">
        <f>SUM(R260:R294)</f>
        <v>22.514476211200002</v>
      </c>
      <c r="S259" s="128"/>
      <c r="T259" s="130">
        <f>SUM(T260:T294)</f>
        <v>55.616170000000004</v>
      </c>
      <c r="AR259" s="124" t="s">
        <v>76</v>
      </c>
      <c r="AT259" s="131" t="s">
        <v>69</v>
      </c>
      <c r="AU259" s="131" t="s">
        <v>76</v>
      </c>
      <c r="AY259" s="124" t="s">
        <v>173</v>
      </c>
      <c r="BK259" s="132">
        <f>SUM(BK260:BK294)</f>
        <v>0</v>
      </c>
    </row>
    <row r="260" spans="1:65" s="2" customFormat="1" ht="21.75" customHeight="1">
      <c r="A260" s="30"/>
      <c r="B260" s="135"/>
      <c r="C260" s="136" t="s">
        <v>312</v>
      </c>
      <c r="D260" s="136" t="s">
        <v>175</v>
      </c>
      <c r="E260" s="137" t="s">
        <v>1501</v>
      </c>
      <c r="F260" s="138" t="s">
        <v>1502</v>
      </c>
      <c r="G260" s="139" t="s">
        <v>190</v>
      </c>
      <c r="H260" s="140">
        <v>5</v>
      </c>
      <c r="I260" s="141"/>
      <c r="J260" s="141">
        <f>ROUND(I260*H260,2)</f>
        <v>0</v>
      </c>
      <c r="K260" s="138" t="s">
        <v>177</v>
      </c>
      <c r="L260" s="31"/>
      <c r="M260" s="142" t="s">
        <v>3</v>
      </c>
      <c r="N260" s="143" t="s">
        <v>41</v>
      </c>
      <c r="O260" s="144">
        <v>5.8419999999999996</v>
      </c>
      <c r="P260" s="144">
        <f>O260*H260</f>
        <v>29.209999999999997</v>
      </c>
      <c r="Q260" s="144">
        <v>2.2041864000000002</v>
      </c>
      <c r="R260" s="144">
        <f>Q260*H260</f>
        <v>11.020932000000002</v>
      </c>
      <c r="S260" s="144">
        <v>0</v>
      </c>
      <c r="T260" s="145">
        <f>S260*H260</f>
        <v>0</v>
      </c>
      <c r="U260" s="30"/>
      <c r="V260" s="30"/>
      <c r="W260" s="30"/>
      <c r="X260" s="30"/>
      <c r="Y260" s="30"/>
      <c r="Z260" s="30"/>
      <c r="AA260" s="30"/>
      <c r="AB260" s="30"/>
      <c r="AC260" s="30"/>
      <c r="AD260" s="30"/>
      <c r="AE260" s="30"/>
      <c r="AR260" s="146" t="s">
        <v>178</v>
      </c>
      <c r="AT260" s="146" t="s">
        <v>175</v>
      </c>
      <c r="AU260" s="146" t="s">
        <v>79</v>
      </c>
      <c r="AY260" s="18" t="s">
        <v>173</v>
      </c>
      <c r="BE260" s="147">
        <f>IF(N260="základní",J260,0)</f>
        <v>0</v>
      </c>
      <c r="BF260" s="147">
        <f>IF(N260="snížená",J260,0)</f>
        <v>0</v>
      </c>
      <c r="BG260" s="147">
        <f>IF(N260="zákl. přenesená",J260,0)</f>
        <v>0</v>
      </c>
      <c r="BH260" s="147">
        <f>IF(N260="sníž. přenesená",J260,0)</f>
        <v>0</v>
      </c>
      <c r="BI260" s="147">
        <f>IF(N260="nulová",J260,0)</f>
        <v>0</v>
      </c>
      <c r="BJ260" s="18" t="s">
        <v>76</v>
      </c>
      <c r="BK260" s="147">
        <f>ROUND(I260*H260,2)</f>
        <v>0</v>
      </c>
      <c r="BL260" s="18" t="s">
        <v>178</v>
      </c>
      <c r="BM260" s="146" t="s">
        <v>1849</v>
      </c>
    </row>
    <row r="261" spans="1:65" s="2" customFormat="1" ht="126.75">
      <c r="A261" s="30"/>
      <c r="B261" s="31"/>
      <c r="C261" s="30"/>
      <c r="D261" s="148" t="s">
        <v>179</v>
      </c>
      <c r="E261" s="30"/>
      <c r="F261" s="149" t="s">
        <v>685</v>
      </c>
      <c r="G261" s="30"/>
      <c r="H261" s="30"/>
      <c r="I261" s="30"/>
      <c r="J261" s="30"/>
      <c r="K261" s="30"/>
      <c r="L261" s="31"/>
      <c r="M261" s="150"/>
      <c r="N261" s="151"/>
      <c r="O261" s="51"/>
      <c r="P261" s="51"/>
      <c r="Q261" s="51"/>
      <c r="R261" s="51"/>
      <c r="S261" s="51"/>
      <c r="T261" s="52"/>
      <c r="U261" s="30"/>
      <c r="V261" s="30"/>
      <c r="W261" s="30"/>
      <c r="X261" s="30"/>
      <c r="Y261" s="30"/>
      <c r="Z261" s="30"/>
      <c r="AA261" s="30"/>
      <c r="AB261" s="30"/>
      <c r="AC261" s="30"/>
      <c r="AD261" s="30"/>
      <c r="AE261" s="30"/>
      <c r="AT261" s="18" t="s">
        <v>179</v>
      </c>
      <c r="AU261" s="18" t="s">
        <v>79</v>
      </c>
    </row>
    <row r="262" spans="1:65" s="14" customFormat="1">
      <c r="B262" s="158"/>
      <c r="D262" s="148" t="s">
        <v>181</v>
      </c>
      <c r="E262" s="159" t="s">
        <v>3</v>
      </c>
      <c r="F262" s="160" t="s">
        <v>1850</v>
      </c>
      <c r="H262" s="161">
        <v>5</v>
      </c>
      <c r="L262" s="158"/>
      <c r="M262" s="162"/>
      <c r="N262" s="163"/>
      <c r="O262" s="163"/>
      <c r="P262" s="163"/>
      <c r="Q262" s="163"/>
      <c r="R262" s="163"/>
      <c r="S262" s="163"/>
      <c r="T262" s="164"/>
      <c r="AT262" s="159" t="s">
        <v>181</v>
      </c>
      <c r="AU262" s="159" t="s">
        <v>79</v>
      </c>
      <c r="AV262" s="14" t="s">
        <v>79</v>
      </c>
      <c r="AW262" s="14" t="s">
        <v>31</v>
      </c>
      <c r="AX262" s="14" t="s">
        <v>76</v>
      </c>
      <c r="AY262" s="159" t="s">
        <v>173</v>
      </c>
    </row>
    <row r="263" spans="1:65" s="2" customFormat="1" ht="16.5" customHeight="1">
      <c r="A263" s="30"/>
      <c r="B263" s="135"/>
      <c r="C263" s="172" t="s">
        <v>313</v>
      </c>
      <c r="D263" s="172" t="s">
        <v>246</v>
      </c>
      <c r="E263" s="173" t="s">
        <v>1505</v>
      </c>
      <c r="F263" s="174" t="s">
        <v>1851</v>
      </c>
      <c r="G263" s="175" t="s">
        <v>293</v>
      </c>
      <c r="H263" s="176">
        <v>5</v>
      </c>
      <c r="I263" s="177"/>
      <c r="J263" s="177">
        <f>ROUND(I263*H263,2)</f>
        <v>0</v>
      </c>
      <c r="K263" s="174" t="s">
        <v>3</v>
      </c>
      <c r="L263" s="178"/>
      <c r="M263" s="179" t="s">
        <v>3</v>
      </c>
      <c r="N263" s="180" t="s">
        <v>41</v>
      </c>
      <c r="O263" s="144">
        <v>0</v>
      </c>
      <c r="P263" s="144">
        <f>O263*H263</f>
        <v>0</v>
      </c>
      <c r="Q263" s="144">
        <v>1.8109999999999999</v>
      </c>
      <c r="R263" s="144">
        <f>Q263*H263</f>
        <v>9.0549999999999997</v>
      </c>
      <c r="S263" s="144">
        <v>0</v>
      </c>
      <c r="T263" s="145">
        <f>S263*H263</f>
        <v>0</v>
      </c>
      <c r="U263" s="30"/>
      <c r="V263" s="30"/>
      <c r="W263" s="30"/>
      <c r="X263" s="30"/>
      <c r="Y263" s="30"/>
      <c r="Z263" s="30"/>
      <c r="AA263" s="30"/>
      <c r="AB263" s="30"/>
      <c r="AC263" s="30"/>
      <c r="AD263" s="30"/>
      <c r="AE263" s="30"/>
      <c r="AR263" s="146" t="s">
        <v>211</v>
      </c>
      <c r="AT263" s="146" t="s">
        <v>246</v>
      </c>
      <c r="AU263" s="146" t="s">
        <v>79</v>
      </c>
      <c r="AY263" s="18" t="s">
        <v>173</v>
      </c>
      <c r="BE263" s="147">
        <f>IF(N263="základní",J263,0)</f>
        <v>0</v>
      </c>
      <c r="BF263" s="147">
        <f>IF(N263="snížená",J263,0)</f>
        <v>0</v>
      </c>
      <c r="BG263" s="147">
        <f>IF(N263="zákl. přenesená",J263,0)</f>
        <v>0</v>
      </c>
      <c r="BH263" s="147">
        <f>IF(N263="sníž. přenesená",J263,0)</f>
        <v>0</v>
      </c>
      <c r="BI263" s="147">
        <f>IF(N263="nulová",J263,0)</f>
        <v>0</v>
      </c>
      <c r="BJ263" s="18" t="s">
        <v>76</v>
      </c>
      <c r="BK263" s="147">
        <f>ROUND(I263*H263,2)</f>
        <v>0</v>
      </c>
      <c r="BL263" s="18" t="s">
        <v>178</v>
      </c>
      <c r="BM263" s="146" t="s">
        <v>1852</v>
      </c>
    </row>
    <row r="264" spans="1:65" s="14" customFormat="1">
      <c r="B264" s="158"/>
      <c r="D264" s="148" t="s">
        <v>181</v>
      </c>
      <c r="E264" s="159" t="s">
        <v>3</v>
      </c>
      <c r="F264" s="160" t="s">
        <v>1853</v>
      </c>
      <c r="H264" s="161">
        <v>5</v>
      </c>
      <c r="L264" s="158"/>
      <c r="M264" s="162"/>
      <c r="N264" s="163"/>
      <c r="O264" s="163"/>
      <c r="P264" s="163"/>
      <c r="Q264" s="163"/>
      <c r="R264" s="163"/>
      <c r="S264" s="163"/>
      <c r="T264" s="164"/>
      <c r="AT264" s="159" t="s">
        <v>181</v>
      </c>
      <c r="AU264" s="159" t="s">
        <v>79</v>
      </c>
      <c r="AV264" s="14" t="s">
        <v>79</v>
      </c>
      <c r="AW264" s="14" t="s">
        <v>31</v>
      </c>
      <c r="AX264" s="14" t="s">
        <v>76</v>
      </c>
      <c r="AY264" s="159" t="s">
        <v>173</v>
      </c>
    </row>
    <row r="265" spans="1:65" s="2" customFormat="1" ht="21.75" customHeight="1">
      <c r="A265" s="30"/>
      <c r="B265" s="135"/>
      <c r="C265" s="136" t="s">
        <v>317</v>
      </c>
      <c r="D265" s="136" t="s">
        <v>175</v>
      </c>
      <c r="E265" s="137" t="s">
        <v>697</v>
      </c>
      <c r="F265" s="138" t="s">
        <v>698</v>
      </c>
      <c r="G265" s="139" t="s">
        <v>190</v>
      </c>
      <c r="H265" s="140">
        <v>15.2</v>
      </c>
      <c r="I265" s="141"/>
      <c r="J265" s="141">
        <f>ROUND(I265*H265,2)</f>
        <v>0</v>
      </c>
      <c r="K265" s="138" t="s">
        <v>177</v>
      </c>
      <c r="L265" s="31"/>
      <c r="M265" s="142" t="s">
        <v>3</v>
      </c>
      <c r="N265" s="143" t="s">
        <v>41</v>
      </c>
      <c r="O265" s="144">
        <v>0.24</v>
      </c>
      <c r="P265" s="144">
        <f>O265*H265</f>
        <v>3.6479999999999997</v>
      </c>
      <c r="Q265" s="144">
        <v>1.74E-4</v>
      </c>
      <c r="R265" s="144">
        <f>Q265*H265</f>
        <v>2.6448000000000001E-3</v>
      </c>
      <c r="S265" s="144">
        <v>0</v>
      </c>
      <c r="T265" s="145">
        <f>S265*H265</f>
        <v>0</v>
      </c>
      <c r="U265" s="30"/>
      <c r="V265" s="30"/>
      <c r="W265" s="30"/>
      <c r="X265" s="30"/>
      <c r="Y265" s="30"/>
      <c r="Z265" s="30"/>
      <c r="AA265" s="30"/>
      <c r="AB265" s="30"/>
      <c r="AC265" s="30"/>
      <c r="AD265" s="30"/>
      <c r="AE265" s="30"/>
      <c r="AR265" s="146" t="s">
        <v>178</v>
      </c>
      <c r="AT265" s="146" t="s">
        <v>175</v>
      </c>
      <c r="AU265" s="146" t="s">
        <v>79</v>
      </c>
      <c r="AY265" s="18" t="s">
        <v>173</v>
      </c>
      <c r="BE265" s="147">
        <f>IF(N265="základní",J265,0)</f>
        <v>0</v>
      </c>
      <c r="BF265" s="147">
        <f>IF(N265="snížená",J265,0)</f>
        <v>0</v>
      </c>
      <c r="BG265" s="147">
        <f>IF(N265="zákl. přenesená",J265,0)</f>
        <v>0</v>
      </c>
      <c r="BH265" s="147">
        <f>IF(N265="sníž. přenesená",J265,0)</f>
        <v>0</v>
      </c>
      <c r="BI265" s="147">
        <f>IF(N265="nulová",J265,0)</f>
        <v>0</v>
      </c>
      <c r="BJ265" s="18" t="s">
        <v>76</v>
      </c>
      <c r="BK265" s="147">
        <f>ROUND(I265*H265,2)</f>
        <v>0</v>
      </c>
      <c r="BL265" s="18" t="s">
        <v>178</v>
      </c>
      <c r="BM265" s="146" t="s">
        <v>1854</v>
      </c>
    </row>
    <row r="266" spans="1:65" s="2" customFormat="1" ht="360.75">
      <c r="A266" s="30"/>
      <c r="B266" s="31"/>
      <c r="C266" s="30"/>
      <c r="D266" s="148" t="s">
        <v>179</v>
      </c>
      <c r="E266" s="30"/>
      <c r="F266" s="149" t="s">
        <v>700</v>
      </c>
      <c r="G266" s="30"/>
      <c r="H266" s="30"/>
      <c r="I266" s="30"/>
      <c r="J266" s="30"/>
      <c r="K266" s="30"/>
      <c r="L266" s="31"/>
      <c r="M266" s="150"/>
      <c r="N266" s="151"/>
      <c r="O266" s="51"/>
      <c r="P266" s="51"/>
      <c r="Q266" s="51"/>
      <c r="R266" s="51"/>
      <c r="S266" s="51"/>
      <c r="T266" s="52"/>
      <c r="U266" s="30"/>
      <c r="V266" s="30"/>
      <c r="W266" s="30"/>
      <c r="X266" s="30"/>
      <c r="Y266" s="30"/>
      <c r="Z266" s="30"/>
      <c r="AA266" s="30"/>
      <c r="AB266" s="30"/>
      <c r="AC266" s="30"/>
      <c r="AD266" s="30"/>
      <c r="AE266" s="30"/>
      <c r="AT266" s="18" t="s">
        <v>179</v>
      </c>
      <c r="AU266" s="18" t="s">
        <v>79</v>
      </c>
    </row>
    <row r="267" spans="1:65" s="13" customFormat="1">
      <c r="B267" s="152"/>
      <c r="D267" s="148" t="s">
        <v>181</v>
      </c>
      <c r="E267" s="153" t="s">
        <v>3</v>
      </c>
      <c r="F267" s="154" t="s">
        <v>1514</v>
      </c>
      <c r="H267" s="153" t="s">
        <v>3</v>
      </c>
      <c r="L267" s="152"/>
      <c r="M267" s="155"/>
      <c r="N267" s="156"/>
      <c r="O267" s="156"/>
      <c r="P267" s="156"/>
      <c r="Q267" s="156"/>
      <c r="R267" s="156"/>
      <c r="S267" s="156"/>
      <c r="T267" s="157"/>
      <c r="AT267" s="153" t="s">
        <v>181</v>
      </c>
      <c r="AU267" s="153" t="s">
        <v>79</v>
      </c>
      <c r="AV267" s="13" t="s">
        <v>76</v>
      </c>
      <c r="AW267" s="13" t="s">
        <v>31</v>
      </c>
      <c r="AX267" s="13" t="s">
        <v>70</v>
      </c>
      <c r="AY267" s="153" t="s">
        <v>173</v>
      </c>
    </row>
    <row r="268" spans="1:65" s="14" customFormat="1">
      <c r="B268" s="158"/>
      <c r="D268" s="148" t="s">
        <v>181</v>
      </c>
      <c r="E268" s="159" t="s">
        <v>3</v>
      </c>
      <c r="F268" s="160" t="s">
        <v>1855</v>
      </c>
      <c r="H268" s="161">
        <v>15.2</v>
      </c>
      <c r="L268" s="158"/>
      <c r="M268" s="162"/>
      <c r="N268" s="163"/>
      <c r="O268" s="163"/>
      <c r="P268" s="163"/>
      <c r="Q268" s="163"/>
      <c r="R268" s="163"/>
      <c r="S268" s="163"/>
      <c r="T268" s="164"/>
      <c r="AT268" s="159" t="s">
        <v>181</v>
      </c>
      <c r="AU268" s="159" t="s">
        <v>79</v>
      </c>
      <c r="AV268" s="14" t="s">
        <v>79</v>
      </c>
      <c r="AW268" s="14" t="s">
        <v>31</v>
      </c>
      <c r="AX268" s="14" t="s">
        <v>70</v>
      </c>
      <c r="AY268" s="159" t="s">
        <v>173</v>
      </c>
    </row>
    <row r="269" spans="1:65" s="15" customFormat="1">
      <c r="B269" s="165"/>
      <c r="D269" s="148" t="s">
        <v>181</v>
      </c>
      <c r="E269" s="166" t="s">
        <v>3</v>
      </c>
      <c r="F269" s="167" t="s">
        <v>188</v>
      </c>
      <c r="H269" s="168">
        <v>15.2</v>
      </c>
      <c r="L269" s="165"/>
      <c r="M269" s="169"/>
      <c r="N269" s="170"/>
      <c r="O269" s="170"/>
      <c r="P269" s="170"/>
      <c r="Q269" s="170"/>
      <c r="R269" s="170"/>
      <c r="S269" s="170"/>
      <c r="T269" s="171"/>
      <c r="AT269" s="166" t="s">
        <v>181</v>
      </c>
      <c r="AU269" s="166" t="s">
        <v>79</v>
      </c>
      <c r="AV269" s="15" t="s">
        <v>178</v>
      </c>
      <c r="AW269" s="15" t="s">
        <v>31</v>
      </c>
      <c r="AX269" s="15" t="s">
        <v>76</v>
      </c>
      <c r="AY269" s="166" t="s">
        <v>173</v>
      </c>
    </row>
    <row r="270" spans="1:65" s="2" customFormat="1" ht="21.75" customHeight="1">
      <c r="A270" s="30"/>
      <c r="B270" s="135"/>
      <c r="C270" s="136" t="s">
        <v>319</v>
      </c>
      <c r="D270" s="136" t="s">
        <v>175</v>
      </c>
      <c r="E270" s="137" t="s">
        <v>376</v>
      </c>
      <c r="F270" s="138" t="s">
        <v>377</v>
      </c>
      <c r="G270" s="139" t="s">
        <v>293</v>
      </c>
      <c r="H270" s="140">
        <v>1</v>
      </c>
      <c r="I270" s="141"/>
      <c r="J270" s="141">
        <f>ROUND(I270*H270,2)</f>
        <v>0</v>
      </c>
      <c r="K270" s="138" t="s">
        <v>177</v>
      </c>
      <c r="L270" s="31"/>
      <c r="M270" s="142" t="s">
        <v>3</v>
      </c>
      <c r="N270" s="143" t="s">
        <v>41</v>
      </c>
      <c r="O270" s="144">
        <v>1.2649999999999999</v>
      </c>
      <c r="P270" s="144">
        <f>O270*H270</f>
        <v>1.2649999999999999</v>
      </c>
      <c r="Q270" s="144">
        <v>6.4850000000000003E-3</v>
      </c>
      <c r="R270" s="144">
        <f>Q270*H270</f>
        <v>6.4850000000000003E-3</v>
      </c>
      <c r="S270" s="144">
        <v>0</v>
      </c>
      <c r="T270" s="145">
        <f>S270*H270</f>
        <v>0</v>
      </c>
      <c r="U270" s="30"/>
      <c r="V270" s="30"/>
      <c r="W270" s="30"/>
      <c r="X270" s="30"/>
      <c r="Y270" s="30"/>
      <c r="Z270" s="30"/>
      <c r="AA270" s="30"/>
      <c r="AB270" s="30"/>
      <c r="AC270" s="30"/>
      <c r="AD270" s="30"/>
      <c r="AE270" s="30"/>
      <c r="AR270" s="146" t="s">
        <v>178</v>
      </c>
      <c r="AT270" s="146" t="s">
        <v>175</v>
      </c>
      <c r="AU270" s="146" t="s">
        <v>79</v>
      </c>
      <c r="AY270" s="18" t="s">
        <v>173</v>
      </c>
      <c r="BE270" s="147">
        <f>IF(N270="základní",J270,0)</f>
        <v>0</v>
      </c>
      <c r="BF270" s="147">
        <f>IF(N270="snížená",J270,0)</f>
        <v>0</v>
      </c>
      <c r="BG270" s="147">
        <f>IF(N270="zákl. přenesená",J270,0)</f>
        <v>0</v>
      </c>
      <c r="BH270" s="147">
        <f>IF(N270="sníž. přenesená",J270,0)</f>
        <v>0</v>
      </c>
      <c r="BI270" s="147">
        <f>IF(N270="nulová",J270,0)</f>
        <v>0</v>
      </c>
      <c r="BJ270" s="18" t="s">
        <v>76</v>
      </c>
      <c r="BK270" s="147">
        <f>ROUND(I270*H270,2)</f>
        <v>0</v>
      </c>
      <c r="BL270" s="18" t="s">
        <v>178</v>
      </c>
      <c r="BM270" s="146" t="s">
        <v>1856</v>
      </c>
    </row>
    <row r="271" spans="1:65" s="13" customFormat="1">
      <c r="B271" s="152"/>
      <c r="D271" s="148" t="s">
        <v>181</v>
      </c>
      <c r="E271" s="153" t="s">
        <v>3</v>
      </c>
      <c r="F271" s="154" t="s">
        <v>378</v>
      </c>
      <c r="H271" s="153" t="s">
        <v>3</v>
      </c>
      <c r="L271" s="152"/>
      <c r="M271" s="155"/>
      <c r="N271" s="156"/>
      <c r="O271" s="156"/>
      <c r="P271" s="156"/>
      <c r="Q271" s="156"/>
      <c r="R271" s="156"/>
      <c r="S271" s="156"/>
      <c r="T271" s="157"/>
      <c r="AT271" s="153" t="s">
        <v>181</v>
      </c>
      <c r="AU271" s="153" t="s">
        <v>79</v>
      </c>
      <c r="AV271" s="13" t="s">
        <v>76</v>
      </c>
      <c r="AW271" s="13" t="s">
        <v>31</v>
      </c>
      <c r="AX271" s="13" t="s">
        <v>70</v>
      </c>
      <c r="AY271" s="153" t="s">
        <v>173</v>
      </c>
    </row>
    <row r="272" spans="1:65" s="13" customFormat="1">
      <c r="B272" s="152"/>
      <c r="D272" s="148" t="s">
        <v>181</v>
      </c>
      <c r="E272" s="153" t="s">
        <v>3</v>
      </c>
      <c r="F272" s="154" t="s">
        <v>379</v>
      </c>
      <c r="H272" s="153" t="s">
        <v>3</v>
      </c>
      <c r="L272" s="152"/>
      <c r="M272" s="155"/>
      <c r="N272" s="156"/>
      <c r="O272" s="156"/>
      <c r="P272" s="156"/>
      <c r="Q272" s="156"/>
      <c r="R272" s="156"/>
      <c r="S272" s="156"/>
      <c r="T272" s="157"/>
      <c r="AT272" s="153" t="s">
        <v>181</v>
      </c>
      <c r="AU272" s="153" t="s">
        <v>79</v>
      </c>
      <c r="AV272" s="13" t="s">
        <v>76</v>
      </c>
      <c r="AW272" s="13" t="s">
        <v>31</v>
      </c>
      <c r="AX272" s="13" t="s">
        <v>70</v>
      </c>
      <c r="AY272" s="153" t="s">
        <v>173</v>
      </c>
    </row>
    <row r="273" spans="1:65" s="14" customFormat="1">
      <c r="B273" s="158"/>
      <c r="D273" s="148" t="s">
        <v>181</v>
      </c>
      <c r="E273" s="159" t="s">
        <v>3</v>
      </c>
      <c r="F273" s="160" t="s">
        <v>1713</v>
      </c>
      <c r="H273" s="161">
        <v>1</v>
      </c>
      <c r="L273" s="158"/>
      <c r="M273" s="162"/>
      <c r="N273" s="163"/>
      <c r="O273" s="163"/>
      <c r="P273" s="163"/>
      <c r="Q273" s="163"/>
      <c r="R273" s="163"/>
      <c r="S273" s="163"/>
      <c r="T273" s="164"/>
      <c r="AT273" s="159" t="s">
        <v>181</v>
      </c>
      <c r="AU273" s="159" t="s">
        <v>79</v>
      </c>
      <c r="AV273" s="14" t="s">
        <v>79</v>
      </c>
      <c r="AW273" s="14" t="s">
        <v>31</v>
      </c>
      <c r="AX273" s="14" t="s">
        <v>70</v>
      </c>
      <c r="AY273" s="159" t="s">
        <v>173</v>
      </c>
    </row>
    <row r="274" spans="1:65" s="15" customFormat="1">
      <c r="B274" s="165"/>
      <c r="D274" s="148" t="s">
        <v>181</v>
      </c>
      <c r="E274" s="166" t="s">
        <v>3</v>
      </c>
      <c r="F274" s="167" t="s">
        <v>188</v>
      </c>
      <c r="H274" s="168">
        <v>1</v>
      </c>
      <c r="L274" s="165"/>
      <c r="M274" s="169"/>
      <c r="N274" s="170"/>
      <c r="O274" s="170"/>
      <c r="P274" s="170"/>
      <c r="Q274" s="170"/>
      <c r="R274" s="170"/>
      <c r="S274" s="170"/>
      <c r="T274" s="171"/>
      <c r="AT274" s="166" t="s">
        <v>181</v>
      </c>
      <c r="AU274" s="166" t="s">
        <v>79</v>
      </c>
      <c r="AV274" s="15" t="s">
        <v>178</v>
      </c>
      <c r="AW274" s="15" t="s">
        <v>31</v>
      </c>
      <c r="AX274" s="15" t="s">
        <v>76</v>
      </c>
      <c r="AY274" s="166" t="s">
        <v>173</v>
      </c>
    </row>
    <row r="275" spans="1:65" s="2" customFormat="1" ht="21.75" customHeight="1">
      <c r="A275" s="30"/>
      <c r="B275" s="135"/>
      <c r="C275" s="136" t="s">
        <v>321</v>
      </c>
      <c r="D275" s="136" t="s">
        <v>175</v>
      </c>
      <c r="E275" s="137" t="s">
        <v>381</v>
      </c>
      <c r="F275" s="138" t="s">
        <v>382</v>
      </c>
      <c r="G275" s="139" t="s">
        <v>200</v>
      </c>
      <c r="H275" s="140">
        <v>17.2</v>
      </c>
      <c r="I275" s="141"/>
      <c r="J275" s="141">
        <f>ROUND(I275*H275,2)</f>
        <v>0</v>
      </c>
      <c r="K275" s="138" t="s">
        <v>177</v>
      </c>
      <c r="L275" s="31"/>
      <c r="M275" s="142" t="s">
        <v>3</v>
      </c>
      <c r="N275" s="143" t="s">
        <v>41</v>
      </c>
      <c r="O275" s="144">
        <v>2.976</v>
      </c>
      <c r="P275" s="144">
        <f>O275*H275</f>
        <v>51.187199999999997</v>
      </c>
      <c r="Q275" s="144">
        <v>0.12</v>
      </c>
      <c r="R275" s="144">
        <f>Q275*H275</f>
        <v>2.0640000000000001</v>
      </c>
      <c r="S275" s="144">
        <v>2.4900000000000002</v>
      </c>
      <c r="T275" s="145">
        <f>S275*H275</f>
        <v>42.828000000000003</v>
      </c>
      <c r="U275" s="30"/>
      <c r="V275" s="30"/>
      <c r="W275" s="30"/>
      <c r="X275" s="30"/>
      <c r="Y275" s="30"/>
      <c r="Z275" s="30"/>
      <c r="AA275" s="30"/>
      <c r="AB275" s="30"/>
      <c r="AC275" s="30"/>
      <c r="AD275" s="30"/>
      <c r="AE275" s="30"/>
      <c r="AR275" s="146" t="s">
        <v>178</v>
      </c>
      <c r="AT275" s="146" t="s">
        <v>175</v>
      </c>
      <c r="AU275" s="146" t="s">
        <v>79</v>
      </c>
      <c r="AY275" s="18" t="s">
        <v>173</v>
      </c>
      <c r="BE275" s="147">
        <f>IF(N275="základní",J275,0)</f>
        <v>0</v>
      </c>
      <c r="BF275" s="147">
        <f>IF(N275="snížená",J275,0)</f>
        <v>0</v>
      </c>
      <c r="BG275" s="147">
        <f>IF(N275="zákl. přenesená",J275,0)</f>
        <v>0</v>
      </c>
      <c r="BH275" s="147">
        <f>IF(N275="sníž. přenesená",J275,0)</f>
        <v>0</v>
      </c>
      <c r="BI275" s="147">
        <f>IF(N275="nulová",J275,0)</f>
        <v>0</v>
      </c>
      <c r="BJ275" s="18" t="s">
        <v>76</v>
      </c>
      <c r="BK275" s="147">
        <f>ROUND(I275*H275,2)</f>
        <v>0</v>
      </c>
      <c r="BL275" s="18" t="s">
        <v>178</v>
      </c>
      <c r="BM275" s="146" t="s">
        <v>1857</v>
      </c>
    </row>
    <row r="276" spans="1:65" s="2" customFormat="1" ht="224.25">
      <c r="A276" s="30"/>
      <c r="B276" s="31"/>
      <c r="C276" s="30"/>
      <c r="D276" s="148" t="s">
        <v>179</v>
      </c>
      <c r="E276" s="30"/>
      <c r="F276" s="149" t="s">
        <v>383</v>
      </c>
      <c r="G276" s="30"/>
      <c r="H276" s="30"/>
      <c r="I276" s="30"/>
      <c r="J276" s="30"/>
      <c r="K276" s="30"/>
      <c r="L276" s="31"/>
      <c r="M276" s="150"/>
      <c r="N276" s="151"/>
      <c r="O276" s="51"/>
      <c r="P276" s="51"/>
      <c r="Q276" s="51"/>
      <c r="R276" s="51"/>
      <c r="S276" s="51"/>
      <c r="T276" s="52"/>
      <c r="U276" s="30"/>
      <c r="V276" s="30"/>
      <c r="W276" s="30"/>
      <c r="X276" s="30"/>
      <c r="Y276" s="30"/>
      <c r="Z276" s="30"/>
      <c r="AA276" s="30"/>
      <c r="AB276" s="30"/>
      <c r="AC276" s="30"/>
      <c r="AD276" s="30"/>
      <c r="AE276" s="30"/>
      <c r="AT276" s="18" t="s">
        <v>179</v>
      </c>
      <c r="AU276" s="18" t="s">
        <v>79</v>
      </c>
    </row>
    <row r="277" spans="1:65" s="13" customFormat="1">
      <c r="B277" s="152"/>
      <c r="D277" s="148" t="s">
        <v>181</v>
      </c>
      <c r="E277" s="153" t="s">
        <v>3</v>
      </c>
      <c r="F277" s="154" t="s">
        <v>1519</v>
      </c>
      <c r="H277" s="153" t="s">
        <v>3</v>
      </c>
      <c r="L277" s="152"/>
      <c r="M277" s="155"/>
      <c r="N277" s="156"/>
      <c r="O277" s="156"/>
      <c r="P277" s="156"/>
      <c r="Q277" s="156"/>
      <c r="R277" s="156"/>
      <c r="S277" s="156"/>
      <c r="T277" s="157"/>
      <c r="AT277" s="153" t="s">
        <v>181</v>
      </c>
      <c r="AU277" s="153" t="s">
        <v>79</v>
      </c>
      <c r="AV277" s="13" t="s">
        <v>76</v>
      </c>
      <c r="AW277" s="13" t="s">
        <v>31</v>
      </c>
      <c r="AX277" s="13" t="s">
        <v>70</v>
      </c>
      <c r="AY277" s="153" t="s">
        <v>173</v>
      </c>
    </row>
    <row r="278" spans="1:65" s="14" customFormat="1">
      <c r="B278" s="158"/>
      <c r="D278" s="148" t="s">
        <v>181</v>
      </c>
      <c r="E278" s="159" t="s">
        <v>3</v>
      </c>
      <c r="F278" s="160" t="s">
        <v>1858</v>
      </c>
      <c r="H278" s="161">
        <v>16.32</v>
      </c>
      <c r="L278" s="158"/>
      <c r="M278" s="162"/>
      <c r="N278" s="163"/>
      <c r="O278" s="163"/>
      <c r="P278" s="163"/>
      <c r="Q278" s="163"/>
      <c r="R278" s="163"/>
      <c r="S278" s="163"/>
      <c r="T278" s="164"/>
      <c r="AT278" s="159" t="s">
        <v>181</v>
      </c>
      <c r="AU278" s="159" t="s">
        <v>79</v>
      </c>
      <c r="AV278" s="14" t="s">
        <v>79</v>
      </c>
      <c r="AW278" s="14" t="s">
        <v>31</v>
      </c>
      <c r="AX278" s="14" t="s">
        <v>70</v>
      </c>
      <c r="AY278" s="159" t="s">
        <v>173</v>
      </c>
    </row>
    <row r="279" spans="1:65" s="14" customFormat="1">
      <c r="B279" s="158"/>
      <c r="D279" s="148" t="s">
        <v>181</v>
      </c>
      <c r="E279" s="159" t="s">
        <v>3</v>
      </c>
      <c r="F279" s="160" t="s">
        <v>1859</v>
      </c>
      <c r="H279" s="161">
        <v>0.88</v>
      </c>
      <c r="L279" s="158"/>
      <c r="M279" s="162"/>
      <c r="N279" s="163"/>
      <c r="O279" s="163"/>
      <c r="P279" s="163"/>
      <c r="Q279" s="163"/>
      <c r="R279" s="163"/>
      <c r="S279" s="163"/>
      <c r="T279" s="164"/>
      <c r="AT279" s="159" t="s">
        <v>181</v>
      </c>
      <c r="AU279" s="159" t="s">
        <v>79</v>
      </c>
      <c r="AV279" s="14" t="s">
        <v>79</v>
      </c>
      <c r="AW279" s="14" t="s">
        <v>31</v>
      </c>
      <c r="AX279" s="14" t="s">
        <v>70</v>
      </c>
      <c r="AY279" s="159" t="s">
        <v>173</v>
      </c>
    </row>
    <row r="280" spans="1:65" s="15" customFormat="1">
      <c r="B280" s="165"/>
      <c r="D280" s="148" t="s">
        <v>181</v>
      </c>
      <c r="E280" s="166" t="s">
        <v>3</v>
      </c>
      <c r="F280" s="167" t="s">
        <v>188</v>
      </c>
      <c r="H280" s="168">
        <v>17.2</v>
      </c>
      <c r="L280" s="165"/>
      <c r="M280" s="169"/>
      <c r="N280" s="170"/>
      <c r="O280" s="170"/>
      <c r="P280" s="170"/>
      <c r="Q280" s="170"/>
      <c r="R280" s="170"/>
      <c r="S280" s="170"/>
      <c r="T280" s="171"/>
      <c r="AT280" s="166" t="s">
        <v>181</v>
      </c>
      <c r="AU280" s="166" t="s">
        <v>79</v>
      </c>
      <c r="AV280" s="15" t="s">
        <v>178</v>
      </c>
      <c r="AW280" s="15" t="s">
        <v>31</v>
      </c>
      <c r="AX280" s="15" t="s">
        <v>76</v>
      </c>
      <c r="AY280" s="166" t="s">
        <v>173</v>
      </c>
    </row>
    <row r="281" spans="1:65" s="2" customFormat="1" ht="33" customHeight="1">
      <c r="A281" s="30"/>
      <c r="B281" s="135"/>
      <c r="C281" s="136" t="s">
        <v>322</v>
      </c>
      <c r="D281" s="136" t="s">
        <v>175</v>
      </c>
      <c r="E281" s="137" t="s">
        <v>1162</v>
      </c>
      <c r="F281" s="138" t="s">
        <v>1163</v>
      </c>
      <c r="G281" s="139" t="s">
        <v>200</v>
      </c>
      <c r="H281" s="140">
        <v>2.125</v>
      </c>
      <c r="I281" s="141"/>
      <c r="J281" s="141">
        <f>ROUND(I281*H281,2)</f>
        <v>0</v>
      </c>
      <c r="K281" s="138" t="s">
        <v>177</v>
      </c>
      <c r="L281" s="31"/>
      <c r="M281" s="142" t="s">
        <v>3</v>
      </c>
      <c r="N281" s="143" t="s">
        <v>41</v>
      </c>
      <c r="O281" s="144">
        <v>1.756</v>
      </c>
      <c r="P281" s="144">
        <f>O281*H281</f>
        <v>3.7315</v>
      </c>
      <c r="Q281" s="144">
        <v>0</v>
      </c>
      <c r="R281" s="144">
        <f>Q281*H281</f>
        <v>0</v>
      </c>
      <c r="S281" s="144">
        <v>2.5</v>
      </c>
      <c r="T281" s="145">
        <f>S281*H281</f>
        <v>5.3125</v>
      </c>
      <c r="U281" s="30"/>
      <c r="V281" s="30"/>
      <c r="W281" s="30"/>
      <c r="X281" s="30"/>
      <c r="Y281" s="30"/>
      <c r="Z281" s="30"/>
      <c r="AA281" s="30"/>
      <c r="AB281" s="30"/>
      <c r="AC281" s="30"/>
      <c r="AD281" s="30"/>
      <c r="AE281" s="30"/>
      <c r="AR281" s="146" t="s">
        <v>178</v>
      </c>
      <c r="AT281" s="146" t="s">
        <v>175</v>
      </c>
      <c r="AU281" s="146" t="s">
        <v>79</v>
      </c>
      <c r="AY281" s="18" t="s">
        <v>173</v>
      </c>
      <c r="BE281" s="147">
        <f>IF(N281="základní",J281,0)</f>
        <v>0</v>
      </c>
      <c r="BF281" s="147">
        <f>IF(N281="snížená",J281,0)</f>
        <v>0</v>
      </c>
      <c r="BG281" s="147">
        <f>IF(N281="zákl. přenesená",J281,0)</f>
        <v>0</v>
      </c>
      <c r="BH281" s="147">
        <f>IF(N281="sníž. přenesená",J281,0)</f>
        <v>0</v>
      </c>
      <c r="BI281" s="147">
        <f>IF(N281="nulová",J281,0)</f>
        <v>0</v>
      </c>
      <c r="BJ281" s="18" t="s">
        <v>76</v>
      </c>
      <c r="BK281" s="147">
        <f>ROUND(I281*H281,2)</f>
        <v>0</v>
      </c>
      <c r="BL281" s="18" t="s">
        <v>178</v>
      </c>
      <c r="BM281" s="146" t="s">
        <v>1860</v>
      </c>
    </row>
    <row r="282" spans="1:65" s="2" customFormat="1" ht="48.75">
      <c r="A282" s="30"/>
      <c r="B282" s="31"/>
      <c r="C282" s="30"/>
      <c r="D282" s="148" t="s">
        <v>179</v>
      </c>
      <c r="E282" s="30"/>
      <c r="F282" s="149" t="s">
        <v>1165</v>
      </c>
      <c r="G282" s="30"/>
      <c r="H282" s="30"/>
      <c r="I282" s="30"/>
      <c r="J282" s="30"/>
      <c r="K282" s="30"/>
      <c r="L282" s="31"/>
      <c r="M282" s="150"/>
      <c r="N282" s="151"/>
      <c r="O282" s="51"/>
      <c r="P282" s="51"/>
      <c r="Q282" s="51"/>
      <c r="R282" s="51"/>
      <c r="S282" s="51"/>
      <c r="T282" s="52"/>
      <c r="U282" s="30"/>
      <c r="V282" s="30"/>
      <c r="W282" s="30"/>
      <c r="X282" s="30"/>
      <c r="Y282" s="30"/>
      <c r="Z282" s="30"/>
      <c r="AA282" s="30"/>
      <c r="AB282" s="30"/>
      <c r="AC282" s="30"/>
      <c r="AD282" s="30"/>
      <c r="AE282" s="30"/>
      <c r="AT282" s="18" t="s">
        <v>179</v>
      </c>
      <c r="AU282" s="18" t="s">
        <v>79</v>
      </c>
    </row>
    <row r="283" spans="1:65" s="13" customFormat="1">
      <c r="B283" s="152"/>
      <c r="D283" s="148" t="s">
        <v>181</v>
      </c>
      <c r="E283" s="153" t="s">
        <v>3</v>
      </c>
      <c r="F283" s="154" t="s">
        <v>1166</v>
      </c>
      <c r="H283" s="153" t="s">
        <v>3</v>
      </c>
      <c r="L283" s="152"/>
      <c r="M283" s="155"/>
      <c r="N283" s="156"/>
      <c r="O283" s="156"/>
      <c r="P283" s="156"/>
      <c r="Q283" s="156"/>
      <c r="R283" s="156"/>
      <c r="S283" s="156"/>
      <c r="T283" s="157"/>
      <c r="AT283" s="153" t="s">
        <v>181</v>
      </c>
      <c r="AU283" s="153" t="s">
        <v>79</v>
      </c>
      <c r="AV283" s="13" t="s">
        <v>76</v>
      </c>
      <c r="AW283" s="13" t="s">
        <v>31</v>
      </c>
      <c r="AX283" s="13" t="s">
        <v>70</v>
      </c>
      <c r="AY283" s="153" t="s">
        <v>173</v>
      </c>
    </row>
    <row r="284" spans="1:65" s="14" customFormat="1">
      <c r="B284" s="158"/>
      <c r="D284" s="148" t="s">
        <v>181</v>
      </c>
      <c r="E284" s="159" t="s">
        <v>3</v>
      </c>
      <c r="F284" s="160" t="s">
        <v>1861</v>
      </c>
      <c r="H284" s="161">
        <v>2.125</v>
      </c>
      <c r="L284" s="158"/>
      <c r="M284" s="162"/>
      <c r="N284" s="163"/>
      <c r="O284" s="163"/>
      <c r="P284" s="163"/>
      <c r="Q284" s="163"/>
      <c r="R284" s="163"/>
      <c r="S284" s="163"/>
      <c r="T284" s="164"/>
      <c r="AT284" s="159" t="s">
        <v>181</v>
      </c>
      <c r="AU284" s="159" t="s">
        <v>79</v>
      </c>
      <c r="AV284" s="14" t="s">
        <v>79</v>
      </c>
      <c r="AW284" s="14" t="s">
        <v>31</v>
      </c>
      <c r="AX284" s="14" t="s">
        <v>70</v>
      </c>
      <c r="AY284" s="159" t="s">
        <v>173</v>
      </c>
    </row>
    <row r="285" spans="1:65" s="15" customFormat="1">
      <c r="B285" s="165"/>
      <c r="D285" s="148" t="s">
        <v>181</v>
      </c>
      <c r="E285" s="166" t="s">
        <v>3</v>
      </c>
      <c r="F285" s="167" t="s">
        <v>188</v>
      </c>
      <c r="H285" s="168">
        <v>2.125</v>
      </c>
      <c r="L285" s="165"/>
      <c r="M285" s="169"/>
      <c r="N285" s="170"/>
      <c r="O285" s="170"/>
      <c r="P285" s="170"/>
      <c r="Q285" s="170"/>
      <c r="R285" s="170"/>
      <c r="S285" s="170"/>
      <c r="T285" s="171"/>
      <c r="AT285" s="166" t="s">
        <v>181</v>
      </c>
      <c r="AU285" s="166" t="s">
        <v>79</v>
      </c>
      <c r="AV285" s="15" t="s">
        <v>178</v>
      </c>
      <c r="AW285" s="15" t="s">
        <v>31</v>
      </c>
      <c r="AX285" s="15" t="s">
        <v>76</v>
      </c>
      <c r="AY285" s="166" t="s">
        <v>173</v>
      </c>
    </row>
    <row r="286" spans="1:65" s="2" customFormat="1" ht="21.75" customHeight="1">
      <c r="A286" s="30"/>
      <c r="B286" s="135"/>
      <c r="C286" s="136" t="s">
        <v>324</v>
      </c>
      <c r="D286" s="136" t="s">
        <v>175</v>
      </c>
      <c r="E286" s="137" t="s">
        <v>971</v>
      </c>
      <c r="F286" s="138" t="s">
        <v>972</v>
      </c>
      <c r="G286" s="139" t="s">
        <v>200</v>
      </c>
      <c r="H286" s="140">
        <v>2.1829999999999998</v>
      </c>
      <c r="I286" s="141"/>
      <c r="J286" s="141">
        <f>ROUND(I286*H286,2)</f>
        <v>0</v>
      </c>
      <c r="K286" s="138" t="s">
        <v>177</v>
      </c>
      <c r="L286" s="31"/>
      <c r="M286" s="142" t="s">
        <v>3</v>
      </c>
      <c r="N286" s="143" t="s">
        <v>41</v>
      </c>
      <c r="O286" s="144">
        <v>2.976</v>
      </c>
      <c r="P286" s="144">
        <f>O286*H286</f>
        <v>6.4966079999999993</v>
      </c>
      <c r="Q286" s="144">
        <v>0.12</v>
      </c>
      <c r="R286" s="144">
        <f>Q286*H286</f>
        <v>0.26195999999999997</v>
      </c>
      <c r="S286" s="144">
        <v>2.4900000000000002</v>
      </c>
      <c r="T286" s="145">
        <f>S286*H286</f>
        <v>5.43567</v>
      </c>
      <c r="U286" s="30"/>
      <c r="V286" s="30"/>
      <c r="W286" s="30"/>
      <c r="X286" s="30"/>
      <c r="Y286" s="30"/>
      <c r="Z286" s="30"/>
      <c r="AA286" s="30"/>
      <c r="AB286" s="30"/>
      <c r="AC286" s="30"/>
      <c r="AD286" s="30"/>
      <c r="AE286" s="30"/>
      <c r="AR286" s="146" t="s">
        <v>178</v>
      </c>
      <c r="AT286" s="146" t="s">
        <v>175</v>
      </c>
      <c r="AU286" s="146" t="s">
        <v>79</v>
      </c>
      <c r="AY286" s="18" t="s">
        <v>173</v>
      </c>
      <c r="BE286" s="147">
        <f>IF(N286="základní",J286,0)</f>
        <v>0</v>
      </c>
      <c r="BF286" s="147">
        <f>IF(N286="snížená",J286,0)</f>
        <v>0</v>
      </c>
      <c r="BG286" s="147">
        <f>IF(N286="zákl. přenesená",J286,0)</f>
        <v>0</v>
      </c>
      <c r="BH286" s="147">
        <f>IF(N286="sníž. přenesená",J286,0)</f>
        <v>0</v>
      </c>
      <c r="BI286" s="147">
        <f>IF(N286="nulová",J286,0)</f>
        <v>0</v>
      </c>
      <c r="BJ286" s="18" t="s">
        <v>76</v>
      </c>
      <c r="BK286" s="147">
        <f>ROUND(I286*H286,2)</f>
        <v>0</v>
      </c>
      <c r="BL286" s="18" t="s">
        <v>178</v>
      </c>
      <c r="BM286" s="146" t="s">
        <v>1862</v>
      </c>
    </row>
    <row r="287" spans="1:65" s="2" customFormat="1" ht="224.25">
      <c r="A287" s="30"/>
      <c r="B287" s="31"/>
      <c r="C287" s="30"/>
      <c r="D287" s="148" t="s">
        <v>179</v>
      </c>
      <c r="E287" s="30"/>
      <c r="F287" s="149" t="s">
        <v>383</v>
      </c>
      <c r="G287" s="30"/>
      <c r="H287" s="30"/>
      <c r="I287" s="30"/>
      <c r="J287" s="30"/>
      <c r="K287" s="30"/>
      <c r="L287" s="31"/>
      <c r="M287" s="150"/>
      <c r="N287" s="151"/>
      <c r="O287" s="51"/>
      <c r="P287" s="51"/>
      <c r="Q287" s="51"/>
      <c r="R287" s="51"/>
      <c r="S287" s="51"/>
      <c r="T287" s="52"/>
      <c r="U287" s="30"/>
      <c r="V287" s="30"/>
      <c r="W287" s="30"/>
      <c r="X287" s="30"/>
      <c r="Y287" s="30"/>
      <c r="Z287" s="30"/>
      <c r="AA287" s="30"/>
      <c r="AB287" s="30"/>
      <c r="AC287" s="30"/>
      <c r="AD287" s="30"/>
      <c r="AE287" s="30"/>
      <c r="AT287" s="18" t="s">
        <v>179</v>
      </c>
      <c r="AU287" s="18" t="s">
        <v>79</v>
      </c>
    </row>
    <row r="288" spans="1:65" s="13" customFormat="1">
      <c r="B288" s="152"/>
      <c r="D288" s="148" t="s">
        <v>181</v>
      </c>
      <c r="E288" s="153" t="s">
        <v>3</v>
      </c>
      <c r="F288" s="154" t="s">
        <v>1524</v>
      </c>
      <c r="H288" s="153" t="s">
        <v>3</v>
      </c>
      <c r="L288" s="152"/>
      <c r="M288" s="155"/>
      <c r="N288" s="156"/>
      <c r="O288" s="156"/>
      <c r="P288" s="156"/>
      <c r="Q288" s="156"/>
      <c r="R288" s="156"/>
      <c r="S288" s="156"/>
      <c r="T288" s="157"/>
      <c r="AT288" s="153" t="s">
        <v>181</v>
      </c>
      <c r="AU288" s="153" t="s">
        <v>79</v>
      </c>
      <c r="AV288" s="13" t="s">
        <v>76</v>
      </c>
      <c r="AW288" s="13" t="s">
        <v>31</v>
      </c>
      <c r="AX288" s="13" t="s">
        <v>70</v>
      </c>
      <c r="AY288" s="153" t="s">
        <v>173</v>
      </c>
    </row>
    <row r="289" spans="1:65" s="14" customFormat="1">
      <c r="B289" s="158"/>
      <c r="D289" s="148" t="s">
        <v>181</v>
      </c>
      <c r="E289" s="159" t="s">
        <v>3</v>
      </c>
      <c r="F289" s="160" t="s">
        <v>1863</v>
      </c>
      <c r="H289" s="161">
        <v>2.1829999999999998</v>
      </c>
      <c r="L289" s="158"/>
      <c r="M289" s="162"/>
      <c r="N289" s="163"/>
      <c r="O289" s="163"/>
      <c r="P289" s="163"/>
      <c r="Q289" s="163"/>
      <c r="R289" s="163"/>
      <c r="S289" s="163"/>
      <c r="T289" s="164"/>
      <c r="AT289" s="159" t="s">
        <v>181</v>
      </c>
      <c r="AU289" s="159" t="s">
        <v>79</v>
      </c>
      <c r="AV289" s="14" t="s">
        <v>79</v>
      </c>
      <c r="AW289" s="14" t="s">
        <v>31</v>
      </c>
      <c r="AX289" s="14" t="s">
        <v>70</v>
      </c>
      <c r="AY289" s="159" t="s">
        <v>173</v>
      </c>
    </row>
    <row r="290" spans="1:65" s="15" customFormat="1">
      <c r="B290" s="165"/>
      <c r="D290" s="148" t="s">
        <v>181</v>
      </c>
      <c r="E290" s="166" t="s">
        <v>3</v>
      </c>
      <c r="F290" s="167" t="s">
        <v>188</v>
      </c>
      <c r="H290" s="168">
        <v>2.1829999999999998</v>
      </c>
      <c r="L290" s="165"/>
      <c r="M290" s="169"/>
      <c r="N290" s="170"/>
      <c r="O290" s="170"/>
      <c r="P290" s="170"/>
      <c r="Q290" s="170"/>
      <c r="R290" s="170"/>
      <c r="S290" s="170"/>
      <c r="T290" s="171"/>
      <c r="AT290" s="166" t="s">
        <v>181</v>
      </c>
      <c r="AU290" s="166" t="s">
        <v>79</v>
      </c>
      <c r="AV290" s="15" t="s">
        <v>178</v>
      </c>
      <c r="AW290" s="15" t="s">
        <v>31</v>
      </c>
      <c r="AX290" s="15" t="s">
        <v>76</v>
      </c>
      <c r="AY290" s="166" t="s">
        <v>173</v>
      </c>
    </row>
    <row r="291" spans="1:65" s="2" customFormat="1" ht="21.75" customHeight="1">
      <c r="A291" s="30"/>
      <c r="B291" s="135"/>
      <c r="C291" s="136" t="s">
        <v>329</v>
      </c>
      <c r="D291" s="136" t="s">
        <v>175</v>
      </c>
      <c r="E291" s="137" t="s">
        <v>385</v>
      </c>
      <c r="F291" s="138" t="s">
        <v>386</v>
      </c>
      <c r="G291" s="139" t="s">
        <v>200</v>
      </c>
      <c r="H291" s="140">
        <v>0.85</v>
      </c>
      <c r="I291" s="141"/>
      <c r="J291" s="141">
        <f>ROUND(I291*H291,2)</f>
        <v>0</v>
      </c>
      <c r="K291" s="138" t="s">
        <v>177</v>
      </c>
      <c r="L291" s="31"/>
      <c r="M291" s="142" t="s">
        <v>3</v>
      </c>
      <c r="N291" s="143" t="s">
        <v>41</v>
      </c>
      <c r="O291" s="144">
        <v>16.373999999999999</v>
      </c>
      <c r="P291" s="144">
        <f>O291*H291</f>
        <v>13.917899999999998</v>
      </c>
      <c r="Q291" s="144">
        <v>0.121711072</v>
      </c>
      <c r="R291" s="144">
        <f>Q291*H291</f>
        <v>0.1034544112</v>
      </c>
      <c r="S291" s="144">
        <v>2.4</v>
      </c>
      <c r="T291" s="145">
        <f>S291*H291</f>
        <v>2.04</v>
      </c>
      <c r="U291" s="30"/>
      <c r="V291" s="30"/>
      <c r="W291" s="30"/>
      <c r="X291" s="30"/>
      <c r="Y291" s="30"/>
      <c r="Z291" s="30"/>
      <c r="AA291" s="30"/>
      <c r="AB291" s="30"/>
      <c r="AC291" s="30"/>
      <c r="AD291" s="30"/>
      <c r="AE291" s="30"/>
      <c r="AR291" s="146" t="s">
        <v>178</v>
      </c>
      <c r="AT291" s="146" t="s">
        <v>175</v>
      </c>
      <c r="AU291" s="146" t="s">
        <v>79</v>
      </c>
      <c r="AY291" s="18" t="s">
        <v>173</v>
      </c>
      <c r="BE291" s="147">
        <f>IF(N291="základní",J291,0)</f>
        <v>0</v>
      </c>
      <c r="BF291" s="147">
        <f>IF(N291="snížená",J291,0)</f>
        <v>0</v>
      </c>
      <c r="BG291" s="147">
        <f>IF(N291="zákl. přenesená",J291,0)</f>
        <v>0</v>
      </c>
      <c r="BH291" s="147">
        <f>IF(N291="sníž. přenesená",J291,0)</f>
        <v>0</v>
      </c>
      <c r="BI291" s="147">
        <f>IF(N291="nulová",J291,0)</f>
        <v>0</v>
      </c>
      <c r="BJ291" s="18" t="s">
        <v>76</v>
      </c>
      <c r="BK291" s="147">
        <f>ROUND(I291*H291,2)</f>
        <v>0</v>
      </c>
      <c r="BL291" s="18" t="s">
        <v>178</v>
      </c>
      <c r="BM291" s="146" t="s">
        <v>1864</v>
      </c>
    </row>
    <row r="292" spans="1:65" s="2" customFormat="1" ht="224.25">
      <c r="A292" s="30"/>
      <c r="B292" s="31"/>
      <c r="C292" s="30"/>
      <c r="D292" s="148" t="s">
        <v>179</v>
      </c>
      <c r="E292" s="30"/>
      <c r="F292" s="149" t="s">
        <v>383</v>
      </c>
      <c r="G292" s="30"/>
      <c r="H292" s="30"/>
      <c r="I292" s="30"/>
      <c r="J292" s="30"/>
      <c r="K292" s="30"/>
      <c r="L292" s="31"/>
      <c r="M292" s="150"/>
      <c r="N292" s="151"/>
      <c r="O292" s="51"/>
      <c r="P292" s="51"/>
      <c r="Q292" s="51"/>
      <c r="R292" s="51"/>
      <c r="S292" s="51"/>
      <c r="T292" s="52"/>
      <c r="U292" s="30"/>
      <c r="V292" s="30"/>
      <c r="W292" s="30"/>
      <c r="X292" s="30"/>
      <c r="Y292" s="30"/>
      <c r="Z292" s="30"/>
      <c r="AA292" s="30"/>
      <c r="AB292" s="30"/>
      <c r="AC292" s="30"/>
      <c r="AD292" s="30"/>
      <c r="AE292" s="30"/>
      <c r="AT292" s="18" t="s">
        <v>179</v>
      </c>
      <c r="AU292" s="18" t="s">
        <v>79</v>
      </c>
    </row>
    <row r="293" spans="1:65" s="14" customFormat="1">
      <c r="B293" s="158"/>
      <c r="D293" s="148" t="s">
        <v>181</v>
      </c>
      <c r="E293" s="159" t="s">
        <v>3</v>
      </c>
      <c r="F293" s="160" t="s">
        <v>1865</v>
      </c>
      <c r="H293" s="161">
        <v>0.85</v>
      </c>
      <c r="L293" s="158"/>
      <c r="M293" s="162"/>
      <c r="N293" s="163"/>
      <c r="O293" s="163"/>
      <c r="P293" s="163"/>
      <c r="Q293" s="163"/>
      <c r="R293" s="163"/>
      <c r="S293" s="163"/>
      <c r="T293" s="164"/>
      <c r="AT293" s="159" t="s">
        <v>181</v>
      </c>
      <c r="AU293" s="159" t="s">
        <v>79</v>
      </c>
      <c r="AV293" s="14" t="s">
        <v>79</v>
      </c>
      <c r="AW293" s="14" t="s">
        <v>31</v>
      </c>
      <c r="AX293" s="14" t="s">
        <v>70</v>
      </c>
      <c r="AY293" s="159" t="s">
        <v>173</v>
      </c>
    </row>
    <row r="294" spans="1:65" s="15" customFormat="1">
      <c r="B294" s="165"/>
      <c r="D294" s="148" t="s">
        <v>181</v>
      </c>
      <c r="E294" s="166" t="s">
        <v>3</v>
      </c>
      <c r="F294" s="167" t="s">
        <v>188</v>
      </c>
      <c r="H294" s="168">
        <v>0.85</v>
      </c>
      <c r="L294" s="165"/>
      <c r="M294" s="169"/>
      <c r="N294" s="170"/>
      <c r="O294" s="170"/>
      <c r="P294" s="170"/>
      <c r="Q294" s="170"/>
      <c r="R294" s="170"/>
      <c r="S294" s="170"/>
      <c r="T294" s="171"/>
      <c r="AT294" s="166" t="s">
        <v>181</v>
      </c>
      <c r="AU294" s="166" t="s">
        <v>79</v>
      </c>
      <c r="AV294" s="15" t="s">
        <v>178</v>
      </c>
      <c r="AW294" s="15" t="s">
        <v>31</v>
      </c>
      <c r="AX294" s="15" t="s">
        <v>76</v>
      </c>
      <c r="AY294" s="166" t="s">
        <v>173</v>
      </c>
    </row>
    <row r="295" spans="1:65" s="12" customFormat="1" ht="22.9" customHeight="1">
      <c r="B295" s="123"/>
      <c r="D295" s="124" t="s">
        <v>69</v>
      </c>
      <c r="E295" s="133" t="s">
        <v>401</v>
      </c>
      <c r="F295" s="133" t="s">
        <v>402</v>
      </c>
      <c r="J295" s="134">
        <f>BK295</f>
        <v>0</v>
      </c>
      <c r="L295" s="123"/>
      <c r="M295" s="127"/>
      <c r="N295" s="128"/>
      <c r="O295" s="128"/>
      <c r="P295" s="129">
        <f>SUM(P296:P311)</f>
        <v>18.032920000000001</v>
      </c>
      <c r="Q295" s="128"/>
      <c r="R295" s="129">
        <f>SUM(R296:R311)</f>
        <v>0</v>
      </c>
      <c r="S295" s="128"/>
      <c r="T295" s="130">
        <f>SUM(T296:T311)</f>
        <v>0</v>
      </c>
      <c r="AR295" s="124" t="s">
        <v>76</v>
      </c>
      <c r="AT295" s="131" t="s">
        <v>69</v>
      </c>
      <c r="AU295" s="131" t="s">
        <v>76</v>
      </c>
      <c r="AY295" s="124" t="s">
        <v>173</v>
      </c>
      <c r="BK295" s="132">
        <f>SUM(BK296:BK311)</f>
        <v>0</v>
      </c>
    </row>
    <row r="296" spans="1:65" s="2" customFormat="1" ht="21.75" customHeight="1">
      <c r="A296" s="30"/>
      <c r="B296" s="135"/>
      <c r="C296" s="136" t="s">
        <v>333</v>
      </c>
      <c r="D296" s="136" t="s">
        <v>175</v>
      </c>
      <c r="E296" s="137" t="s">
        <v>404</v>
      </c>
      <c r="F296" s="138" t="s">
        <v>405</v>
      </c>
      <c r="G296" s="139" t="s">
        <v>239</v>
      </c>
      <c r="H296" s="140">
        <v>90.872</v>
      </c>
      <c r="I296" s="141"/>
      <c r="J296" s="141">
        <f>ROUND(I296*H296,2)</f>
        <v>0</v>
      </c>
      <c r="K296" s="138" t="s">
        <v>177</v>
      </c>
      <c r="L296" s="31"/>
      <c r="M296" s="142" t="s">
        <v>3</v>
      </c>
      <c r="N296" s="143" t="s">
        <v>41</v>
      </c>
      <c r="O296" s="144">
        <v>0.125</v>
      </c>
      <c r="P296" s="144">
        <f>O296*H296</f>
        <v>11.359</v>
      </c>
      <c r="Q296" s="144">
        <v>0</v>
      </c>
      <c r="R296" s="144">
        <f>Q296*H296</f>
        <v>0</v>
      </c>
      <c r="S296" s="144">
        <v>0</v>
      </c>
      <c r="T296" s="145">
        <f>S296*H296</f>
        <v>0</v>
      </c>
      <c r="U296" s="30"/>
      <c r="V296" s="30"/>
      <c r="W296" s="30"/>
      <c r="X296" s="30"/>
      <c r="Y296" s="30"/>
      <c r="Z296" s="30"/>
      <c r="AA296" s="30"/>
      <c r="AB296" s="30"/>
      <c r="AC296" s="30"/>
      <c r="AD296" s="30"/>
      <c r="AE296" s="30"/>
      <c r="AR296" s="146" t="s">
        <v>178</v>
      </c>
      <c r="AT296" s="146" t="s">
        <v>175</v>
      </c>
      <c r="AU296" s="146" t="s">
        <v>79</v>
      </c>
      <c r="AY296" s="18" t="s">
        <v>173</v>
      </c>
      <c r="BE296" s="147">
        <f>IF(N296="základní",J296,0)</f>
        <v>0</v>
      </c>
      <c r="BF296" s="147">
        <f>IF(N296="snížená",J296,0)</f>
        <v>0</v>
      </c>
      <c r="BG296" s="147">
        <f>IF(N296="zákl. přenesená",J296,0)</f>
        <v>0</v>
      </c>
      <c r="BH296" s="147">
        <f>IF(N296="sníž. přenesená",J296,0)</f>
        <v>0</v>
      </c>
      <c r="BI296" s="147">
        <f>IF(N296="nulová",J296,0)</f>
        <v>0</v>
      </c>
      <c r="BJ296" s="18" t="s">
        <v>76</v>
      </c>
      <c r="BK296" s="147">
        <f>ROUND(I296*H296,2)</f>
        <v>0</v>
      </c>
      <c r="BL296" s="18" t="s">
        <v>178</v>
      </c>
      <c r="BM296" s="146" t="s">
        <v>1866</v>
      </c>
    </row>
    <row r="297" spans="1:65" s="2" customFormat="1" ht="87.75">
      <c r="A297" s="30"/>
      <c r="B297" s="31"/>
      <c r="C297" s="30"/>
      <c r="D297" s="148" t="s">
        <v>179</v>
      </c>
      <c r="E297" s="30"/>
      <c r="F297" s="149" t="s">
        <v>406</v>
      </c>
      <c r="G297" s="30"/>
      <c r="H297" s="30"/>
      <c r="I297" s="30"/>
      <c r="J297" s="30"/>
      <c r="K297" s="30"/>
      <c r="L297" s="31"/>
      <c r="M297" s="150"/>
      <c r="N297" s="151"/>
      <c r="O297" s="51"/>
      <c r="P297" s="51"/>
      <c r="Q297" s="51"/>
      <c r="R297" s="51"/>
      <c r="S297" s="51"/>
      <c r="T297" s="52"/>
      <c r="U297" s="30"/>
      <c r="V297" s="30"/>
      <c r="W297" s="30"/>
      <c r="X297" s="30"/>
      <c r="Y297" s="30"/>
      <c r="Z297" s="30"/>
      <c r="AA297" s="30"/>
      <c r="AB297" s="30"/>
      <c r="AC297" s="30"/>
      <c r="AD297" s="30"/>
      <c r="AE297" s="30"/>
      <c r="AT297" s="18" t="s">
        <v>179</v>
      </c>
      <c r="AU297" s="18" t="s">
        <v>79</v>
      </c>
    </row>
    <row r="298" spans="1:65" s="2" customFormat="1" ht="33" customHeight="1">
      <c r="A298" s="30"/>
      <c r="B298" s="135"/>
      <c r="C298" s="136" t="s">
        <v>337</v>
      </c>
      <c r="D298" s="136" t="s">
        <v>175</v>
      </c>
      <c r="E298" s="137" t="s">
        <v>408</v>
      </c>
      <c r="F298" s="138" t="s">
        <v>409</v>
      </c>
      <c r="G298" s="139" t="s">
        <v>239</v>
      </c>
      <c r="H298" s="140">
        <v>1112.32</v>
      </c>
      <c r="I298" s="141"/>
      <c r="J298" s="141">
        <f>ROUND(I298*H298,2)</f>
        <v>0</v>
      </c>
      <c r="K298" s="138" t="s">
        <v>177</v>
      </c>
      <c r="L298" s="31"/>
      <c r="M298" s="142" t="s">
        <v>3</v>
      </c>
      <c r="N298" s="143" t="s">
        <v>41</v>
      </c>
      <c r="O298" s="144">
        <v>6.0000000000000001E-3</v>
      </c>
      <c r="P298" s="144">
        <f>O298*H298</f>
        <v>6.6739199999999999</v>
      </c>
      <c r="Q298" s="144">
        <v>0</v>
      </c>
      <c r="R298" s="144">
        <f>Q298*H298</f>
        <v>0</v>
      </c>
      <c r="S298" s="144">
        <v>0</v>
      </c>
      <c r="T298" s="145">
        <f>S298*H298</f>
        <v>0</v>
      </c>
      <c r="U298" s="30"/>
      <c r="V298" s="30"/>
      <c r="W298" s="30"/>
      <c r="X298" s="30"/>
      <c r="Y298" s="30"/>
      <c r="Z298" s="30"/>
      <c r="AA298" s="30"/>
      <c r="AB298" s="30"/>
      <c r="AC298" s="30"/>
      <c r="AD298" s="30"/>
      <c r="AE298" s="30"/>
      <c r="AR298" s="146" t="s">
        <v>178</v>
      </c>
      <c r="AT298" s="146" t="s">
        <v>175</v>
      </c>
      <c r="AU298" s="146" t="s">
        <v>79</v>
      </c>
      <c r="AY298" s="18" t="s">
        <v>173</v>
      </c>
      <c r="BE298" s="147">
        <f>IF(N298="základní",J298,0)</f>
        <v>0</v>
      </c>
      <c r="BF298" s="147">
        <f>IF(N298="snížená",J298,0)</f>
        <v>0</v>
      </c>
      <c r="BG298" s="147">
        <f>IF(N298="zákl. přenesená",J298,0)</f>
        <v>0</v>
      </c>
      <c r="BH298" s="147">
        <f>IF(N298="sníž. přenesená",J298,0)</f>
        <v>0</v>
      </c>
      <c r="BI298" s="147">
        <f>IF(N298="nulová",J298,0)</f>
        <v>0</v>
      </c>
      <c r="BJ298" s="18" t="s">
        <v>76</v>
      </c>
      <c r="BK298" s="147">
        <f>ROUND(I298*H298,2)</f>
        <v>0</v>
      </c>
      <c r="BL298" s="18" t="s">
        <v>178</v>
      </c>
      <c r="BM298" s="146" t="s">
        <v>1867</v>
      </c>
    </row>
    <row r="299" spans="1:65" s="2" customFormat="1" ht="87.75">
      <c r="A299" s="30"/>
      <c r="B299" s="31"/>
      <c r="C299" s="30"/>
      <c r="D299" s="148" t="s">
        <v>179</v>
      </c>
      <c r="E299" s="30"/>
      <c r="F299" s="149" t="s">
        <v>406</v>
      </c>
      <c r="G299" s="30"/>
      <c r="H299" s="30"/>
      <c r="I299" s="30"/>
      <c r="J299" s="30"/>
      <c r="K299" s="30"/>
      <c r="L299" s="31"/>
      <c r="M299" s="150"/>
      <c r="N299" s="151"/>
      <c r="O299" s="51"/>
      <c r="P299" s="51"/>
      <c r="Q299" s="51"/>
      <c r="R299" s="51"/>
      <c r="S299" s="51"/>
      <c r="T299" s="52"/>
      <c r="U299" s="30"/>
      <c r="V299" s="30"/>
      <c r="W299" s="30"/>
      <c r="X299" s="30"/>
      <c r="Y299" s="30"/>
      <c r="Z299" s="30"/>
      <c r="AA299" s="30"/>
      <c r="AB299" s="30"/>
      <c r="AC299" s="30"/>
      <c r="AD299" s="30"/>
      <c r="AE299" s="30"/>
      <c r="AT299" s="18" t="s">
        <v>179</v>
      </c>
      <c r="AU299" s="18" t="s">
        <v>79</v>
      </c>
    </row>
    <row r="300" spans="1:65" s="13" customFormat="1">
      <c r="B300" s="152"/>
      <c r="D300" s="148" t="s">
        <v>181</v>
      </c>
      <c r="E300" s="153" t="s">
        <v>3</v>
      </c>
      <c r="F300" s="154" t="s">
        <v>1868</v>
      </c>
      <c r="H300" s="153" t="s">
        <v>3</v>
      </c>
      <c r="L300" s="152"/>
      <c r="M300" s="155"/>
      <c r="N300" s="156"/>
      <c r="O300" s="156"/>
      <c r="P300" s="156"/>
      <c r="Q300" s="156"/>
      <c r="R300" s="156"/>
      <c r="S300" s="156"/>
      <c r="T300" s="157"/>
      <c r="AT300" s="153" t="s">
        <v>181</v>
      </c>
      <c r="AU300" s="153" t="s">
        <v>79</v>
      </c>
      <c r="AV300" s="13" t="s">
        <v>76</v>
      </c>
      <c r="AW300" s="13" t="s">
        <v>31</v>
      </c>
      <c r="AX300" s="13" t="s">
        <v>70</v>
      </c>
      <c r="AY300" s="153" t="s">
        <v>173</v>
      </c>
    </row>
    <row r="301" spans="1:65" s="14" customFormat="1">
      <c r="B301" s="158"/>
      <c r="D301" s="148" t="s">
        <v>181</v>
      </c>
      <c r="E301" s="159" t="s">
        <v>3</v>
      </c>
      <c r="F301" s="160" t="s">
        <v>1869</v>
      </c>
      <c r="H301" s="161">
        <v>1112.32</v>
      </c>
      <c r="L301" s="158"/>
      <c r="M301" s="162"/>
      <c r="N301" s="163"/>
      <c r="O301" s="163"/>
      <c r="P301" s="163"/>
      <c r="Q301" s="163"/>
      <c r="R301" s="163"/>
      <c r="S301" s="163"/>
      <c r="T301" s="164"/>
      <c r="AT301" s="159" t="s">
        <v>181</v>
      </c>
      <c r="AU301" s="159" t="s">
        <v>79</v>
      </c>
      <c r="AV301" s="14" t="s">
        <v>79</v>
      </c>
      <c r="AW301" s="14" t="s">
        <v>31</v>
      </c>
      <c r="AX301" s="14" t="s">
        <v>76</v>
      </c>
      <c r="AY301" s="159" t="s">
        <v>173</v>
      </c>
    </row>
    <row r="302" spans="1:65" s="2" customFormat="1" ht="33" customHeight="1">
      <c r="A302" s="30"/>
      <c r="B302" s="135"/>
      <c r="C302" s="136" t="s">
        <v>338</v>
      </c>
      <c r="D302" s="136" t="s">
        <v>175</v>
      </c>
      <c r="E302" s="137" t="s">
        <v>412</v>
      </c>
      <c r="F302" s="138" t="s">
        <v>413</v>
      </c>
      <c r="G302" s="139" t="s">
        <v>239</v>
      </c>
      <c r="H302" s="140">
        <v>2.04</v>
      </c>
      <c r="I302" s="141"/>
      <c r="J302" s="141">
        <f>ROUND(I302*H302,2)</f>
        <v>0</v>
      </c>
      <c r="K302" s="138" t="s">
        <v>177</v>
      </c>
      <c r="L302" s="31"/>
      <c r="M302" s="142" t="s">
        <v>3</v>
      </c>
      <c r="N302" s="143" t="s">
        <v>41</v>
      </c>
      <c r="O302" s="144">
        <v>0</v>
      </c>
      <c r="P302" s="144">
        <f>O302*H302</f>
        <v>0</v>
      </c>
      <c r="Q302" s="144">
        <v>0</v>
      </c>
      <c r="R302" s="144">
        <f>Q302*H302</f>
        <v>0</v>
      </c>
      <c r="S302" s="144">
        <v>0</v>
      </c>
      <c r="T302" s="145">
        <f>S302*H302</f>
        <v>0</v>
      </c>
      <c r="U302" s="30"/>
      <c r="V302" s="30"/>
      <c r="W302" s="30"/>
      <c r="X302" s="30"/>
      <c r="Y302" s="30"/>
      <c r="Z302" s="30"/>
      <c r="AA302" s="30"/>
      <c r="AB302" s="30"/>
      <c r="AC302" s="30"/>
      <c r="AD302" s="30"/>
      <c r="AE302" s="30"/>
      <c r="AR302" s="146" t="s">
        <v>178</v>
      </c>
      <c r="AT302" s="146" t="s">
        <v>175</v>
      </c>
      <c r="AU302" s="146" t="s">
        <v>79</v>
      </c>
      <c r="AY302" s="18" t="s">
        <v>173</v>
      </c>
      <c r="BE302" s="147">
        <f>IF(N302="základní",J302,0)</f>
        <v>0</v>
      </c>
      <c r="BF302" s="147">
        <f>IF(N302="snížená",J302,0)</f>
        <v>0</v>
      </c>
      <c r="BG302" s="147">
        <f>IF(N302="zákl. přenesená",J302,0)</f>
        <v>0</v>
      </c>
      <c r="BH302" s="147">
        <f>IF(N302="sníž. přenesená",J302,0)</f>
        <v>0</v>
      </c>
      <c r="BI302" s="147">
        <f>IF(N302="nulová",J302,0)</f>
        <v>0</v>
      </c>
      <c r="BJ302" s="18" t="s">
        <v>76</v>
      </c>
      <c r="BK302" s="147">
        <f>ROUND(I302*H302,2)</f>
        <v>0</v>
      </c>
      <c r="BL302" s="18" t="s">
        <v>178</v>
      </c>
      <c r="BM302" s="146" t="s">
        <v>1870</v>
      </c>
    </row>
    <row r="303" spans="1:65" s="2" customFormat="1" ht="97.5">
      <c r="A303" s="30"/>
      <c r="B303" s="31"/>
      <c r="C303" s="30"/>
      <c r="D303" s="148" t="s">
        <v>179</v>
      </c>
      <c r="E303" s="30"/>
      <c r="F303" s="149" t="s">
        <v>414</v>
      </c>
      <c r="G303" s="30"/>
      <c r="H303" s="30"/>
      <c r="I303" s="30"/>
      <c r="J303" s="30"/>
      <c r="K303" s="30"/>
      <c r="L303" s="31"/>
      <c r="M303" s="150"/>
      <c r="N303" s="151"/>
      <c r="O303" s="51"/>
      <c r="P303" s="51"/>
      <c r="Q303" s="51"/>
      <c r="R303" s="51"/>
      <c r="S303" s="51"/>
      <c r="T303" s="52"/>
      <c r="U303" s="30"/>
      <c r="V303" s="30"/>
      <c r="W303" s="30"/>
      <c r="X303" s="30"/>
      <c r="Y303" s="30"/>
      <c r="Z303" s="30"/>
      <c r="AA303" s="30"/>
      <c r="AB303" s="30"/>
      <c r="AC303" s="30"/>
      <c r="AD303" s="30"/>
      <c r="AE303" s="30"/>
      <c r="AT303" s="18" t="s">
        <v>179</v>
      </c>
      <c r="AU303" s="18" t="s">
        <v>79</v>
      </c>
    </row>
    <row r="304" spans="1:65" s="14" customFormat="1">
      <c r="B304" s="158"/>
      <c r="D304" s="148" t="s">
        <v>181</v>
      </c>
      <c r="E304" s="159" t="s">
        <v>3</v>
      </c>
      <c r="F304" s="160" t="s">
        <v>1871</v>
      </c>
      <c r="H304" s="161">
        <v>2.04</v>
      </c>
      <c r="L304" s="158"/>
      <c r="M304" s="162"/>
      <c r="N304" s="163"/>
      <c r="O304" s="163"/>
      <c r="P304" s="163"/>
      <c r="Q304" s="163"/>
      <c r="R304" s="163"/>
      <c r="S304" s="163"/>
      <c r="T304" s="164"/>
      <c r="AT304" s="159" t="s">
        <v>181</v>
      </c>
      <c r="AU304" s="159" t="s">
        <v>79</v>
      </c>
      <c r="AV304" s="14" t="s">
        <v>79</v>
      </c>
      <c r="AW304" s="14" t="s">
        <v>31</v>
      </c>
      <c r="AX304" s="14" t="s">
        <v>70</v>
      </c>
      <c r="AY304" s="159" t="s">
        <v>173</v>
      </c>
    </row>
    <row r="305" spans="1:65" s="15" customFormat="1">
      <c r="B305" s="165"/>
      <c r="D305" s="148" t="s">
        <v>181</v>
      </c>
      <c r="E305" s="166" t="s">
        <v>3</v>
      </c>
      <c r="F305" s="167" t="s">
        <v>188</v>
      </c>
      <c r="H305" s="168">
        <v>2.04</v>
      </c>
      <c r="L305" s="165"/>
      <c r="M305" s="169"/>
      <c r="N305" s="170"/>
      <c r="O305" s="170"/>
      <c r="P305" s="170"/>
      <c r="Q305" s="170"/>
      <c r="R305" s="170"/>
      <c r="S305" s="170"/>
      <c r="T305" s="171"/>
      <c r="AT305" s="166" t="s">
        <v>181</v>
      </c>
      <c r="AU305" s="166" t="s">
        <v>79</v>
      </c>
      <c r="AV305" s="15" t="s">
        <v>178</v>
      </c>
      <c r="AW305" s="15" t="s">
        <v>31</v>
      </c>
      <c r="AX305" s="15" t="s">
        <v>76</v>
      </c>
      <c r="AY305" s="166" t="s">
        <v>173</v>
      </c>
    </row>
    <row r="306" spans="1:65" s="2" customFormat="1" ht="33" customHeight="1">
      <c r="A306" s="30"/>
      <c r="B306" s="135"/>
      <c r="C306" s="136" t="s">
        <v>343</v>
      </c>
      <c r="D306" s="136" t="s">
        <v>175</v>
      </c>
      <c r="E306" s="137" t="s">
        <v>986</v>
      </c>
      <c r="F306" s="138" t="s">
        <v>238</v>
      </c>
      <c r="G306" s="139" t="s">
        <v>239</v>
      </c>
      <c r="H306" s="140">
        <v>53.576999999999998</v>
      </c>
      <c r="I306" s="141"/>
      <c r="J306" s="141">
        <f>ROUND(I306*H306,2)</f>
        <v>0</v>
      </c>
      <c r="K306" s="138" t="s">
        <v>177</v>
      </c>
      <c r="L306" s="31"/>
      <c r="M306" s="142" t="s">
        <v>3</v>
      </c>
      <c r="N306" s="143" t="s">
        <v>41</v>
      </c>
      <c r="O306" s="144">
        <v>0</v>
      </c>
      <c r="P306" s="144">
        <f>O306*H306</f>
        <v>0</v>
      </c>
      <c r="Q306" s="144">
        <v>0</v>
      </c>
      <c r="R306" s="144">
        <f>Q306*H306</f>
        <v>0</v>
      </c>
      <c r="S306" s="144">
        <v>0</v>
      </c>
      <c r="T306" s="145">
        <f>S306*H306</f>
        <v>0</v>
      </c>
      <c r="U306" s="30"/>
      <c r="V306" s="30"/>
      <c r="W306" s="30"/>
      <c r="X306" s="30"/>
      <c r="Y306" s="30"/>
      <c r="Z306" s="30"/>
      <c r="AA306" s="30"/>
      <c r="AB306" s="30"/>
      <c r="AC306" s="30"/>
      <c r="AD306" s="30"/>
      <c r="AE306" s="30"/>
      <c r="AR306" s="146" t="s">
        <v>178</v>
      </c>
      <c r="AT306" s="146" t="s">
        <v>175</v>
      </c>
      <c r="AU306" s="146" t="s">
        <v>79</v>
      </c>
      <c r="AY306" s="18" t="s">
        <v>173</v>
      </c>
      <c r="BE306" s="147">
        <f>IF(N306="základní",J306,0)</f>
        <v>0</v>
      </c>
      <c r="BF306" s="147">
        <f>IF(N306="snížená",J306,0)</f>
        <v>0</v>
      </c>
      <c r="BG306" s="147">
        <f>IF(N306="zákl. přenesená",J306,0)</f>
        <v>0</v>
      </c>
      <c r="BH306" s="147">
        <f>IF(N306="sníž. přenesená",J306,0)</f>
        <v>0</v>
      </c>
      <c r="BI306" s="147">
        <f>IF(N306="nulová",J306,0)</f>
        <v>0</v>
      </c>
      <c r="BJ306" s="18" t="s">
        <v>76</v>
      </c>
      <c r="BK306" s="147">
        <f>ROUND(I306*H306,2)</f>
        <v>0</v>
      </c>
      <c r="BL306" s="18" t="s">
        <v>178</v>
      </c>
      <c r="BM306" s="146" t="s">
        <v>1872</v>
      </c>
    </row>
    <row r="307" spans="1:65" s="2" customFormat="1" ht="107.25">
      <c r="A307" s="30"/>
      <c r="B307" s="31"/>
      <c r="C307" s="30"/>
      <c r="D307" s="148" t="s">
        <v>179</v>
      </c>
      <c r="E307" s="30"/>
      <c r="F307" s="149" t="s">
        <v>988</v>
      </c>
      <c r="G307" s="30"/>
      <c r="H307" s="30"/>
      <c r="I307" s="30"/>
      <c r="J307" s="30"/>
      <c r="K307" s="30"/>
      <c r="L307" s="31"/>
      <c r="M307" s="150"/>
      <c r="N307" s="151"/>
      <c r="O307" s="51"/>
      <c r="P307" s="51"/>
      <c r="Q307" s="51"/>
      <c r="R307" s="51"/>
      <c r="S307" s="51"/>
      <c r="T307" s="52"/>
      <c r="U307" s="30"/>
      <c r="V307" s="30"/>
      <c r="W307" s="30"/>
      <c r="X307" s="30"/>
      <c r="Y307" s="30"/>
      <c r="Z307" s="30"/>
      <c r="AA307" s="30"/>
      <c r="AB307" s="30"/>
      <c r="AC307" s="30"/>
      <c r="AD307" s="30"/>
      <c r="AE307" s="30"/>
      <c r="AT307" s="18" t="s">
        <v>179</v>
      </c>
      <c r="AU307" s="18" t="s">
        <v>79</v>
      </c>
    </row>
    <row r="308" spans="1:65" s="14" customFormat="1">
      <c r="B308" s="158"/>
      <c r="D308" s="148" t="s">
        <v>181</v>
      </c>
      <c r="E308" s="159" t="s">
        <v>3</v>
      </c>
      <c r="F308" s="160" t="s">
        <v>1873</v>
      </c>
      <c r="H308" s="161">
        <v>5.3129999999999997</v>
      </c>
      <c r="L308" s="158"/>
      <c r="M308" s="162"/>
      <c r="N308" s="163"/>
      <c r="O308" s="163"/>
      <c r="P308" s="163"/>
      <c r="Q308" s="163"/>
      <c r="R308" s="163"/>
      <c r="S308" s="163"/>
      <c r="T308" s="164"/>
      <c r="AT308" s="159" t="s">
        <v>181</v>
      </c>
      <c r="AU308" s="159" t="s">
        <v>79</v>
      </c>
      <c r="AV308" s="14" t="s">
        <v>79</v>
      </c>
      <c r="AW308" s="14" t="s">
        <v>31</v>
      </c>
      <c r="AX308" s="14" t="s">
        <v>70</v>
      </c>
      <c r="AY308" s="159" t="s">
        <v>173</v>
      </c>
    </row>
    <row r="309" spans="1:65" s="14" customFormat="1">
      <c r="B309" s="158"/>
      <c r="D309" s="148" t="s">
        <v>181</v>
      </c>
      <c r="E309" s="159" t="s">
        <v>3</v>
      </c>
      <c r="F309" s="160" t="s">
        <v>1874</v>
      </c>
      <c r="H309" s="161">
        <v>42.828000000000003</v>
      </c>
      <c r="L309" s="158"/>
      <c r="M309" s="162"/>
      <c r="N309" s="163"/>
      <c r="O309" s="163"/>
      <c r="P309" s="163"/>
      <c r="Q309" s="163"/>
      <c r="R309" s="163"/>
      <c r="S309" s="163"/>
      <c r="T309" s="164"/>
      <c r="AT309" s="159" t="s">
        <v>181</v>
      </c>
      <c r="AU309" s="159" t="s">
        <v>79</v>
      </c>
      <c r="AV309" s="14" t="s">
        <v>79</v>
      </c>
      <c r="AW309" s="14" t="s">
        <v>31</v>
      </c>
      <c r="AX309" s="14" t="s">
        <v>70</v>
      </c>
      <c r="AY309" s="159" t="s">
        <v>173</v>
      </c>
    </row>
    <row r="310" spans="1:65" s="14" customFormat="1">
      <c r="B310" s="158"/>
      <c r="D310" s="148" t="s">
        <v>181</v>
      </c>
      <c r="E310" s="159" t="s">
        <v>3</v>
      </c>
      <c r="F310" s="160" t="s">
        <v>1875</v>
      </c>
      <c r="H310" s="161">
        <v>5.4359999999999999</v>
      </c>
      <c r="L310" s="158"/>
      <c r="M310" s="162"/>
      <c r="N310" s="163"/>
      <c r="O310" s="163"/>
      <c r="P310" s="163"/>
      <c r="Q310" s="163"/>
      <c r="R310" s="163"/>
      <c r="S310" s="163"/>
      <c r="T310" s="164"/>
      <c r="AT310" s="159" t="s">
        <v>181</v>
      </c>
      <c r="AU310" s="159" t="s">
        <v>79</v>
      </c>
      <c r="AV310" s="14" t="s">
        <v>79</v>
      </c>
      <c r="AW310" s="14" t="s">
        <v>31</v>
      </c>
      <c r="AX310" s="14" t="s">
        <v>70</v>
      </c>
      <c r="AY310" s="159" t="s">
        <v>173</v>
      </c>
    </row>
    <row r="311" spans="1:65" s="15" customFormat="1">
      <c r="B311" s="165"/>
      <c r="D311" s="148" t="s">
        <v>181</v>
      </c>
      <c r="E311" s="166" t="s">
        <v>3</v>
      </c>
      <c r="F311" s="167" t="s">
        <v>188</v>
      </c>
      <c r="H311" s="168">
        <v>53.577000000000005</v>
      </c>
      <c r="L311" s="165"/>
      <c r="M311" s="169"/>
      <c r="N311" s="170"/>
      <c r="O311" s="170"/>
      <c r="P311" s="170"/>
      <c r="Q311" s="170"/>
      <c r="R311" s="170"/>
      <c r="S311" s="170"/>
      <c r="T311" s="171"/>
      <c r="AT311" s="166" t="s">
        <v>181</v>
      </c>
      <c r="AU311" s="166" t="s">
        <v>79</v>
      </c>
      <c r="AV311" s="15" t="s">
        <v>178</v>
      </c>
      <c r="AW311" s="15" t="s">
        <v>31</v>
      </c>
      <c r="AX311" s="15" t="s">
        <v>76</v>
      </c>
      <c r="AY311" s="166" t="s">
        <v>173</v>
      </c>
    </row>
    <row r="312" spans="1:65" s="12" customFormat="1" ht="22.9" customHeight="1">
      <c r="B312" s="123"/>
      <c r="D312" s="124" t="s">
        <v>69</v>
      </c>
      <c r="E312" s="133" t="s">
        <v>417</v>
      </c>
      <c r="F312" s="133" t="s">
        <v>418</v>
      </c>
      <c r="J312" s="134">
        <f>BK312</f>
        <v>0</v>
      </c>
      <c r="L312" s="123"/>
      <c r="M312" s="127"/>
      <c r="N312" s="128"/>
      <c r="O312" s="128"/>
      <c r="P312" s="129">
        <f>SUM(P313:P314)</f>
        <v>5.0488400000000002</v>
      </c>
      <c r="Q312" s="128"/>
      <c r="R312" s="129">
        <f>SUM(R313:R314)</f>
        <v>0</v>
      </c>
      <c r="S312" s="128"/>
      <c r="T312" s="130">
        <f>SUM(T313:T314)</f>
        <v>0</v>
      </c>
      <c r="AR312" s="124" t="s">
        <v>76</v>
      </c>
      <c r="AT312" s="131" t="s">
        <v>69</v>
      </c>
      <c r="AU312" s="131" t="s">
        <v>76</v>
      </c>
      <c r="AY312" s="124" t="s">
        <v>173</v>
      </c>
      <c r="BK312" s="132">
        <f>SUM(BK313:BK314)</f>
        <v>0</v>
      </c>
    </row>
    <row r="313" spans="1:65" s="2" customFormat="1" ht="33" customHeight="1">
      <c r="A313" s="30"/>
      <c r="B313" s="135"/>
      <c r="C313" s="136" t="s">
        <v>347</v>
      </c>
      <c r="D313" s="136" t="s">
        <v>175</v>
      </c>
      <c r="E313" s="137" t="s">
        <v>420</v>
      </c>
      <c r="F313" s="138" t="s">
        <v>421</v>
      </c>
      <c r="G313" s="139" t="s">
        <v>239</v>
      </c>
      <c r="H313" s="140">
        <v>44.68</v>
      </c>
      <c r="I313" s="141"/>
      <c r="J313" s="141">
        <f>ROUND(I313*H313,2)</f>
        <v>0</v>
      </c>
      <c r="K313" s="138" t="s">
        <v>177</v>
      </c>
      <c r="L313" s="31"/>
      <c r="M313" s="142" t="s">
        <v>3</v>
      </c>
      <c r="N313" s="143" t="s">
        <v>41</v>
      </c>
      <c r="O313" s="144">
        <v>0.113</v>
      </c>
      <c r="P313" s="144">
        <f>O313*H313</f>
        <v>5.0488400000000002</v>
      </c>
      <c r="Q313" s="144">
        <v>0</v>
      </c>
      <c r="R313" s="144">
        <f>Q313*H313</f>
        <v>0</v>
      </c>
      <c r="S313" s="144">
        <v>0</v>
      </c>
      <c r="T313" s="145">
        <f>S313*H313</f>
        <v>0</v>
      </c>
      <c r="U313" s="30"/>
      <c r="V313" s="30"/>
      <c r="W313" s="30"/>
      <c r="X313" s="30"/>
      <c r="Y313" s="30"/>
      <c r="Z313" s="30"/>
      <c r="AA313" s="30"/>
      <c r="AB313" s="30"/>
      <c r="AC313" s="30"/>
      <c r="AD313" s="30"/>
      <c r="AE313" s="30"/>
      <c r="AR313" s="146" t="s">
        <v>178</v>
      </c>
      <c r="AT313" s="146" t="s">
        <v>175</v>
      </c>
      <c r="AU313" s="146" t="s">
        <v>79</v>
      </c>
      <c r="AY313" s="18" t="s">
        <v>173</v>
      </c>
      <c r="BE313" s="147">
        <f>IF(N313="základní",J313,0)</f>
        <v>0</v>
      </c>
      <c r="BF313" s="147">
        <f>IF(N313="snížená",J313,0)</f>
        <v>0</v>
      </c>
      <c r="BG313" s="147">
        <f>IF(N313="zákl. přenesená",J313,0)</f>
        <v>0</v>
      </c>
      <c r="BH313" s="147">
        <f>IF(N313="sníž. přenesená",J313,0)</f>
        <v>0</v>
      </c>
      <c r="BI313" s="147">
        <f>IF(N313="nulová",J313,0)</f>
        <v>0</v>
      </c>
      <c r="BJ313" s="18" t="s">
        <v>76</v>
      </c>
      <c r="BK313" s="147">
        <f>ROUND(I313*H313,2)</f>
        <v>0</v>
      </c>
      <c r="BL313" s="18" t="s">
        <v>178</v>
      </c>
      <c r="BM313" s="146" t="s">
        <v>1876</v>
      </c>
    </row>
    <row r="314" spans="1:65" s="2" customFormat="1" ht="39">
      <c r="A314" s="30"/>
      <c r="B314" s="31"/>
      <c r="C314" s="30"/>
      <c r="D314" s="148" t="s">
        <v>179</v>
      </c>
      <c r="E314" s="30"/>
      <c r="F314" s="149" t="s">
        <v>422</v>
      </c>
      <c r="G314" s="30"/>
      <c r="H314" s="30"/>
      <c r="I314" s="30"/>
      <c r="J314" s="30"/>
      <c r="K314" s="30"/>
      <c r="L314" s="31"/>
      <c r="M314" s="150"/>
      <c r="N314" s="151"/>
      <c r="O314" s="51"/>
      <c r="P314" s="51"/>
      <c r="Q314" s="51"/>
      <c r="R314" s="51"/>
      <c r="S314" s="51"/>
      <c r="T314" s="52"/>
      <c r="U314" s="30"/>
      <c r="V314" s="30"/>
      <c r="W314" s="30"/>
      <c r="X314" s="30"/>
      <c r="Y314" s="30"/>
      <c r="Z314" s="30"/>
      <c r="AA314" s="30"/>
      <c r="AB314" s="30"/>
      <c r="AC314" s="30"/>
      <c r="AD314" s="30"/>
      <c r="AE314" s="30"/>
      <c r="AT314" s="18" t="s">
        <v>179</v>
      </c>
      <c r="AU314" s="18" t="s">
        <v>79</v>
      </c>
    </row>
    <row r="315" spans="1:65" s="12" customFormat="1" ht="25.9" customHeight="1">
      <c r="B315" s="123"/>
      <c r="D315" s="124" t="s">
        <v>69</v>
      </c>
      <c r="E315" s="125" t="s">
        <v>423</v>
      </c>
      <c r="F315" s="125" t="s">
        <v>424</v>
      </c>
      <c r="J315" s="126">
        <f>BK315</f>
        <v>0</v>
      </c>
      <c r="L315" s="123"/>
      <c r="M315" s="127"/>
      <c r="N315" s="128"/>
      <c r="O315" s="128"/>
      <c r="P315" s="129">
        <f>P316</f>
        <v>3.8304679999999998</v>
      </c>
      <c r="Q315" s="128"/>
      <c r="R315" s="129">
        <f>R316</f>
        <v>4.3999999999999997E-2</v>
      </c>
      <c r="S315" s="128"/>
      <c r="T315" s="130">
        <f>T316</f>
        <v>0</v>
      </c>
      <c r="AR315" s="124" t="s">
        <v>79</v>
      </c>
      <c r="AT315" s="131" t="s">
        <v>69</v>
      </c>
      <c r="AU315" s="131" t="s">
        <v>70</v>
      </c>
      <c r="AY315" s="124" t="s">
        <v>173</v>
      </c>
      <c r="BK315" s="132">
        <f>BK316</f>
        <v>0</v>
      </c>
    </row>
    <row r="316" spans="1:65" s="12" customFormat="1" ht="22.9" customHeight="1">
      <c r="B316" s="123"/>
      <c r="D316" s="124" t="s">
        <v>69</v>
      </c>
      <c r="E316" s="133" t="s">
        <v>425</v>
      </c>
      <c r="F316" s="133" t="s">
        <v>426</v>
      </c>
      <c r="J316" s="134">
        <f>BK316</f>
        <v>0</v>
      </c>
      <c r="L316" s="123"/>
      <c r="M316" s="127"/>
      <c r="N316" s="128"/>
      <c r="O316" s="128"/>
      <c r="P316" s="129">
        <f>SUM(P317:P334)</f>
        <v>3.8304679999999998</v>
      </c>
      <c r="Q316" s="128"/>
      <c r="R316" s="129">
        <f>SUM(R317:R334)</f>
        <v>4.3999999999999997E-2</v>
      </c>
      <c r="S316" s="128"/>
      <c r="T316" s="130">
        <f>SUM(T317:T334)</f>
        <v>0</v>
      </c>
      <c r="AR316" s="124" t="s">
        <v>79</v>
      </c>
      <c r="AT316" s="131" t="s">
        <v>69</v>
      </c>
      <c r="AU316" s="131" t="s">
        <v>76</v>
      </c>
      <c r="AY316" s="124" t="s">
        <v>173</v>
      </c>
      <c r="BK316" s="132">
        <f>SUM(BK317:BK334)</f>
        <v>0</v>
      </c>
    </row>
    <row r="317" spans="1:65" s="2" customFormat="1" ht="33" customHeight="1">
      <c r="A317" s="30"/>
      <c r="B317" s="135"/>
      <c r="C317" s="136" t="s">
        <v>352</v>
      </c>
      <c r="D317" s="136" t="s">
        <v>175</v>
      </c>
      <c r="E317" s="137" t="s">
        <v>732</v>
      </c>
      <c r="F317" s="138" t="s">
        <v>733</v>
      </c>
      <c r="G317" s="139" t="s">
        <v>176</v>
      </c>
      <c r="H317" s="140">
        <v>44.78</v>
      </c>
      <c r="I317" s="141"/>
      <c r="J317" s="141">
        <f>ROUND(I317*H317,2)</f>
        <v>0</v>
      </c>
      <c r="K317" s="138" t="s">
        <v>177</v>
      </c>
      <c r="L317" s="31"/>
      <c r="M317" s="142" t="s">
        <v>3</v>
      </c>
      <c r="N317" s="143" t="s">
        <v>41</v>
      </c>
      <c r="O317" s="144">
        <v>2.4E-2</v>
      </c>
      <c r="P317" s="144">
        <f>O317*H317</f>
        <v>1.0747200000000001</v>
      </c>
      <c r="Q317" s="144">
        <v>0</v>
      </c>
      <c r="R317" s="144">
        <f>Q317*H317</f>
        <v>0</v>
      </c>
      <c r="S317" s="144">
        <v>0</v>
      </c>
      <c r="T317" s="145">
        <f>S317*H317</f>
        <v>0</v>
      </c>
      <c r="U317" s="30"/>
      <c r="V317" s="30"/>
      <c r="W317" s="30"/>
      <c r="X317" s="30"/>
      <c r="Y317" s="30"/>
      <c r="Z317" s="30"/>
      <c r="AA317" s="30"/>
      <c r="AB317" s="30"/>
      <c r="AC317" s="30"/>
      <c r="AD317" s="30"/>
      <c r="AE317" s="30"/>
      <c r="AR317" s="146" t="s">
        <v>245</v>
      </c>
      <c r="AT317" s="146" t="s">
        <v>175</v>
      </c>
      <c r="AU317" s="146" t="s">
        <v>79</v>
      </c>
      <c r="AY317" s="18" t="s">
        <v>173</v>
      </c>
      <c r="BE317" s="147">
        <f>IF(N317="základní",J317,0)</f>
        <v>0</v>
      </c>
      <c r="BF317" s="147">
        <f>IF(N317="snížená",J317,0)</f>
        <v>0</v>
      </c>
      <c r="BG317" s="147">
        <f>IF(N317="zákl. přenesená",J317,0)</f>
        <v>0</v>
      </c>
      <c r="BH317" s="147">
        <f>IF(N317="sníž. přenesená",J317,0)</f>
        <v>0</v>
      </c>
      <c r="BI317" s="147">
        <f>IF(N317="nulová",J317,0)</f>
        <v>0</v>
      </c>
      <c r="BJ317" s="18" t="s">
        <v>76</v>
      </c>
      <c r="BK317" s="147">
        <f>ROUND(I317*H317,2)</f>
        <v>0</v>
      </c>
      <c r="BL317" s="18" t="s">
        <v>245</v>
      </c>
      <c r="BM317" s="146" t="s">
        <v>1877</v>
      </c>
    </row>
    <row r="318" spans="1:65" s="2" customFormat="1" ht="39">
      <c r="A318" s="30"/>
      <c r="B318" s="31"/>
      <c r="C318" s="30"/>
      <c r="D318" s="148" t="s">
        <v>179</v>
      </c>
      <c r="E318" s="30"/>
      <c r="F318" s="149" t="s">
        <v>430</v>
      </c>
      <c r="G318" s="30"/>
      <c r="H318" s="30"/>
      <c r="I318" s="30"/>
      <c r="J318" s="30"/>
      <c r="K318" s="30"/>
      <c r="L318" s="31"/>
      <c r="M318" s="150"/>
      <c r="N318" s="151"/>
      <c r="O318" s="51"/>
      <c r="P318" s="51"/>
      <c r="Q318" s="51"/>
      <c r="R318" s="51"/>
      <c r="S318" s="51"/>
      <c r="T318" s="52"/>
      <c r="U318" s="30"/>
      <c r="V318" s="30"/>
      <c r="W318" s="30"/>
      <c r="X318" s="30"/>
      <c r="Y318" s="30"/>
      <c r="Z318" s="30"/>
      <c r="AA318" s="30"/>
      <c r="AB318" s="30"/>
      <c r="AC318" s="30"/>
      <c r="AD318" s="30"/>
      <c r="AE318" s="30"/>
      <c r="AT318" s="18" t="s">
        <v>179</v>
      </c>
      <c r="AU318" s="18" t="s">
        <v>79</v>
      </c>
    </row>
    <row r="319" spans="1:65" s="13" customFormat="1">
      <c r="B319" s="152"/>
      <c r="D319" s="148" t="s">
        <v>181</v>
      </c>
      <c r="E319" s="153" t="s">
        <v>3</v>
      </c>
      <c r="F319" s="154" t="s">
        <v>735</v>
      </c>
      <c r="H319" s="153" t="s">
        <v>3</v>
      </c>
      <c r="L319" s="152"/>
      <c r="M319" s="155"/>
      <c r="N319" s="156"/>
      <c r="O319" s="156"/>
      <c r="P319" s="156"/>
      <c r="Q319" s="156"/>
      <c r="R319" s="156"/>
      <c r="S319" s="156"/>
      <c r="T319" s="157"/>
      <c r="AT319" s="153" t="s">
        <v>181</v>
      </c>
      <c r="AU319" s="153" t="s">
        <v>79</v>
      </c>
      <c r="AV319" s="13" t="s">
        <v>76</v>
      </c>
      <c r="AW319" s="13" t="s">
        <v>31</v>
      </c>
      <c r="AX319" s="13" t="s">
        <v>70</v>
      </c>
      <c r="AY319" s="153" t="s">
        <v>173</v>
      </c>
    </row>
    <row r="320" spans="1:65" s="14" customFormat="1">
      <c r="B320" s="158"/>
      <c r="D320" s="148" t="s">
        <v>181</v>
      </c>
      <c r="E320" s="159" t="s">
        <v>3</v>
      </c>
      <c r="F320" s="160" t="s">
        <v>1878</v>
      </c>
      <c r="H320" s="161">
        <v>17.86</v>
      </c>
      <c r="L320" s="158"/>
      <c r="M320" s="162"/>
      <c r="N320" s="163"/>
      <c r="O320" s="163"/>
      <c r="P320" s="163"/>
      <c r="Q320" s="163"/>
      <c r="R320" s="163"/>
      <c r="S320" s="163"/>
      <c r="T320" s="164"/>
      <c r="AT320" s="159" t="s">
        <v>181</v>
      </c>
      <c r="AU320" s="159" t="s">
        <v>79</v>
      </c>
      <c r="AV320" s="14" t="s">
        <v>79</v>
      </c>
      <c r="AW320" s="14" t="s">
        <v>31</v>
      </c>
      <c r="AX320" s="14" t="s">
        <v>70</v>
      </c>
      <c r="AY320" s="159" t="s">
        <v>173</v>
      </c>
    </row>
    <row r="321" spans="1:65" s="14" customFormat="1" ht="22.5">
      <c r="B321" s="158"/>
      <c r="D321" s="148" t="s">
        <v>181</v>
      </c>
      <c r="E321" s="159" t="s">
        <v>3</v>
      </c>
      <c r="F321" s="160" t="s">
        <v>1879</v>
      </c>
      <c r="H321" s="161">
        <v>26.92</v>
      </c>
      <c r="L321" s="158"/>
      <c r="M321" s="162"/>
      <c r="N321" s="163"/>
      <c r="O321" s="163"/>
      <c r="P321" s="163"/>
      <c r="Q321" s="163"/>
      <c r="R321" s="163"/>
      <c r="S321" s="163"/>
      <c r="T321" s="164"/>
      <c r="AT321" s="159" t="s">
        <v>181</v>
      </c>
      <c r="AU321" s="159" t="s">
        <v>79</v>
      </c>
      <c r="AV321" s="14" t="s">
        <v>79</v>
      </c>
      <c r="AW321" s="14" t="s">
        <v>31</v>
      </c>
      <c r="AX321" s="14" t="s">
        <v>70</v>
      </c>
      <c r="AY321" s="159" t="s">
        <v>173</v>
      </c>
    </row>
    <row r="322" spans="1:65" s="15" customFormat="1">
      <c r="B322" s="165"/>
      <c r="D322" s="148" t="s">
        <v>181</v>
      </c>
      <c r="E322" s="166" t="s">
        <v>3</v>
      </c>
      <c r="F322" s="167" t="s">
        <v>188</v>
      </c>
      <c r="H322" s="168">
        <v>44.78</v>
      </c>
      <c r="L322" s="165"/>
      <c r="M322" s="169"/>
      <c r="N322" s="170"/>
      <c r="O322" s="170"/>
      <c r="P322" s="170"/>
      <c r="Q322" s="170"/>
      <c r="R322" s="170"/>
      <c r="S322" s="170"/>
      <c r="T322" s="171"/>
      <c r="AT322" s="166" t="s">
        <v>181</v>
      </c>
      <c r="AU322" s="166" t="s">
        <v>79</v>
      </c>
      <c r="AV322" s="15" t="s">
        <v>178</v>
      </c>
      <c r="AW322" s="15" t="s">
        <v>31</v>
      </c>
      <c r="AX322" s="15" t="s">
        <v>76</v>
      </c>
      <c r="AY322" s="166" t="s">
        <v>173</v>
      </c>
    </row>
    <row r="323" spans="1:65" s="2" customFormat="1" ht="16.5" customHeight="1">
      <c r="A323" s="30"/>
      <c r="B323" s="135"/>
      <c r="C323" s="172" t="s">
        <v>355</v>
      </c>
      <c r="D323" s="172" t="s">
        <v>246</v>
      </c>
      <c r="E323" s="173" t="s">
        <v>432</v>
      </c>
      <c r="F323" s="174" t="s">
        <v>433</v>
      </c>
      <c r="G323" s="175" t="s">
        <v>239</v>
      </c>
      <c r="H323" s="176">
        <v>1.2999999999999999E-2</v>
      </c>
      <c r="I323" s="177"/>
      <c r="J323" s="177">
        <f>ROUND(I323*H323,2)</f>
        <v>0</v>
      </c>
      <c r="K323" s="174" t="s">
        <v>177</v>
      </c>
      <c r="L323" s="178"/>
      <c r="M323" s="179" t="s">
        <v>3</v>
      </c>
      <c r="N323" s="180" t="s">
        <v>41</v>
      </c>
      <c r="O323" s="144">
        <v>0</v>
      </c>
      <c r="P323" s="144">
        <f>O323*H323</f>
        <v>0</v>
      </c>
      <c r="Q323" s="144">
        <v>1</v>
      </c>
      <c r="R323" s="144">
        <f>Q323*H323</f>
        <v>1.2999999999999999E-2</v>
      </c>
      <c r="S323" s="144">
        <v>0</v>
      </c>
      <c r="T323" s="145">
        <f>S323*H323</f>
        <v>0</v>
      </c>
      <c r="U323" s="30"/>
      <c r="V323" s="30"/>
      <c r="W323" s="30"/>
      <c r="X323" s="30"/>
      <c r="Y323" s="30"/>
      <c r="Z323" s="30"/>
      <c r="AA323" s="30"/>
      <c r="AB323" s="30"/>
      <c r="AC323" s="30"/>
      <c r="AD323" s="30"/>
      <c r="AE323" s="30"/>
      <c r="AR323" s="146" t="s">
        <v>301</v>
      </c>
      <c r="AT323" s="146" t="s">
        <v>246</v>
      </c>
      <c r="AU323" s="146" t="s">
        <v>79</v>
      </c>
      <c r="AY323" s="18" t="s">
        <v>173</v>
      </c>
      <c r="BE323" s="147">
        <f>IF(N323="základní",J323,0)</f>
        <v>0</v>
      </c>
      <c r="BF323" s="147">
        <f>IF(N323="snížená",J323,0)</f>
        <v>0</v>
      </c>
      <c r="BG323" s="147">
        <f>IF(N323="zákl. přenesená",J323,0)</f>
        <v>0</v>
      </c>
      <c r="BH323" s="147">
        <f>IF(N323="sníž. přenesená",J323,0)</f>
        <v>0</v>
      </c>
      <c r="BI323" s="147">
        <f>IF(N323="nulová",J323,0)</f>
        <v>0</v>
      </c>
      <c r="BJ323" s="18" t="s">
        <v>76</v>
      </c>
      <c r="BK323" s="147">
        <f>ROUND(I323*H323,2)</f>
        <v>0</v>
      </c>
      <c r="BL323" s="18" t="s">
        <v>245</v>
      </c>
      <c r="BM323" s="146" t="s">
        <v>1880</v>
      </c>
    </row>
    <row r="324" spans="1:65" s="14" customFormat="1">
      <c r="B324" s="158"/>
      <c r="D324" s="148" t="s">
        <v>181</v>
      </c>
      <c r="F324" s="160" t="s">
        <v>1881</v>
      </c>
      <c r="H324" s="161">
        <v>1.2999999999999999E-2</v>
      </c>
      <c r="L324" s="158"/>
      <c r="M324" s="162"/>
      <c r="N324" s="163"/>
      <c r="O324" s="163"/>
      <c r="P324" s="163"/>
      <c r="Q324" s="163"/>
      <c r="R324" s="163"/>
      <c r="S324" s="163"/>
      <c r="T324" s="164"/>
      <c r="AT324" s="159" t="s">
        <v>181</v>
      </c>
      <c r="AU324" s="159" t="s">
        <v>79</v>
      </c>
      <c r="AV324" s="14" t="s">
        <v>79</v>
      </c>
      <c r="AW324" s="14" t="s">
        <v>4</v>
      </c>
      <c r="AX324" s="14" t="s">
        <v>76</v>
      </c>
      <c r="AY324" s="159" t="s">
        <v>173</v>
      </c>
    </row>
    <row r="325" spans="1:65" s="2" customFormat="1" ht="33" customHeight="1">
      <c r="A325" s="30"/>
      <c r="B325" s="135"/>
      <c r="C325" s="136" t="s">
        <v>356</v>
      </c>
      <c r="D325" s="136" t="s">
        <v>175</v>
      </c>
      <c r="E325" s="137" t="s">
        <v>739</v>
      </c>
      <c r="F325" s="138" t="s">
        <v>740</v>
      </c>
      <c r="G325" s="139" t="s">
        <v>176</v>
      </c>
      <c r="H325" s="140">
        <v>89.56</v>
      </c>
      <c r="I325" s="141"/>
      <c r="J325" s="141">
        <f>ROUND(I325*H325,2)</f>
        <v>0</v>
      </c>
      <c r="K325" s="138" t="s">
        <v>177</v>
      </c>
      <c r="L325" s="31"/>
      <c r="M325" s="142" t="s">
        <v>3</v>
      </c>
      <c r="N325" s="143" t="s">
        <v>41</v>
      </c>
      <c r="O325" s="144">
        <v>0.03</v>
      </c>
      <c r="P325" s="144">
        <f>O325*H325</f>
        <v>2.6867999999999999</v>
      </c>
      <c r="Q325" s="144">
        <v>0</v>
      </c>
      <c r="R325" s="144">
        <f>Q325*H325</f>
        <v>0</v>
      </c>
      <c r="S325" s="144">
        <v>0</v>
      </c>
      <c r="T325" s="145">
        <f>S325*H325</f>
        <v>0</v>
      </c>
      <c r="U325" s="30"/>
      <c r="V325" s="30"/>
      <c r="W325" s="30"/>
      <c r="X325" s="30"/>
      <c r="Y325" s="30"/>
      <c r="Z325" s="30"/>
      <c r="AA325" s="30"/>
      <c r="AB325" s="30"/>
      <c r="AC325" s="30"/>
      <c r="AD325" s="30"/>
      <c r="AE325" s="30"/>
      <c r="AR325" s="146" t="s">
        <v>245</v>
      </c>
      <c r="AT325" s="146" t="s">
        <v>175</v>
      </c>
      <c r="AU325" s="146" t="s">
        <v>79</v>
      </c>
      <c r="AY325" s="18" t="s">
        <v>173</v>
      </c>
      <c r="BE325" s="147">
        <f>IF(N325="základní",J325,0)</f>
        <v>0</v>
      </c>
      <c r="BF325" s="147">
        <f>IF(N325="snížená",J325,0)</f>
        <v>0</v>
      </c>
      <c r="BG325" s="147">
        <f>IF(N325="zákl. přenesená",J325,0)</f>
        <v>0</v>
      </c>
      <c r="BH325" s="147">
        <f>IF(N325="sníž. přenesená",J325,0)</f>
        <v>0</v>
      </c>
      <c r="BI325" s="147">
        <f>IF(N325="nulová",J325,0)</f>
        <v>0</v>
      </c>
      <c r="BJ325" s="18" t="s">
        <v>76</v>
      </c>
      <c r="BK325" s="147">
        <f>ROUND(I325*H325,2)</f>
        <v>0</v>
      </c>
      <c r="BL325" s="18" t="s">
        <v>245</v>
      </c>
      <c r="BM325" s="146" t="s">
        <v>1882</v>
      </c>
    </row>
    <row r="326" spans="1:65" s="2" customFormat="1" ht="39">
      <c r="A326" s="30"/>
      <c r="B326" s="31"/>
      <c r="C326" s="30"/>
      <c r="D326" s="148" t="s">
        <v>179</v>
      </c>
      <c r="E326" s="30"/>
      <c r="F326" s="149" t="s">
        <v>430</v>
      </c>
      <c r="G326" s="30"/>
      <c r="H326" s="30"/>
      <c r="I326" s="30"/>
      <c r="J326" s="30"/>
      <c r="K326" s="30"/>
      <c r="L326" s="31"/>
      <c r="M326" s="150"/>
      <c r="N326" s="151"/>
      <c r="O326" s="51"/>
      <c r="P326" s="51"/>
      <c r="Q326" s="51"/>
      <c r="R326" s="51"/>
      <c r="S326" s="51"/>
      <c r="T326" s="52"/>
      <c r="U326" s="30"/>
      <c r="V326" s="30"/>
      <c r="W326" s="30"/>
      <c r="X326" s="30"/>
      <c r="Y326" s="30"/>
      <c r="Z326" s="30"/>
      <c r="AA326" s="30"/>
      <c r="AB326" s="30"/>
      <c r="AC326" s="30"/>
      <c r="AD326" s="30"/>
      <c r="AE326" s="30"/>
      <c r="AT326" s="18" t="s">
        <v>179</v>
      </c>
      <c r="AU326" s="18" t="s">
        <v>79</v>
      </c>
    </row>
    <row r="327" spans="1:65" s="13" customFormat="1">
      <c r="B327" s="152"/>
      <c r="D327" s="148" t="s">
        <v>181</v>
      </c>
      <c r="E327" s="153" t="s">
        <v>3</v>
      </c>
      <c r="F327" s="154" t="s">
        <v>735</v>
      </c>
      <c r="H327" s="153" t="s">
        <v>3</v>
      </c>
      <c r="L327" s="152"/>
      <c r="M327" s="155"/>
      <c r="N327" s="156"/>
      <c r="O327" s="156"/>
      <c r="P327" s="156"/>
      <c r="Q327" s="156"/>
      <c r="R327" s="156"/>
      <c r="S327" s="156"/>
      <c r="T327" s="157"/>
      <c r="AT327" s="153" t="s">
        <v>181</v>
      </c>
      <c r="AU327" s="153" t="s">
        <v>79</v>
      </c>
      <c r="AV327" s="13" t="s">
        <v>76</v>
      </c>
      <c r="AW327" s="13" t="s">
        <v>31</v>
      </c>
      <c r="AX327" s="13" t="s">
        <v>70</v>
      </c>
      <c r="AY327" s="153" t="s">
        <v>173</v>
      </c>
    </row>
    <row r="328" spans="1:65" s="14" customFormat="1">
      <c r="B328" s="158"/>
      <c r="D328" s="148" t="s">
        <v>181</v>
      </c>
      <c r="E328" s="159" t="s">
        <v>3</v>
      </c>
      <c r="F328" s="160" t="s">
        <v>1883</v>
      </c>
      <c r="H328" s="161">
        <v>35.72</v>
      </c>
      <c r="L328" s="158"/>
      <c r="M328" s="162"/>
      <c r="N328" s="163"/>
      <c r="O328" s="163"/>
      <c r="P328" s="163"/>
      <c r="Q328" s="163"/>
      <c r="R328" s="163"/>
      <c r="S328" s="163"/>
      <c r="T328" s="164"/>
      <c r="AT328" s="159" t="s">
        <v>181</v>
      </c>
      <c r="AU328" s="159" t="s">
        <v>79</v>
      </c>
      <c r="AV328" s="14" t="s">
        <v>79</v>
      </c>
      <c r="AW328" s="14" t="s">
        <v>31</v>
      </c>
      <c r="AX328" s="14" t="s">
        <v>70</v>
      </c>
      <c r="AY328" s="159" t="s">
        <v>173</v>
      </c>
    </row>
    <row r="329" spans="1:65" s="14" customFormat="1" ht="22.5">
      <c r="B329" s="158"/>
      <c r="D329" s="148" t="s">
        <v>181</v>
      </c>
      <c r="E329" s="159" t="s">
        <v>3</v>
      </c>
      <c r="F329" s="160" t="s">
        <v>1884</v>
      </c>
      <c r="H329" s="161">
        <v>53.84</v>
      </c>
      <c r="L329" s="158"/>
      <c r="M329" s="162"/>
      <c r="N329" s="163"/>
      <c r="O329" s="163"/>
      <c r="P329" s="163"/>
      <c r="Q329" s="163"/>
      <c r="R329" s="163"/>
      <c r="S329" s="163"/>
      <c r="T329" s="164"/>
      <c r="AT329" s="159" t="s">
        <v>181</v>
      </c>
      <c r="AU329" s="159" t="s">
        <v>79</v>
      </c>
      <c r="AV329" s="14" t="s">
        <v>79</v>
      </c>
      <c r="AW329" s="14" t="s">
        <v>31</v>
      </c>
      <c r="AX329" s="14" t="s">
        <v>70</v>
      </c>
      <c r="AY329" s="159" t="s">
        <v>173</v>
      </c>
    </row>
    <row r="330" spans="1:65" s="15" customFormat="1">
      <c r="B330" s="165"/>
      <c r="D330" s="148" t="s">
        <v>181</v>
      </c>
      <c r="E330" s="166" t="s">
        <v>3</v>
      </c>
      <c r="F330" s="167" t="s">
        <v>188</v>
      </c>
      <c r="H330" s="168">
        <v>89.56</v>
      </c>
      <c r="L330" s="165"/>
      <c r="M330" s="169"/>
      <c r="N330" s="170"/>
      <c r="O330" s="170"/>
      <c r="P330" s="170"/>
      <c r="Q330" s="170"/>
      <c r="R330" s="170"/>
      <c r="S330" s="170"/>
      <c r="T330" s="171"/>
      <c r="AT330" s="166" t="s">
        <v>181</v>
      </c>
      <c r="AU330" s="166" t="s">
        <v>79</v>
      </c>
      <c r="AV330" s="15" t="s">
        <v>178</v>
      </c>
      <c r="AW330" s="15" t="s">
        <v>31</v>
      </c>
      <c r="AX330" s="15" t="s">
        <v>76</v>
      </c>
      <c r="AY330" s="166" t="s">
        <v>173</v>
      </c>
    </row>
    <row r="331" spans="1:65" s="2" customFormat="1" ht="16.5" customHeight="1">
      <c r="A331" s="30"/>
      <c r="B331" s="135"/>
      <c r="C331" s="172" t="s">
        <v>357</v>
      </c>
      <c r="D331" s="172" t="s">
        <v>246</v>
      </c>
      <c r="E331" s="173" t="s">
        <v>438</v>
      </c>
      <c r="F331" s="174" t="s">
        <v>439</v>
      </c>
      <c r="G331" s="175" t="s">
        <v>239</v>
      </c>
      <c r="H331" s="176">
        <v>3.1E-2</v>
      </c>
      <c r="I331" s="177"/>
      <c r="J331" s="177">
        <f>ROUND(I331*H331,2)</f>
        <v>0</v>
      </c>
      <c r="K331" s="174" t="s">
        <v>177</v>
      </c>
      <c r="L331" s="178"/>
      <c r="M331" s="179" t="s">
        <v>3</v>
      </c>
      <c r="N331" s="180" t="s">
        <v>41</v>
      </c>
      <c r="O331" s="144">
        <v>0</v>
      </c>
      <c r="P331" s="144">
        <f>O331*H331</f>
        <v>0</v>
      </c>
      <c r="Q331" s="144">
        <v>1</v>
      </c>
      <c r="R331" s="144">
        <f>Q331*H331</f>
        <v>3.1E-2</v>
      </c>
      <c r="S331" s="144">
        <v>0</v>
      </c>
      <c r="T331" s="145">
        <f>S331*H331</f>
        <v>0</v>
      </c>
      <c r="U331" s="30"/>
      <c r="V331" s="30"/>
      <c r="W331" s="30"/>
      <c r="X331" s="30"/>
      <c r="Y331" s="30"/>
      <c r="Z331" s="30"/>
      <c r="AA331" s="30"/>
      <c r="AB331" s="30"/>
      <c r="AC331" s="30"/>
      <c r="AD331" s="30"/>
      <c r="AE331" s="30"/>
      <c r="AR331" s="146" t="s">
        <v>301</v>
      </c>
      <c r="AT331" s="146" t="s">
        <v>246</v>
      </c>
      <c r="AU331" s="146" t="s">
        <v>79</v>
      </c>
      <c r="AY331" s="18" t="s">
        <v>173</v>
      </c>
      <c r="BE331" s="147">
        <f>IF(N331="základní",J331,0)</f>
        <v>0</v>
      </c>
      <c r="BF331" s="147">
        <f>IF(N331="snížená",J331,0)</f>
        <v>0</v>
      </c>
      <c r="BG331" s="147">
        <f>IF(N331="zákl. přenesená",J331,0)</f>
        <v>0</v>
      </c>
      <c r="BH331" s="147">
        <f>IF(N331="sníž. přenesená",J331,0)</f>
        <v>0</v>
      </c>
      <c r="BI331" s="147">
        <f>IF(N331="nulová",J331,0)</f>
        <v>0</v>
      </c>
      <c r="BJ331" s="18" t="s">
        <v>76</v>
      </c>
      <c r="BK331" s="147">
        <f>ROUND(I331*H331,2)</f>
        <v>0</v>
      </c>
      <c r="BL331" s="18" t="s">
        <v>245</v>
      </c>
      <c r="BM331" s="146" t="s">
        <v>1885</v>
      </c>
    </row>
    <row r="332" spans="1:65" s="14" customFormat="1">
      <c r="B332" s="158"/>
      <c r="D332" s="148" t="s">
        <v>181</v>
      </c>
      <c r="F332" s="160" t="s">
        <v>1886</v>
      </c>
      <c r="H332" s="161">
        <v>3.1E-2</v>
      </c>
      <c r="L332" s="158"/>
      <c r="M332" s="162"/>
      <c r="N332" s="163"/>
      <c r="O332" s="163"/>
      <c r="P332" s="163"/>
      <c r="Q332" s="163"/>
      <c r="R332" s="163"/>
      <c r="S332" s="163"/>
      <c r="T332" s="164"/>
      <c r="AT332" s="159" t="s">
        <v>181</v>
      </c>
      <c r="AU332" s="159" t="s">
        <v>79</v>
      </c>
      <c r="AV332" s="14" t="s">
        <v>79</v>
      </c>
      <c r="AW332" s="14" t="s">
        <v>4</v>
      </c>
      <c r="AX332" s="14" t="s">
        <v>76</v>
      </c>
      <c r="AY332" s="159" t="s">
        <v>173</v>
      </c>
    </row>
    <row r="333" spans="1:65" s="2" customFormat="1" ht="44.25" customHeight="1">
      <c r="A333" s="30"/>
      <c r="B333" s="135"/>
      <c r="C333" s="136" t="s">
        <v>358</v>
      </c>
      <c r="D333" s="136" t="s">
        <v>175</v>
      </c>
      <c r="E333" s="137" t="s">
        <v>462</v>
      </c>
      <c r="F333" s="138" t="s">
        <v>463</v>
      </c>
      <c r="G333" s="139" t="s">
        <v>239</v>
      </c>
      <c r="H333" s="140">
        <v>4.3999999999999997E-2</v>
      </c>
      <c r="I333" s="141"/>
      <c r="J333" s="141">
        <f>ROUND(I333*H333,2)</f>
        <v>0</v>
      </c>
      <c r="K333" s="138" t="s">
        <v>177</v>
      </c>
      <c r="L333" s="31"/>
      <c r="M333" s="142" t="s">
        <v>3</v>
      </c>
      <c r="N333" s="143" t="s">
        <v>41</v>
      </c>
      <c r="O333" s="144">
        <v>1.5669999999999999</v>
      </c>
      <c r="P333" s="144">
        <f>O333*H333</f>
        <v>6.8947999999999995E-2</v>
      </c>
      <c r="Q333" s="144">
        <v>0</v>
      </c>
      <c r="R333" s="144">
        <f>Q333*H333</f>
        <v>0</v>
      </c>
      <c r="S333" s="144">
        <v>0</v>
      </c>
      <c r="T333" s="145">
        <f>S333*H333</f>
        <v>0</v>
      </c>
      <c r="U333" s="30"/>
      <c r="V333" s="30"/>
      <c r="W333" s="30"/>
      <c r="X333" s="30"/>
      <c r="Y333" s="30"/>
      <c r="Z333" s="30"/>
      <c r="AA333" s="30"/>
      <c r="AB333" s="30"/>
      <c r="AC333" s="30"/>
      <c r="AD333" s="30"/>
      <c r="AE333" s="30"/>
      <c r="AR333" s="146" t="s">
        <v>245</v>
      </c>
      <c r="AT333" s="146" t="s">
        <v>175</v>
      </c>
      <c r="AU333" s="146" t="s">
        <v>79</v>
      </c>
      <c r="AY333" s="18" t="s">
        <v>173</v>
      </c>
      <c r="BE333" s="147">
        <f>IF(N333="základní",J333,0)</f>
        <v>0</v>
      </c>
      <c r="BF333" s="147">
        <f>IF(N333="snížená",J333,0)</f>
        <v>0</v>
      </c>
      <c r="BG333" s="147">
        <f>IF(N333="zákl. přenesená",J333,0)</f>
        <v>0</v>
      </c>
      <c r="BH333" s="147">
        <f>IF(N333="sníž. přenesená",J333,0)</f>
        <v>0</v>
      </c>
      <c r="BI333" s="147">
        <f>IF(N333="nulová",J333,0)</f>
        <v>0</v>
      </c>
      <c r="BJ333" s="18" t="s">
        <v>76</v>
      </c>
      <c r="BK333" s="147">
        <f>ROUND(I333*H333,2)</f>
        <v>0</v>
      </c>
      <c r="BL333" s="18" t="s">
        <v>245</v>
      </c>
      <c r="BM333" s="146" t="s">
        <v>1887</v>
      </c>
    </row>
    <row r="334" spans="1:65" s="2" customFormat="1" ht="126.75">
      <c r="A334" s="30"/>
      <c r="B334" s="31"/>
      <c r="C334" s="30"/>
      <c r="D334" s="148" t="s">
        <v>179</v>
      </c>
      <c r="E334" s="30"/>
      <c r="F334" s="149" t="s">
        <v>464</v>
      </c>
      <c r="G334" s="30"/>
      <c r="H334" s="30"/>
      <c r="I334" s="30"/>
      <c r="J334" s="30"/>
      <c r="K334" s="30"/>
      <c r="L334" s="31"/>
      <c r="M334" s="150"/>
      <c r="N334" s="151"/>
      <c r="O334" s="51"/>
      <c r="P334" s="51"/>
      <c r="Q334" s="51"/>
      <c r="R334" s="51"/>
      <c r="S334" s="51"/>
      <c r="T334" s="52"/>
      <c r="U334" s="30"/>
      <c r="V334" s="30"/>
      <c r="W334" s="30"/>
      <c r="X334" s="30"/>
      <c r="Y334" s="30"/>
      <c r="Z334" s="30"/>
      <c r="AA334" s="30"/>
      <c r="AB334" s="30"/>
      <c r="AC334" s="30"/>
      <c r="AD334" s="30"/>
      <c r="AE334" s="30"/>
      <c r="AT334" s="18" t="s">
        <v>179</v>
      </c>
      <c r="AU334" s="18" t="s">
        <v>79</v>
      </c>
    </row>
    <row r="335" spans="1:65" s="12" customFormat="1" ht="25.9" customHeight="1">
      <c r="B335" s="123"/>
      <c r="D335" s="124" t="s">
        <v>69</v>
      </c>
      <c r="E335" s="125" t="s">
        <v>471</v>
      </c>
      <c r="F335" s="125" t="s">
        <v>472</v>
      </c>
      <c r="J335" s="126">
        <f>BK335</f>
        <v>0</v>
      </c>
      <c r="L335" s="123"/>
      <c r="M335" s="127"/>
      <c r="N335" s="128"/>
      <c r="O335" s="128"/>
      <c r="P335" s="129">
        <f>P336+P338+P346+P348+P350+P352+P354+P356+P358</f>
        <v>0</v>
      </c>
      <c r="Q335" s="128"/>
      <c r="R335" s="129">
        <f>R336+R338+R346+R348+R350+R352+R354+R356+R358</f>
        <v>1.21</v>
      </c>
      <c r="S335" s="128"/>
      <c r="T335" s="130">
        <f>T336+T338+T346+T348+T350+T352+T354+T356+T358</f>
        <v>5.5</v>
      </c>
      <c r="AR335" s="124" t="s">
        <v>197</v>
      </c>
      <c r="AT335" s="131" t="s">
        <v>69</v>
      </c>
      <c r="AU335" s="131" t="s">
        <v>70</v>
      </c>
      <c r="AY335" s="124" t="s">
        <v>173</v>
      </c>
      <c r="BK335" s="132">
        <f>BK336+BK338+BK346+BK348+BK350+BK352+BK354+BK356+BK358</f>
        <v>0</v>
      </c>
    </row>
    <row r="336" spans="1:65" s="12" customFormat="1" ht="22.9" customHeight="1">
      <c r="B336" s="123"/>
      <c r="D336" s="124" t="s">
        <v>69</v>
      </c>
      <c r="E336" s="133" t="s">
        <v>473</v>
      </c>
      <c r="F336" s="133" t="s">
        <v>474</v>
      </c>
      <c r="J336" s="134">
        <f>BK336</f>
        <v>0</v>
      </c>
      <c r="L336" s="123"/>
      <c r="M336" s="127"/>
      <c r="N336" s="128"/>
      <c r="O336" s="128"/>
      <c r="P336" s="129">
        <f>P337</f>
        <v>0</v>
      </c>
      <c r="Q336" s="128"/>
      <c r="R336" s="129">
        <f>R337</f>
        <v>0</v>
      </c>
      <c r="S336" s="128"/>
      <c r="T336" s="130">
        <f>T337</f>
        <v>0</v>
      </c>
      <c r="AR336" s="124" t="s">
        <v>197</v>
      </c>
      <c r="AT336" s="131" t="s">
        <v>69</v>
      </c>
      <c r="AU336" s="131" t="s">
        <v>76</v>
      </c>
      <c r="AY336" s="124" t="s">
        <v>173</v>
      </c>
      <c r="BK336" s="132">
        <f>BK337</f>
        <v>0</v>
      </c>
    </row>
    <row r="337" spans="1:65" s="2" customFormat="1" ht="16.5" customHeight="1">
      <c r="A337" s="30"/>
      <c r="B337" s="135"/>
      <c r="C337" s="136" t="s">
        <v>359</v>
      </c>
      <c r="D337" s="136" t="s">
        <v>175</v>
      </c>
      <c r="E337" s="137" t="s">
        <v>475</v>
      </c>
      <c r="F337" s="138" t="s">
        <v>474</v>
      </c>
      <c r="G337" s="139" t="s">
        <v>476</v>
      </c>
      <c r="H337" s="140">
        <v>1</v>
      </c>
      <c r="I337" s="141"/>
      <c r="J337" s="141">
        <f>ROUND(I337*H337,2)</f>
        <v>0</v>
      </c>
      <c r="K337" s="138" t="s">
        <v>177</v>
      </c>
      <c r="L337" s="31"/>
      <c r="M337" s="142" t="s">
        <v>3</v>
      </c>
      <c r="N337" s="143" t="s">
        <v>41</v>
      </c>
      <c r="O337" s="144">
        <v>0</v>
      </c>
      <c r="P337" s="144">
        <f>O337*H337</f>
        <v>0</v>
      </c>
      <c r="Q337" s="144">
        <v>0</v>
      </c>
      <c r="R337" s="144">
        <f>Q337*H337</f>
        <v>0</v>
      </c>
      <c r="S337" s="144">
        <v>0</v>
      </c>
      <c r="T337" s="145">
        <f>S337*H337</f>
        <v>0</v>
      </c>
      <c r="U337" s="30"/>
      <c r="V337" s="30"/>
      <c r="W337" s="30"/>
      <c r="X337" s="30"/>
      <c r="Y337" s="30"/>
      <c r="Z337" s="30"/>
      <c r="AA337" s="30"/>
      <c r="AB337" s="30"/>
      <c r="AC337" s="30"/>
      <c r="AD337" s="30"/>
      <c r="AE337" s="30"/>
      <c r="AR337" s="146" t="s">
        <v>477</v>
      </c>
      <c r="AT337" s="146" t="s">
        <v>175</v>
      </c>
      <c r="AU337" s="146" t="s">
        <v>79</v>
      </c>
      <c r="AY337" s="18" t="s">
        <v>173</v>
      </c>
      <c r="BE337" s="147">
        <f>IF(N337="základní",J337,0)</f>
        <v>0</v>
      </c>
      <c r="BF337" s="147">
        <f>IF(N337="snížená",J337,0)</f>
        <v>0</v>
      </c>
      <c r="BG337" s="147">
        <f>IF(N337="zákl. přenesená",J337,0)</f>
        <v>0</v>
      </c>
      <c r="BH337" s="147">
        <f>IF(N337="sníž. přenesená",J337,0)</f>
        <v>0</v>
      </c>
      <c r="BI337" s="147">
        <f>IF(N337="nulová",J337,0)</f>
        <v>0</v>
      </c>
      <c r="BJ337" s="18" t="s">
        <v>76</v>
      </c>
      <c r="BK337" s="147">
        <f>ROUND(I337*H337,2)</f>
        <v>0</v>
      </c>
      <c r="BL337" s="18" t="s">
        <v>477</v>
      </c>
      <c r="BM337" s="146" t="s">
        <v>1888</v>
      </c>
    </row>
    <row r="338" spans="1:65" s="12" customFormat="1" ht="22.9" customHeight="1">
      <c r="B338" s="123"/>
      <c r="D338" s="124" t="s">
        <v>69</v>
      </c>
      <c r="E338" s="133" t="s">
        <v>478</v>
      </c>
      <c r="F338" s="133" t="s">
        <v>479</v>
      </c>
      <c r="J338" s="134">
        <f>BK338</f>
        <v>0</v>
      </c>
      <c r="L338" s="123"/>
      <c r="M338" s="127"/>
      <c r="N338" s="128"/>
      <c r="O338" s="128"/>
      <c r="P338" s="129">
        <f>SUM(P339:P345)</f>
        <v>0</v>
      </c>
      <c r="Q338" s="128"/>
      <c r="R338" s="129">
        <f>SUM(R339:R345)</f>
        <v>1.21</v>
      </c>
      <c r="S338" s="128"/>
      <c r="T338" s="130">
        <f>SUM(T339:T345)</f>
        <v>5.5</v>
      </c>
      <c r="AR338" s="124" t="s">
        <v>197</v>
      </c>
      <c r="AT338" s="131" t="s">
        <v>69</v>
      </c>
      <c r="AU338" s="131" t="s">
        <v>76</v>
      </c>
      <c r="AY338" s="124" t="s">
        <v>173</v>
      </c>
      <c r="BK338" s="132">
        <f>SUM(BK339:BK345)</f>
        <v>0</v>
      </c>
    </row>
    <row r="339" spans="1:65" s="2" customFormat="1" ht="21.75" customHeight="1">
      <c r="A339" s="30"/>
      <c r="B339" s="135"/>
      <c r="C339" s="136" t="s">
        <v>360</v>
      </c>
      <c r="D339" s="136" t="s">
        <v>175</v>
      </c>
      <c r="E339" s="137" t="s">
        <v>480</v>
      </c>
      <c r="F339" s="138" t="s">
        <v>481</v>
      </c>
      <c r="G339" s="139" t="s">
        <v>476</v>
      </c>
      <c r="H339" s="140">
        <v>1</v>
      </c>
      <c r="I339" s="141"/>
      <c r="J339" s="141">
        <f>ROUND(I339*H339,2)</f>
        <v>0</v>
      </c>
      <c r="K339" s="138" t="s">
        <v>3</v>
      </c>
      <c r="L339" s="31"/>
      <c r="M339" s="142" t="s">
        <v>3</v>
      </c>
      <c r="N339" s="143" t="s">
        <v>41</v>
      </c>
      <c r="O339" s="144">
        <v>0</v>
      </c>
      <c r="P339" s="144">
        <f>O339*H339</f>
        <v>0</v>
      </c>
      <c r="Q339" s="144">
        <v>0</v>
      </c>
      <c r="R339" s="144">
        <f>Q339*H339</f>
        <v>0</v>
      </c>
      <c r="S339" s="144">
        <v>0</v>
      </c>
      <c r="T339" s="145">
        <f>S339*H339</f>
        <v>0</v>
      </c>
      <c r="U339" s="30"/>
      <c r="V339" s="30"/>
      <c r="W339" s="30"/>
      <c r="X339" s="30"/>
      <c r="Y339" s="30"/>
      <c r="Z339" s="30"/>
      <c r="AA339" s="30"/>
      <c r="AB339" s="30"/>
      <c r="AC339" s="30"/>
      <c r="AD339" s="30"/>
      <c r="AE339" s="30"/>
      <c r="AR339" s="146" t="s">
        <v>477</v>
      </c>
      <c r="AT339" s="146" t="s">
        <v>175</v>
      </c>
      <c r="AU339" s="146" t="s">
        <v>79</v>
      </c>
      <c r="AY339" s="18" t="s">
        <v>173</v>
      </c>
      <c r="BE339" s="147">
        <f>IF(N339="základní",J339,0)</f>
        <v>0</v>
      </c>
      <c r="BF339" s="147">
        <f>IF(N339="snížená",J339,0)</f>
        <v>0</v>
      </c>
      <c r="BG339" s="147">
        <f>IF(N339="zákl. přenesená",J339,0)</f>
        <v>0</v>
      </c>
      <c r="BH339" s="147">
        <f>IF(N339="sníž. přenesená",J339,0)</f>
        <v>0</v>
      </c>
      <c r="BI339" s="147">
        <f>IF(N339="nulová",J339,0)</f>
        <v>0</v>
      </c>
      <c r="BJ339" s="18" t="s">
        <v>76</v>
      </c>
      <c r="BK339" s="147">
        <f>ROUND(I339*H339,2)</f>
        <v>0</v>
      </c>
      <c r="BL339" s="18" t="s">
        <v>477</v>
      </c>
      <c r="BM339" s="146" t="s">
        <v>1889</v>
      </c>
    </row>
    <row r="340" spans="1:65" s="2" customFormat="1" ht="33.75" customHeight="1">
      <c r="A340" s="30"/>
      <c r="B340" s="135"/>
      <c r="C340" s="136" t="s">
        <v>361</v>
      </c>
      <c r="D340" s="136" t="s">
        <v>175</v>
      </c>
      <c r="E340" s="137" t="s">
        <v>482</v>
      </c>
      <c r="F340" s="138" t="s">
        <v>575</v>
      </c>
      <c r="G340" s="139" t="s">
        <v>190</v>
      </c>
      <c r="H340" s="140">
        <v>22</v>
      </c>
      <c r="I340" s="141"/>
      <c r="J340" s="141">
        <f>ROUND(I340*H340,2)</f>
        <v>0</v>
      </c>
      <c r="K340" s="138" t="s">
        <v>3</v>
      </c>
      <c r="L340" s="31"/>
      <c r="M340" s="142" t="s">
        <v>3</v>
      </c>
      <c r="N340" s="143" t="s">
        <v>41</v>
      </c>
      <c r="O340" s="144">
        <v>0</v>
      </c>
      <c r="P340" s="144">
        <f>O340*H340</f>
        <v>0</v>
      </c>
      <c r="Q340" s="144">
        <v>5.5E-2</v>
      </c>
      <c r="R340" s="144">
        <f>Q340*H340</f>
        <v>1.21</v>
      </c>
      <c r="S340" s="144">
        <v>0.25</v>
      </c>
      <c r="T340" s="145">
        <f>S340*H340</f>
        <v>5.5</v>
      </c>
      <c r="U340" s="30"/>
      <c r="V340" s="30"/>
      <c r="W340" s="30"/>
      <c r="X340" s="30"/>
      <c r="Y340" s="30"/>
      <c r="Z340" s="30"/>
      <c r="AA340" s="30"/>
      <c r="AB340" s="30"/>
      <c r="AC340" s="30"/>
      <c r="AD340" s="30"/>
      <c r="AE340" s="30"/>
      <c r="AR340" s="146" t="s">
        <v>477</v>
      </c>
      <c r="AT340" s="146" t="s">
        <v>175</v>
      </c>
      <c r="AU340" s="146" t="s">
        <v>79</v>
      </c>
      <c r="AY340" s="18" t="s">
        <v>173</v>
      </c>
      <c r="BE340" s="147">
        <f>IF(N340="základní",J340,0)</f>
        <v>0</v>
      </c>
      <c r="BF340" s="147">
        <f>IF(N340="snížená",J340,0)</f>
        <v>0</v>
      </c>
      <c r="BG340" s="147">
        <f>IF(N340="zákl. přenesená",J340,0)</f>
        <v>0</v>
      </c>
      <c r="BH340" s="147">
        <f>IF(N340="sníž. přenesená",J340,0)</f>
        <v>0</v>
      </c>
      <c r="BI340" s="147">
        <f>IF(N340="nulová",J340,0)</f>
        <v>0</v>
      </c>
      <c r="BJ340" s="18" t="s">
        <v>76</v>
      </c>
      <c r="BK340" s="147">
        <f>ROUND(I340*H340,2)</f>
        <v>0</v>
      </c>
      <c r="BL340" s="18" t="s">
        <v>477</v>
      </c>
      <c r="BM340" s="146" t="s">
        <v>1890</v>
      </c>
    </row>
    <row r="341" spans="1:65" s="2" customFormat="1" ht="68.25">
      <c r="A341" s="30"/>
      <c r="B341" s="31"/>
      <c r="C341" s="30"/>
      <c r="D341" s="148" t="s">
        <v>304</v>
      </c>
      <c r="E341" s="30"/>
      <c r="F341" s="149" t="s">
        <v>484</v>
      </c>
      <c r="G341" s="30"/>
      <c r="H341" s="30"/>
      <c r="I341" s="30"/>
      <c r="J341" s="30"/>
      <c r="K341" s="30"/>
      <c r="L341" s="31"/>
      <c r="M341" s="150"/>
      <c r="N341" s="151"/>
      <c r="O341" s="51"/>
      <c r="P341" s="51"/>
      <c r="Q341" s="51"/>
      <c r="R341" s="51"/>
      <c r="S341" s="51"/>
      <c r="T341" s="52"/>
      <c r="U341" s="30"/>
      <c r="V341" s="30"/>
      <c r="W341" s="30"/>
      <c r="X341" s="30"/>
      <c r="Y341" s="30"/>
      <c r="Z341" s="30"/>
      <c r="AA341" s="30"/>
      <c r="AB341" s="30"/>
      <c r="AC341" s="30"/>
      <c r="AD341" s="30"/>
      <c r="AE341" s="30"/>
      <c r="AT341" s="18" t="s">
        <v>304</v>
      </c>
      <c r="AU341" s="18" t="s">
        <v>79</v>
      </c>
    </row>
    <row r="342" spans="1:65" s="13" customFormat="1">
      <c r="B342" s="152"/>
      <c r="D342" s="148" t="s">
        <v>181</v>
      </c>
      <c r="E342" s="153" t="s">
        <v>3</v>
      </c>
      <c r="F342" s="154" t="s">
        <v>577</v>
      </c>
      <c r="H342" s="153" t="s">
        <v>3</v>
      </c>
      <c r="L342" s="152"/>
      <c r="M342" s="155"/>
      <c r="N342" s="156"/>
      <c r="O342" s="156"/>
      <c r="P342" s="156"/>
      <c r="Q342" s="156"/>
      <c r="R342" s="156"/>
      <c r="S342" s="156"/>
      <c r="T342" s="157"/>
      <c r="AT342" s="153" t="s">
        <v>181</v>
      </c>
      <c r="AU342" s="153" t="s">
        <v>79</v>
      </c>
      <c r="AV342" s="13" t="s">
        <v>76</v>
      </c>
      <c r="AW342" s="13" t="s">
        <v>31</v>
      </c>
      <c r="AX342" s="13" t="s">
        <v>70</v>
      </c>
      <c r="AY342" s="153" t="s">
        <v>173</v>
      </c>
    </row>
    <row r="343" spans="1:65" s="14" customFormat="1" ht="22.5">
      <c r="B343" s="158"/>
      <c r="D343" s="148" t="s">
        <v>181</v>
      </c>
      <c r="E343" s="159" t="s">
        <v>3</v>
      </c>
      <c r="F343" s="160" t="s">
        <v>1554</v>
      </c>
      <c r="H343" s="161">
        <v>7</v>
      </c>
      <c r="L343" s="158"/>
      <c r="M343" s="162"/>
      <c r="N343" s="163"/>
      <c r="O343" s="163"/>
      <c r="P343" s="163"/>
      <c r="Q343" s="163"/>
      <c r="R343" s="163"/>
      <c r="S343" s="163"/>
      <c r="T343" s="164"/>
      <c r="AT343" s="159" t="s">
        <v>181</v>
      </c>
      <c r="AU343" s="159" t="s">
        <v>79</v>
      </c>
      <c r="AV343" s="14" t="s">
        <v>79</v>
      </c>
      <c r="AW343" s="14" t="s">
        <v>31</v>
      </c>
      <c r="AX343" s="14" t="s">
        <v>70</v>
      </c>
      <c r="AY343" s="159" t="s">
        <v>173</v>
      </c>
    </row>
    <row r="344" spans="1:65" s="14" customFormat="1">
      <c r="B344" s="158"/>
      <c r="D344" s="148" t="s">
        <v>181</v>
      </c>
      <c r="E344" s="159" t="s">
        <v>3</v>
      </c>
      <c r="F344" s="160" t="s">
        <v>1555</v>
      </c>
      <c r="H344" s="161">
        <v>15</v>
      </c>
      <c r="L344" s="158"/>
      <c r="M344" s="162"/>
      <c r="N344" s="163"/>
      <c r="O344" s="163"/>
      <c r="P344" s="163"/>
      <c r="Q344" s="163"/>
      <c r="R344" s="163"/>
      <c r="S344" s="163"/>
      <c r="T344" s="164"/>
      <c r="AT344" s="159" t="s">
        <v>181</v>
      </c>
      <c r="AU344" s="159" t="s">
        <v>79</v>
      </c>
      <c r="AV344" s="14" t="s">
        <v>79</v>
      </c>
      <c r="AW344" s="14" t="s">
        <v>31</v>
      </c>
      <c r="AX344" s="14" t="s">
        <v>70</v>
      </c>
      <c r="AY344" s="159" t="s">
        <v>173</v>
      </c>
    </row>
    <row r="345" spans="1:65" s="15" customFormat="1">
      <c r="B345" s="165"/>
      <c r="D345" s="148" t="s">
        <v>181</v>
      </c>
      <c r="E345" s="166" t="s">
        <v>3</v>
      </c>
      <c r="F345" s="167" t="s">
        <v>188</v>
      </c>
      <c r="H345" s="168">
        <v>22</v>
      </c>
      <c r="L345" s="165"/>
      <c r="M345" s="169"/>
      <c r="N345" s="170"/>
      <c r="O345" s="170"/>
      <c r="P345" s="170"/>
      <c r="Q345" s="170"/>
      <c r="R345" s="170"/>
      <c r="S345" s="170"/>
      <c r="T345" s="171"/>
      <c r="AT345" s="166" t="s">
        <v>181</v>
      </c>
      <c r="AU345" s="166" t="s">
        <v>79</v>
      </c>
      <c r="AV345" s="15" t="s">
        <v>178</v>
      </c>
      <c r="AW345" s="15" t="s">
        <v>31</v>
      </c>
      <c r="AX345" s="15" t="s">
        <v>76</v>
      </c>
      <c r="AY345" s="166" t="s">
        <v>173</v>
      </c>
    </row>
    <row r="346" spans="1:65" s="12" customFormat="1" ht="22.9" customHeight="1">
      <c r="B346" s="123"/>
      <c r="D346" s="124" t="s">
        <v>69</v>
      </c>
      <c r="E346" s="133" t="s">
        <v>486</v>
      </c>
      <c r="F346" s="133" t="s">
        <v>487</v>
      </c>
      <c r="J346" s="134">
        <f>BK346</f>
        <v>0</v>
      </c>
      <c r="L346" s="123"/>
      <c r="M346" s="127"/>
      <c r="N346" s="128"/>
      <c r="O346" s="128"/>
      <c r="P346" s="129">
        <f>P347</f>
        <v>0</v>
      </c>
      <c r="Q346" s="128"/>
      <c r="R346" s="129">
        <f>R347</f>
        <v>0</v>
      </c>
      <c r="S346" s="128"/>
      <c r="T346" s="130">
        <f>T347</f>
        <v>0</v>
      </c>
      <c r="AR346" s="124" t="s">
        <v>197</v>
      </c>
      <c r="AT346" s="131" t="s">
        <v>69</v>
      </c>
      <c r="AU346" s="131" t="s">
        <v>76</v>
      </c>
      <c r="AY346" s="124" t="s">
        <v>173</v>
      </c>
      <c r="BK346" s="132">
        <f>BK347</f>
        <v>0</v>
      </c>
    </row>
    <row r="347" spans="1:65" s="2" customFormat="1" ht="16.5" customHeight="1">
      <c r="A347" s="30"/>
      <c r="B347" s="135"/>
      <c r="C347" s="136" t="s">
        <v>362</v>
      </c>
      <c r="D347" s="136" t="s">
        <v>175</v>
      </c>
      <c r="E347" s="137" t="s">
        <v>488</v>
      </c>
      <c r="F347" s="138" t="s">
        <v>487</v>
      </c>
      <c r="G347" s="139" t="s">
        <v>476</v>
      </c>
      <c r="H347" s="140">
        <v>1</v>
      </c>
      <c r="I347" s="141"/>
      <c r="J347" s="141">
        <f>ROUND(I347*H347,2)</f>
        <v>0</v>
      </c>
      <c r="K347" s="138" t="s">
        <v>177</v>
      </c>
      <c r="L347" s="31"/>
      <c r="M347" s="142" t="s">
        <v>3</v>
      </c>
      <c r="N347" s="143" t="s">
        <v>41</v>
      </c>
      <c r="O347" s="144">
        <v>0</v>
      </c>
      <c r="P347" s="144">
        <f>O347*H347</f>
        <v>0</v>
      </c>
      <c r="Q347" s="144">
        <v>0</v>
      </c>
      <c r="R347" s="144">
        <f>Q347*H347</f>
        <v>0</v>
      </c>
      <c r="S347" s="144">
        <v>0</v>
      </c>
      <c r="T347" s="145">
        <f>S347*H347</f>
        <v>0</v>
      </c>
      <c r="U347" s="30"/>
      <c r="V347" s="30"/>
      <c r="W347" s="30"/>
      <c r="X347" s="30"/>
      <c r="Y347" s="30"/>
      <c r="Z347" s="30"/>
      <c r="AA347" s="30"/>
      <c r="AB347" s="30"/>
      <c r="AC347" s="30"/>
      <c r="AD347" s="30"/>
      <c r="AE347" s="30"/>
      <c r="AR347" s="146" t="s">
        <v>477</v>
      </c>
      <c r="AT347" s="146" t="s">
        <v>175</v>
      </c>
      <c r="AU347" s="146" t="s">
        <v>79</v>
      </c>
      <c r="AY347" s="18" t="s">
        <v>173</v>
      </c>
      <c r="BE347" s="147">
        <f>IF(N347="základní",J347,0)</f>
        <v>0</v>
      </c>
      <c r="BF347" s="147">
        <f>IF(N347="snížená",J347,0)</f>
        <v>0</v>
      </c>
      <c r="BG347" s="147">
        <f>IF(N347="zákl. přenesená",J347,0)</f>
        <v>0</v>
      </c>
      <c r="BH347" s="147">
        <f>IF(N347="sníž. přenesená",J347,0)</f>
        <v>0</v>
      </c>
      <c r="BI347" s="147">
        <f>IF(N347="nulová",J347,0)</f>
        <v>0</v>
      </c>
      <c r="BJ347" s="18" t="s">
        <v>76</v>
      </c>
      <c r="BK347" s="147">
        <f>ROUND(I347*H347,2)</f>
        <v>0</v>
      </c>
      <c r="BL347" s="18" t="s">
        <v>477</v>
      </c>
      <c r="BM347" s="146" t="s">
        <v>1891</v>
      </c>
    </row>
    <row r="348" spans="1:65" s="12" customFormat="1" ht="22.9" customHeight="1">
      <c r="B348" s="123"/>
      <c r="D348" s="124" t="s">
        <v>69</v>
      </c>
      <c r="E348" s="133" t="s">
        <v>489</v>
      </c>
      <c r="F348" s="133" t="s">
        <v>490</v>
      </c>
      <c r="J348" s="134">
        <f>BK348</f>
        <v>0</v>
      </c>
      <c r="L348" s="123"/>
      <c r="M348" s="127"/>
      <c r="N348" s="128"/>
      <c r="O348" s="128"/>
      <c r="P348" s="129">
        <f>P349</f>
        <v>0</v>
      </c>
      <c r="Q348" s="128"/>
      <c r="R348" s="129">
        <f>R349</f>
        <v>0</v>
      </c>
      <c r="S348" s="128"/>
      <c r="T348" s="130">
        <f>T349</f>
        <v>0</v>
      </c>
      <c r="AR348" s="124" t="s">
        <v>197</v>
      </c>
      <c r="AT348" s="131" t="s">
        <v>69</v>
      </c>
      <c r="AU348" s="131" t="s">
        <v>76</v>
      </c>
      <c r="AY348" s="124" t="s">
        <v>173</v>
      </c>
      <c r="BK348" s="132">
        <f>BK349</f>
        <v>0</v>
      </c>
    </row>
    <row r="349" spans="1:65" s="2" customFormat="1" ht="16.5" customHeight="1">
      <c r="A349" s="30"/>
      <c r="B349" s="135"/>
      <c r="C349" s="136" t="s">
        <v>364</v>
      </c>
      <c r="D349" s="136" t="s">
        <v>175</v>
      </c>
      <c r="E349" s="137" t="s">
        <v>491</v>
      </c>
      <c r="F349" s="138" t="s">
        <v>490</v>
      </c>
      <c r="G349" s="139" t="s">
        <v>476</v>
      </c>
      <c r="H349" s="140">
        <v>1</v>
      </c>
      <c r="I349" s="141"/>
      <c r="J349" s="141">
        <f>ROUND(I349*H349,2)</f>
        <v>0</v>
      </c>
      <c r="K349" s="138" t="s">
        <v>177</v>
      </c>
      <c r="L349" s="31"/>
      <c r="M349" s="142" t="s">
        <v>3</v>
      </c>
      <c r="N349" s="143" t="s">
        <v>41</v>
      </c>
      <c r="O349" s="144">
        <v>0</v>
      </c>
      <c r="P349" s="144">
        <f>O349*H349</f>
        <v>0</v>
      </c>
      <c r="Q349" s="144">
        <v>0</v>
      </c>
      <c r="R349" s="144">
        <f>Q349*H349</f>
        <v>0</v>
      </c>
      <c r="S349" s="144">
        <v>0</v>
      </c>
      <c r="T349" s="145">
        <f>S349*H349</f>
        <v>0</v>
      </c>
      <c r="U349" s="30"/>
      <c r="V349" s="30"/>
      <c r="W349" s="30"/>
      <c r="X349" s="30"/>
      <c r="Y349" s="30"/>
      <c r="Z349" s="30"/>
      <c r="AA349" s="30"/>
      <c r="AB349" s="30"/>
      <c r="AC349" s="30"/>
      <c r="AD349" s="30"/>
      <c r="AE349" s="30"/>
      <c r="AR349" s="146" t="s">
        <v>477</v>
      </c>
      <c r="AT349" s="146" t="s">
        <v>175</v>
      </c>
      <c r="AU349" s="146" t="s">
        <v>79</v>
      </c>
      <c r="AY349" s="18" t="s">
        <v>173</v>
      </c>
      <c r="BE349" s="147">
        <f>IF(N349="základní",J349,0)</f>
        <v>0</v>
      </c>
      <c r="BF349" s="147">
        <f>IF(N349="snížená",J349,0)</f>
        <v>0</v>
      </c>
      <c r="BG349" s="147">
        <f>IF(N349="zákl. přenesená",J349,0)</f>
        <v>0</v>
      </c>
      <c r="BH349" s="147">
        <f>IF(N349="sníž. přenesená",J349,0)</f>
        <v>0</v>
      </c>
      <c r="BI349" s="147">
        <f>IF(N349="nulová",J349,0)</f>
        <v>0</v>
      </c>
      <c r="BJ349" s="18" t="s">
        <v>76</v>
      </c>
      <c r="BK349" s="147">
        <f>ROUND(I349*H349,2)</f>
        <v>0</v>
      </c>
      <c r="BL349" s="18" t="s">
        <v>477</v>
      </c>
      <c r="BM349" s="146" t="s">
        <v>1892</v>
      </c>
    </row>
    <row r="350" spans="1:65" s="12" customFormat="1" ht="22.9" customHeight="1">
      <c r="B350" s="123"/>
      <c r="D350" s="124" t="s">
        <v>69</v>
      </c>
      <c r="E350" s="133" t="s">
        <v>492</v>
      </c>
      <c r="F350" s="133" t="s">
        <v>493</v>
      </c>
      <c r="J350" s="134">
        <f>BK350</f>
        <v>0</v>
      </c>
      <c r="L350" s="123"/>
      <c r="M350" s="127"/>
      <c r="N350" s="128"/>
      <c r="O350" s="128"/>
      <c r="P350" s="129">
        <f>P351</f>
        <v>0</v>
      </c>
      <c r="Q350" s="128"/>
      <c r="R350" s="129">
        <f>R351</f>
        <v>0</v>
      </c>
      <c r="S350" s="128"/>
      <c r="T350" s="130">
        <f>T351</f>
        <v>0</v>
      </c>
      <c r="AR350" s="124" t="s">
        <v>197</v>
      </c>
      <c r="AT350" s="131" t="s">
        <v>69</v>
      </c>
      <c r="AU350" s="131" t="s">
        <v>76</v>
      </c>
      <c r="AY350" s="124" t="s">
        <v>173</v>
      </c>
      <c r="BK350" s="132">
        <f>BK351</f>
        <v>0</v>
      </c>
    </row>
    <row r="351" spans="1:65" s="2" customFormat="1" ht="16.5" customHeight="1">
      <c r="A351" s="30"/>
      <c r="B351" s="135"/>
      <c r="C351" s="136" t="s">
        <v>366</v>
      </c>
      <c r="D351" s="136" t="s">
        <v>175</v>
      </c>
      <c r="E351" s="137" t="s">
        <v>494</v>
      </c>
      <c r="F351" s="138" t="s">
        <v>493</v>
      </c>
      <c r="G351" s="139" t="s">
        <v>476</v>
      </c>
      <c r="H351" s="140">
        <v>1</v>
      </c>
      <c r="I351" s="141"/>
      <c r="J351" s="141">
        <f>ROUND(I351*H351,2)</f>
        <v>0</v>
      </c>
      <c r="K351" s="138" t="s">
        <v>177</v>
      </c>
      <c r="L351" s="31"/>
      <c r="M351" s="142" t="s">
        <v>3</v>
      </c>
      <c r="N351" s="143" t="s">
        <v>41</v>
      </c>
      <c r="O351" s="144">
        <v>0</v>
      </c>
      <c r="P351" s="144">
        <f>O351*H351</f>
        <v>0</v>
      </c>
      <c r="Q351" s="144">
        <v>0</v>
      </c>
      <c r="R351" s="144">
        <f>Q351*H351</f>
        <v>0</v>
      </c>
      <c r="S351" s="144">
        <v>0</v>
      </c>
      <c r="T351" s="145">
        <f>S351*H351</f>
        <v>0</v>
      </c>
      <c r="U351" s="30"/>
      <c r="V351" s="30"/>
      <c r="W351" s="30"/>
      <c r="X351" s="30"/>
      <c r="Y351" s="30"/>
      <c r="Z351" s="30"/>
      <c r="AA351" s="30"/>
      <c r="AB351" s="30"/>
      <c r="AC351" s="30"/>
      <c r="AD351" s="30"/>
      <c r="AE351" s="30"/>
      <c r="AR351" s="146" t="s">
        <v>477</v>
      </c>
      <c r="AT351" s="146" t="s">
        <v>175</v>
      </c>
      <c r="AU351" s="146" t="s">
        <v>79</v>
      </c>
      <c r="AY351" s="18" t="s">
        <v>173</v>
      </c>
      <c r="BE351" s="147">
        <f>IF(N351="základní",J351,0)</f>
        <v>0</v>
      </c>
      <c r="BF351" s="147">
        <f>IF(N351="snížená",J351,0)</f>
        <v>0</v>
      </c>
      <c r="BG351" s="147">
        <f>IF(N351="zákl. přenesená",J351,0)</f>
        <v>0</v>
      </c>
      <c r="BH351" s="147">
        <f>IF(N351="sníž. přenesená",J351,0)</f>
        <v>0</v>
      </c>
      <c r="BI351" s="147">
        <f>IF(N351="nulová",J351,0)</f>
        <v>0</v>
      </c>
      <c r="BJ351" s="18" t="s">
        <v>76</v>
      </c>
      <c r="BK351" s="147">
        <f>ROUND(I351*H351,2)</f>
        <v>0</v>
      </c>
      <c r="BL351" s="18" t="s">
        <v>477</v>
      </c>
      <c r="BM351" s="146" t="s">
        <v>1893</v>
      </c>
    </row>
    <row r="352" spans="1:65" s="12" customFormat="1" ht="22.9" customHeight="1">
      <c r="B352" s="123"/>
      <c r="D352" s="124" t="s">
        <v>69</v>
      </c>
      <c r="E352" s="133" t="s">
        <v>495</v>
      </c>
      <c r="F352" s="133" t="s">
        <v>496</v>
      </c>
      <c r="J352" s="134">
        <f>BK352</f>
        <v>0</v>
      </c>
      <c r="L352" s="123"/>
      <c r="M352" s="127"/>
      <c r="N352" s="128"/>
      <c r="O352" s="128"/>
      <c r="P352" s="129">
        <f>P353</f>
        <v>0</v>
      </c>
      <c r="Q352" s="128"/>
      <c r="R352" s="129">
        <f>R353</f>
        <v>0</v>
      </c>
      <c r="S352" s="128"/>
      <c r="T352" s="130">
        <f>T353</f>
        <v>0</v>
      </c>
      <c r="AR352" s="124" t="s">
        <v>197</v>
      </c>
      <c r="AT352" s="131" t="s">
        <v>69</v>
      </c>
      <c r="AU352" s="131" t="s">
        <v>76</v>
      </c>
      <c r="AY352" s="124" t="s">
        <v>173</v>
      </c>
      <c r="BK352" s="132">
        <f>BK353</f>
        <v>0</v>
      </c>
    </row>
    <row r="353" spans="1:65" s="2" customFormat="1" ht="16.5" customHeight="1">
      <c r="A353" s="30"/>
      <c r="B353" s="135"/>
      <c r="C353" s="136" t="s">
        <v>368</v>
      </c>
      <c r="D353" s="136" t="s">
        <v>175</v>
      </c>
      <c r="E353" s="137" t="s">
        <v>497</v>
      </c>
      <c r="F353" s="138" t="s">
        <v>496</v>
      </c>
      <c r="G353" s="139" t="s">
        <v>476</v>
      </c>
      <c r="H353" s="140">
        <v>1</v>
      </c>
      <c r="I353" s="141"/>
      <c r="J353" s="141">
        <f>ROUND(I353*H353,2)</f>
        <v>0</v>
      </c>
      <c r="K353" s="138" t="s">
        <v>177</v>
      </c>
      <c r="L353" s="31"/>
      <c r="M353" s="142" t="s">
        <v>3</v>
      </c>
      <c r="N353" s="143" t="s">
        <v>41</v>
      </c>
      <c r="O353" s="144">
        <v>0</v>
      </c>
      <c r="P353" s="144">
        <f>O353*H353</f>
        <v>0</v>
      </c>
      <c r="Q353" s="144">
        <v>0</v>
      </c>
      <c r="R353" s="144">
        <f>Q353*H353</f>
        <v>0</v>
      </c>
      <c r="S353" s="144">
        <v>0</v>
      </c>
      <c r="T353" s="145">
        <f>S353*H353</f>
        <v>0</v>
      </c>
      <c r="U353" s="30"/>
      <c r="V353" s="30"/>
      <c r="W353" s="30"/>
      <c r="X353" s="30"/>
      <c r="Y353" s="30"/>
      <c r="Z353" s="30"/>
      <c r="AA353" s="30"/>
      <c r="AB353" s="30"/>
      <c r="AC353" s="30"/>
      <c r="AD353" s="30"/>
      <c r="AE353" s="30"/>
      <c r="AR353" s="146" t="s">
        <v>477</v>
      </c>
      <c r="AT353" s="146" t="s">
        <v>175</v>
      </c>
      <c r="AU353" s="146" t="s">
        <v>79</v>
      </c>
      <c r="AY353" s="18" t="s">
        <v>173</v>
      </c>
      <c r="BE353" s="147">
        <f>IF(N353="základní",J353,0)</f>
        <v>0</v>
      </c>
      <c r="BF353" s="147">
        <f>IF(N353="snížená",J353,0)</f>
        <v>0</v>
      </c>
      <c r="BG353" s="147">
        <f>IF(N353="zákl. přenesená",J353,0)</f>
        <v>0</v>
      </c>
      <c r="BH353" s="147">
        <f>IF(N353="sníž. přenesená",J353,0)</f>
        <v>0</v>
      </c>
      <c r="BI353" s="147">
        <f>IF(N353="nulová",J353,0)</f>
        <v>0</v>
      </c>
      <c r="BJ353" s="18" t="s">
        <v>76</v>
      </c>
      <c r="BK353" s="147">
        <f>ROUND(I353*H353,2)</f>
        <v>0</v>
      </c>
      <c r="BL353" s="18" t="s">
        <v>477</v>
      </c>
      <c r="BM353" s="146" t="s">
        <v>1894</v>
      </c>
    </row>
    <row r="354" spans="1:65" s="12" customFormat="1" ht="22.9" customHeight="1">
      <c r="B354" s="123"/>
      <c r="D354" s="124" t="s">
        <v>69</v>
      </c>
      <c r="E354" s="133" t="s">
        <v>498</v>
      </c>
      <c r="F354" s="133" t="s">
        <v>499</v>
      </c>
      <c r="J354" s="134">
        <f>BK354</f>
        <v>0</v>
      </c>
      <c r="L354" s="123"/>
      <c r="M354" s="127"/>
      <c r="N354" s="128"/>
      <c r="O354" s="128"/>
      <c r="P354" s="129">
        <f>P355</f>
        <v>0</v>
      </c>
      <c r="Q354" s="128"/>
      <c r="R354" s="129">
        <f>R355</f>
        <v>0</v>
      </c>
      <c r="S354" s="128"/>
      <c r="T354" s="130">
        <f>T355</f>
        <v>0</v>
      </c>
      <c r="AR354" s="124" t="s">
        <v>197</v>
      </c>
      <c r="AT354" s="131" t="s">
        <v>69</v>
      </c>
      <c r="AU354" s="131" t="s">
        <v>76</v>
      </c>
      <c r="AY354" s="124" t="s">
        <v>173</v>
      </c>
      <c r="BK354" s="132">
        <f>BK355</f>
        <v>0</v>
      </c>
    </row>
    <row r="355" spans="1:65" s="2" customFormat="1" ht="16.5" customHeight="1">
      <c r="A355" s="30"/>
      <c r="B355" s="135"/>
      <c r="C355" s="136" t="s">
        <v>373</v>
      </c>
      <c r="D355" s="136" t="s">
        <v>175</v>
      </c>
      <c r="E355" s="137" t="s">
        <v>500</v>
      </c>
      <c r="F355" s="138" t="s">
        <v>499</v>
      </c>
      <c r="G355" s="139" t="s">
        <v>476</v>
      </c>
      <c r="H355" s="140">
        <v>1</v>
      </c>
      <c r="I355" s="141"/>
      <c r="J355" s="141">
        <f>ROUND(I355*H355,2)</f>
        <v>0</v>
      </c>
      <c r="K355" s="138" t="s">
        <v>177</v>
      </c>
      <c r="L355" s="31"/>
      <c r="M355" s="142" t="s">
        <v>3</v>
      </c>
      <c r="N355" s="143" t="s">
        <v>41</v>
      </c>
      <c r="O355" s="144">
        <v>0</v>
      </c>
      <c r="P355" s="144">
        <f>O355*H355</f>
        <v>0</v>
      </c>
      <c r="Q355" s="144">
        <v>0</v>
      </c>
      <c r="R355" s="144">
        <f>Q355*H355</f>
        <v>0</v>
      </c>
      <c r="S355" s="144">
        <v>0</v>
      </c>
      <c r="T355" s="145">
        <f>S355*H355</f>
        <v>0</v>
      </c>
      <c r="U355" s="30"/>
      <c r="V355" s="30"/>
      <c r="W355" s="30"/>
      <c r="X355" s="30"/>
      <c r="Y355" s="30"/>
      <c r="Z355" s="30"/>
      <c r="AA355" s="30"/>
      <c r="AB355" s="30"/>
      <c r="AC355" s="30"/>
      <c r="AD355" s="30"/>
      <c r="AE355" s="30"/>
      <c r="AR355" s="146" t="s">
        <v>477</v>
      </c>
      <c r="AT355" s="146" t="s">
        <v>175</v>
      </c>
      <c r="AU355" s="146" t="s">
        <v>79</v>
      </c>
      <c r="AY355" s="18" t="s">
        <v>173</v>
      </c>
      <c r="BE355" s="147">
        <f>IF(N355="základní",J355,0)</f>
        <v>0</v>
      </c>
      <c r="BF355" s="147">
        <f>IF(N355="snížená",J355,0)</f>
        <v>0</v>
      </c>
      <c r="BG355" s="147">
        <f>IF(N355="zákl. přenesená",J355,0)</f>
        <v>0</v>
      </c>
      <c r="BH355" s="147">
        <f>IF(N355="sníž. přenesená",J355,0)</f>
        <v>0</v>
      </c>
      <c r="BI355" s="147">
        <f>IF(N355="nulová",J355,0)</f>
        <v>0</v>
      </c>
      <c r="BJ355" s="18" t="s">
        <v>76</v>
      </c>
      <c r="BK355" s="147">
        <f>ROUND(I355*H355,2)</f>
        <v>0</v>
      </c>
      <c r="BL355" s="18" t="s">
        <v>477</v>
      </c>
      <c r="BM355" s="146" t="s">
        <v>1895</v>
      </c>
    </row>
    <row r="356" spans="1:65" s="12" customFormat="1" ht="22.9" customHeight="1">
      <c r="B356" s="123"/>
      <c r="D356" s="124" t="s">
        <v>69</v>
      </c>
      <c r="E356" s="133" t="s">
        <v>501</v>
      </c>
      <c r="F356" s="133" t="s">
        <v>502</v>
      </c>
      <c r="J356" s="134">
        <f>BK356</f>
        <v>0</v>
      </c>
      <c r="L356" s="123"/>
      <c r="M356" s="127"/>
      <c r="N356" s="128"/>
      <c r="O356" s="128"/>
      <c r="P356" s="129">
        <f>P357</f>
        <v>0</v>
      </c>
      <c r="Q356" s="128"/>
      <c r="R356" s="129">
        <f>R357</f>
        <v>0</v>
      </c>
      <c r="S356" s="128"/>
      <c r="T356" s="130">
        <f>T357</f>
        <v>0</v>
      </c>
      <c r="AR356" s="124" t="s">
        <v>197</v>
      </c>
      <c r="AT356" s="131" t="s">
        <v>69</v>
      </c>
      <c r="AU356" s="131" t="s">
        <v>76</v>
      </c>
      <c r="AY356" s="124" t="s">
        <v>173</v>
      </c>
      <c r="BK356" s="132">
        <f>BK357</f>
        <v>0</v>
      </c>
    </row>
    <row r="357" spans="1:65" s="2" customFormat="1" ht="16.5" customHeight="1">
      <c r="A357" s="30"/>
      <c r="B357" s="135"/>
      <c r="C357" s="136" t="s">
        <v>375</v>
      </c>
      <c r="D357" s="136" t="s">
        <v>175</v>
      </c>
      <c r="E357" s="137" t="s">
        <v>503</v>
      </c>
      <c r="F357" s="138" t="s">
        <v>504</v>
      </c>
      <c r="G357" s="139" t="s">
        <v>476</v>
      </c>
      <c r="H357" s="140">
        <v>1</v>
      </c>
      <c r="I357" s="141"/>
      <c r="J357" s="141">
        <f>ROUND(I357*H357,2)</f>
        <v>0</v>
      </c>
      <c r="K357" s="138" t="s">
        <v>177</v>
      </c>
      <c r="L357" s="31"/>
      <c r="M357" s="142" t="s">
        <v>3</v>
      </c>
      <c r="N357" s="143" t="s">
        <v>41</v>
      </c>
      <c r="O357" s="144">
        <v>0</v>
      </c>
      <c r="P357" s="144">
        <f>O357*H357</f>
        <v>0</v>
      </c>
      <c r="Q357" s="144">
        <v>0</v>
      </c>
      <c r="R357" s="144">
        <f>Q357*H357</f>
        <v>0</v>
      </c>
      <c r="S357" s="144">
        <v>0</v>
      </c>
      <c r="T357" s="145">
        <f>S357*H357</f>
        <v>0</v>
      </c>
      <c r="U357" s="30"/>
      <c r="V357" s="30"/>
      <c r="W357" s="30"/>
      <c r="X357" s="30"/>
      <c r="Y357" s="30"/>
      <c r="Z357" s="30"/>
      <c r="AA357" s="30"/>
      <c r="AB357" s="30"/>
      <c r="AC357" s="30"/>
      <c r="AD357" s="30"/>
      <c r="AE357" s="30"/>
      <c r="AR357" s="146" t="s">
        <v>477</v>
      </c>
      <c r="AT357" s="146" t="s">
        <v>175</v>
      </c>
      <c r="AU357" s="146" t="s">
        <v>79</v>
      </c>
      <c r="AY357" s="18" t="s">
        <v>173</v>
      </c>
      <c r="BE357" s="147">
        <f>IF(N357="základní",J357,0)</f>
        <v>0</v>
      </c>
      <c r="BF357" s="147">
        <f>IF(N357="snížená",J357,0)</f>
        <v>0</v>
      </c>
      <c r="BG357" s="147">
        <f>IF(N357="zákl. přenesená",J357,0)</f>
        <v>0</v>
      </c>
      <c r="BH357" s="147">
        <f>IF(N357="sníž. přenesená",J357,0)</f>
        <v>0</v>
      </c>
      <c r="BI357" s="147">
        <f>IF(N357="nulová",J357,0)</f>
        <v>0</v>
      </c>
      <c r="BJ357" s="18" t="s">
        <v>76</v>
      </c>
      <c r="BK357" s="147">
        <f>ROUND(I357*H357,2)</f>
        <v>0</v>
      </c>
      <c r="BL357" s="18" t="s">
        <v>477</v>
      </c>
      <c r="BM357" s="146" t="s">
        <v>1896</v>
      </c>
    </row>
    <row r="358" spans="1:65" s="12" customFormat="1" ht="22.9" customHeight="1">
      <c r="B358" s="123"/>
      <c r="D358" s="124" t="s">
        <v>69</v>
      </c>
      <c r="E358" s="133" t="s">
        <v>505</v>
      </c>
      <c r="F358" s="133" t="s">
        <v>506</v>
      </c>
      <c r="J358" s="134">
        <f>BK358</f>
        <v>0</v>
      </c>
      <c r="L358" s="123"/>
      <c r="M358" s="127"/>
      <c r="N358" s="128"/>
      <c r="O358" s="128"/>
      <c r="P358" s="129">
        <f>P359</f>
        <v>0</v>
      </c>
      <c r="Q358" s="128"/>
      <c r="R358" s="129">
        <f>R359</f>
        <v>0</v>
      </c>
      <c r="S358" s="128"/>
      <c r="T358" s="130">
        <f>T359</f>
        <v>0</v>
      </c>
      <c r="AR358" s="124" t="s">
        <v>197</v>
      </c>
      <c r="AT358" s="131" t="s">
        <v>69</v>
      </c>
      <c r="AU358" s="131" t="s">
        <v>76</v>
      </c>
      <c r="AY358" s="124" t="s">
        <v>173</v>
      </c>
      <c r="BK358" s="132">
        <f>BK359</f>
        <v>0</v>
      </c>
    </row>
    <row r="359" spans="1:65" s="2" customFormat="1" ht="16.5" customHeight="1">
      <c r="A359" s="30"/>
      <c r="B359" s="135"/>
      <c r="C359" s="136" t="s">
        <v>380</v>
      </c>
      <c r="D359" s="136" t="s">
        <v>175</v>
      </c>
      <c r="E359" s="137" t="s">
        <v>507</v>
      </c>
      <c r="F359" s="138" t="s">
        <v>506</v>
      </c>
      <c r="G359" s="139" t="s">
        <v>476</v>
      </c>
      <c r="H359" s="140">
        <v>1</v>
      </c>
      <c r="I359" s="141"/>
      <c r="J359" s="141">
        <f>ROUND(I359*H359,2)</f>
        <v>0</v>
      </c>
      <c r="K359" s="138" t="s">
        <v>177</v>
      </c>
      <c r="L359" s="31"/>
      <c r="M359" s="181" t="s">
        <v>3</v>
      </c>
      <c r="N359" s="182" t="s">
        <v>41</v>
      </c>
      <c r="O359" s="183">
        <v>0</v>
      </c>
      <c r="P359" s="183">
        <f>O359*H359</f>
        <v>0</v>
      </c>
      <c r="Q359" s="183">
        <v>0</v>
      </c>
      <c r="R359" s="183">
        <f>Q359*H359</f>
        <v>0</v>
      </c>
      <c r="S359" s="183">
        <v>0</v>
      </c>
      <c r="T359" s="184">
        <f>S359*H359</f>
        <v>0</v>
      </c>
      <c r="U359" s="30"/>
      <c r="V359" s="30"/>
      <c r="W359" s="30"/>
      <c r="X359" s="30"/>
      <c r="Y359" s="30"/>
      <c r="Z359" s="30"/>
      <c r="AA359" s="30"/>
      <c r="AB359" s="30"/>
      <c r="AC359" s="30"/>
      <c r="AD359" s="30"/>
      <c r="AE359" s="30"/>
      <c r="AR359" s="146" t="s">
        <v>477</v>
      </c>
      <c r="AT359" s="146" t="s">
        <v>175</v>
      </c>
      <c r="AU359" s="146" t="s">
        <v>79</v>
      </c>
      <c r="AY359" s="18" t="s">
        <v>173</v>
      </c>
      <c r="BE359" s="147">
        <f>IF(N359="základní",J359,0)</f>
        <v>0</v>
      </c>
      <c r="BF359" s="147">
        <f>IF(N359="snížená",J359,0)</f>
        <v>0</v>
      </c>
      <c r="BG359" s="147">
        <f>IF(N359="zákl. přenesená",J359,0)</f>
        <v>0</v>
      </c>
      <c r="BH359" s="147">
        <f>IF(N359="sníž. přenesená",J359,0)</f>
        <v>0</v>
      </c>
      <c r="BI359" s="147">
        <f>IF(N359="nulová",J359,0)</f>
        <v>0</v>
      </c>
      <c r="BJ359" s="18" t="s">
        <v>76</v>
      </c>
      <c r="BK359" s="147">
        <f>ROUND(I359*H359,2)</f>
        <v>0</v>
      </c>
      <c r="BL359" s="18" t="s">
        <v>477</v>
      </c>
      <c r="BM359" s="146" t="s">
        <v>1897</v>
      </c>
    </row>
    <row r="360" spans="1:65" s="2" customFormat="1" ht="6.95" customHeight="1">
      <c r="A360" s="30"/>
      <c r="B360" s="40"/>
      <c r="C360" s="41"/>
      <c r="D360" s="41"/>
      <c r="E360" s="41"/>
      <c r="F360" s="41"/>
      <c r="G360" s="41"/>
      <c r="H360" s="41"/>
      <c r="I360" s="41"/>
      <c r="J360" s="41"/>
      <c r="K360" s="41"/>
      <c r="L360" s="31"/>
      <c r="M360" s="30"/>
      <c r="O360" s="30"/>
      <c r="P360" s="30"/>
      <c r="Q360" s="30"/>
      <c r="R360" s="30"/>
      <c r="S360" s="30"/>
      <c r="T360" s="30"/>
      <c r="U360" s="30"/>
      <c r="V360" s="30"/>
      <c r="W360" s="30"/>
      <c r="X360" s="30"/>
      <c r="Y360" s="30"/>
      <c r="Z360" s="30"/>
      <c r="AA360" s="30"/>
      <c r="AB360" s="30"/>
      <c r="AC360" s="30"/>
      <c r="AD360" s="30"/>
      <c r="AE360" s="30"/>
    </row>
  </sheetData>
  <autoFilter ref="C99:K359"/>
  <mergeCells count="8">
    <mergeCell ref="E90:H90"/>
    <mergeCell ref="E92:H92"/>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399"/>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6"/>
    </row>
    <row r="2" spans="1:46" s="1" customFormat="1" ht="36.950000000000003" customHeight="1">
      <c r="L2" s="286" t="s">
        <v>6</v>
      </c>
      <c r="M2" s="273"/>
      <c r="N2" s="273"/>
      <c r="O2" s="273"/>
      <c r="P2" s="273"/>
      <c r="Q2" s="273"/>
      <c r="R2" s="273"/>
      <c r="S2" s="273"/>
      <c r="T2" s="273"/>
      <c r="U2" s="273"/>
      <c r="V2" s="273"/>
      <c r="AT2" s="18" t="s">
        <v>112</v>
      </c>
    </row>
    <row r="3" spans="1:46" s="1" customFormat="1" ht="6.95" customHeight="1">
      <c r="B3" s="19"/>
      <c r="C3" s="20"/>
      <c r="D3" s="20"/>
      <c r="E3" s="20"/>
      <c r="F3" s="20"/>
      <c r="G3" s="20"/>
      <c r="H3" s="20"/>
      <c r="I3" s="20"/>
      <c r="J3" s="20"/>
      <c r="K3" s="20"/>
      <c r="L3" s="21"/>
      <c r="AT3" s="18" t="s">
        <v>79</v>
      </c>
    </row>
    <row r="4" spans="1:46" s="1" customFormat="1" ht="24.95" customHeight="1">
      <c r="B4" s="21"/>
      <c r="D4" s="22" t="s">
        <v>125</v>
      </c>
      <c r="L4" s="21"/>
      <c r="M4" s="87" t="s">
        <v>11</v>
      </c>
      <c r="AT4" s="18" t="s">
        <v>4</v>
      </c>
    </row>
    <row r="5" spans="1:46" s="1" customFormat="1" ht="6.95" customHeight="1">
      <c r="B5" s="21"/>
      <c r="L5" s="21"/>
    </row>
    <row r="6" spans="1:46" s="1" customFormat="1" ht="12" customHeight="1">
      <c r="B6" s="21"/>
      <c r="D6" s="27" t="s">
        <v>15</v>
      </c>
      <c r="L6" s="21"/>
    </row>
    <row r="7" spans="1:46" s="1" customFormat="1" ht="16.5" customHeight="1">
      <c r="B7" s="21"/>
      <c r="E7" s="296" t="str">
        <f>'Rekapitulace stavby'!K6</f>
        <v>Oprava traťového úseku Hanušovice - Jeseník</v>
      </c>
      <c r="F7" s="297"/>
      <c r="G7" s="297"/>
      <c r="H7" s="297"/>
      <c r="L7" s="21"/>
    </row>
    <row r="8" spans="1:46" s="2" customFormat="1" ht="12" customHeight="1">
      <c r="A8" s="30"/>
      <c r="B8" s="31"/>
      <c r="C8" s="30"/>
      <c r="D8" s="27" t="s">
        <v>126</v>
      </c>
      <c r="E8" s="30"/>
      <c r="F8" s="30"/>
      <c r="G8" s="30"/>
      <c r="H8" s="30"/>
      <c r="I8" s="30"/>
      <c r="J8" s="30"/>
      <c r="K8" s="30"/>
      <c r="L8" s="88"/>
      <c r="S8" s="30"/>
      <c r="T8" s="30"/>
      <c r="U8" s="30"/>
      <c r="V8" s="30"/>
      <c r="W8" s="30"/>
      <c r="X8" s="30"/>
      <c r="Y8" s="30"/>
      <c r="Z8" s="30"/>
      <c r="AA8" s="30"/>
      <c r="AB8" s="30"/>
      <c r="AC8" s="30"/>
      <c r="AD8" s="30"/>
      <c r="AE8" s="30"/>
    </row>
    <row r="9" spans="1:46" s="2" customFormat="1" ht="24.75" customHeight="1">
      <c r="A9" s="30"/>
      <c r="B9" s="31"/>
      <c r="C9" s="30"/>
      <c r="D9" s="30"/>
      <c r="E9" s="267" t="s">
        <v>1898</v>
      </c>
      <c r="F9" s="298"/>
      <c r="G9" s="298"/>
      <c r="H9" s="298"/>
      <c r="I9" s="30"/>
      <c r="J9" s="30"/>
      <c r="K9" s="30"/>
      <c r="L9" s="88"/>
      <c r="S9" s="30"/>
      <c r="T9" s="30"/>
      <c r="U9" s="30"/>
      <c r="V9" s="30"/>
      <c r="W9" s="30"/>
      <c r="X9" s="30"/>
      <c r="Y9" s="30"/>
      <c r="Z9" s="30"/>
      <c r="AA9" s="30"/>
      <c r="AB9" s="30"/>
      <c r="AC9" s="30"/>
      <c r="AD9" s="30"/>
      <c r="AE9" s="30"/>
    </row>
    <row r="10" spans="1:46" s="2" customFormat="1">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c r="A12" s="30"/>
      <c r="B12" s="31"/>
      <c r="C12" s="30"/>
      <c r="D12" s="27" t="s">
        <v>19</v>
      </c>
      <c r="E12" s="30"/>
      <c r="F12" s="25" t="s">
        <v>20</v>
      </c>
      <c r="G12" s="30"/>
      <c r="H12" s="30"/>
      <c r="I12" s="27" t="s">
        <v>21</v>
      </c>
      <c r="J12" s="48" t="str">
        <f>'Rekapitulace stavby'!AN8</f>
        <v>26. 3. 2020</v>
      </c>
      <c r="K12" s="30"/>
      <c r="L12" s="88"/>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c r="A14" s="30"/>
      <c r="B14" s="31"/>
      <c r="C14" s="30"/>
      <c r="D14" s="27" t="s">
        <v>23</v>
      </c>
      <c r="E14" s="30"/>
      <c r="F14" s="30"/>
      <c r="G14" s="30"/>
      <c r="H14" s="30"/>
      <c r="I14" s="27" t="s">
        <v>24</v>
      </c>
      <c r="J14" s="25" t="s">
        <v>3</v>
      </c>
      <c r="K14" s="30"/>
      <c r="L14" s="88"/>
      <c r="S14" s="30"/>
      <c r="T14" s="30"/>
      <c r="U14" s="30"/>
      <c r="V14" s="30"/>
      <c r="W14" s="30"/>
      <c r="X14" s="30"/>
      <c r="Y14" s="30"/>
      <c r="Z14" s="30"/>
      <c r="AA14" s="30"/>
      <c r="AB14" s="30"/>
      <c r="AC14" s="30"/>
      <c r="AD14" s="30"/>
      <c r="AE14" s="30"/>
    </row>
    <row r="15" spans="1:46" s="2" customFormat="1" ht="18" customHeight="1">
      <c r="A15" s="30"/>
      <c r="B15" s="31"/>
      <c r="C15" s="30"/>
      <c r="D15" s="30"/>
      <c r="E15" s="25" t="s">
        <v>25</v>
      </c>
      <c r="F15" s="30"/>
      <c r="G15" s="30"/>
      <c r="H15" s="30"/>
      <c r="I15" s="27" t="s">
        <v>26</v>
      </c>
      <c r="J15" s="25" t="s">
        <v>3</v>
      </c>
      <c r="K15" s="30"/>
      <c r="L15" s="88"/>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c r="A17" s="30"/>
      <c r="B17" s="31"/>
      <c r="C17" s="30"/>
      <c r="D17" s="27" t="s">
        <v>27</v>
      </c>
      <c r="E17" s="30"/>
      <c r="F17" s="30"/>
      <c r="G17" s="30"/>
      <c r="H17" s="30"/>
      <c r="I17" s="27" t="s">
        <v>24</v>
      </c>
      <c r="J17" s="25" t="s">
        <v>3</v>
      </c>
      <c r="K17" s="30"/>
      <c r="L17" s="88"/>
      <c r="S17" s="30"/>
      <c r="T17" s="30"/>
      <c r="U17" s="30"/>
      <c r="V17" s="30"/>
      <c r="W17" s="30"/>
      <c r="X17" s="30"/>
      <c r="Y17" s="30"/>
      <c r="Z17" s="30"/>
      <c r="AA17" s="30"/>
      <c r="AB17" s="30"/>
      <c r="AC17" s="30"/>
      <c r="AD17" s="30"/>
      <c r="AE17" s="30"/>
    </row>
    <row r="18" spans="1:31" s="2" customFormat="1" ht="18" customHeight="1">
      <c r="A18" s="30"/>
      <c r="B18" s="31"/>
      <c r="C18" s="30"/>
      <c r="D18" s="30"/>
      <c r="E18" s="25" t="s">
        <v>28</v>
      </c>
      <c r="F18" s="30"/>
      <c r="G18" s="30"/>
      <c r="H18" s="30"/>
      <c r="I18" s="27" t="s">
        <v>26</v>
      </c>
      <c r="J18" s="25" t="s">
        <v>3</v>
      </c>
      <c r="K18" s="30"/>
      <c r="L18" s="88"/>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c r="A20" s="30"/>
      <c r="B20" s="31"/>
      <c r="C20" s="30"/>
      <c r="D20" s="27" t="s">
        <v>29</v>
      </c>
      <c r="E20" s="30"/>
      <c r="F20" s="30"/>
      <c r="G20" s="30"/>
      <c r="H20" s="30"/>
      <c r="I20" s="27" t="s">
        <v>24</v>
      </c>
      <c r="J20" s="25" t="s">
        <v>3</v>
      </c>
      <c r="K20" s="30"/>
      <c r="L20" s="88"/>
      <c r="S20" s="30"/>
      <c r="T20" s="30"/>
      <c r="U20" s="30"/>
      <c r="V20" s="30"/>
      <c r="W20" s="30"/>
      <c r="X20" s="30"/>
      <c r="Y20" s="30"/>
      <c r="Z20" s="30"/>
      <c r="AA20" s="30"/>
      <c r="AB20" s="30"/>
      <c r="AC20" s="30"/>
      <c r="AD20" s="30"/>
      <c r="AE20" s="30"/>
    </row>
    <row r="21" spans="1:31" s="2" customFormat="1" ht="18" customHeight="1">
      <c r="A21" s="30"/>
      <c r="B21" s="31"/>
      <c r="C21" s="30"/>
      <c r="D21" s="30"/>
      <c r="E21" s="25" t="s">
        <v>1899</v>
      </c>
      <c r="F21" s="30"/>
      <c r="G21" s="30"/>
      <c r="H21" s="30"/>
      <c r="I21" s="27" t="s">
        <v>26</v>
      </c>
      <c r="J21" s="25" t="s">
        <v>3</v>
      </c>
      <c r="K21" s="30"/>
      <c r="L21" s="88"/>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c r="A23" s="30"/>
      <c r="B23" s="31"/>
      <c r="C23" s="30"/>
      <c r="D23" s="27" t="s">
        <v>32</v>
      </c>
      <c r="E23" s="30"/>
      <c r="F23" s="30"/>
      <c r="G23" s="30"/>
      <c r="H23" s="30"/>
      <c r="I23" s="27" t="s">
        <v>24</v>
      </c>
      <c r="J23" s="25" t="s">
        <v>3</v>
      </c>
      <c r="K23" s="30"/>
      <c r="L23" s="88"/>
      <c r="S23" s="30"/>
      <c r="T23" s="30"/>
      <c r="U23" s="30"/>
      <c r="V23" s="30"/>
      <c r="W23" s="30"/>
      <c r="X23" s="30"/>
      <c r="Y23" s="30"/>
      <c r="Z23" s="30"/>
      <c r="AA23" s="30"/>
      <c r="AB23" s="30"/>
      <c r="AC23" s="30"/>
      <c r="AD23" s="30"/>
      <c r="AE23" s="30"/>
    </row>
    <row r="24" spans="1:31" s="2" customFormat="1" ht="18" customHeight="1">
      <c r="A24" s="30"/>
      <c r="B24" s="31"/>
      <c r="C24" s="30"/>
      <c r="D24" s="30"/>
      <c r="E24" s="25" t="s">
        <v>33</v>
      </c>
      <c r="F24" s="30"/>
      <c r="G24" s="30"/>
      <c r="H24" s="30"/>
      <c r="I24" s="27" t="s">
        <v>26</v>
      </c>
      <c r="J24" s="25" t="s">
        <v>3</v>
      </c>
      <c r="K24" s="30"/>
      <c r="L24" s="88"/>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c r="A26" s="30"/>
      <c r="B26" s="31"/>
      <c r="C26" s="30"/>
      <c r="D26" s="27" t="s">
        <v>34</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c r="A27" s="89"/>
      <c r="B27" s="90"/>
      <c r="C27" s="89"/>
      <c r="D27" s="89"/>
      <c r="E27" s="275" t="s">
        <v>3</v>
      </c>
      <c r="F27" s="275"/>
      <c r="G27" s="275"/>
      <c r="H27" s="275"/>
      <c r="I27" s="89"/>
      <c r="J27" s="89"/>
      <c r="K27" s="89"/>
      <c r="L27" s="91"/>
      <c r="S27" s="89"/>
      <c r="T27" s="89"/>
      <c r="U27" s="89"/>
      <c r="V27" s="89"/>
      <c r="W27" s="89"/>
      <c r="X27" s="89"/>
      <c r="Y27" s="89"/>
      <c r="Z27" s="89"/>
      <c r="AA27" s="89"/>
      <c r="AB27" s="89"/>
      <c r="AC27" s="89"/>
      <c r="AD27" s="89"/>
      <c r="AE27" s="89"/>
    </row>
    <row r="28" spans="1:31" s="2" customFormat="1" ht="6.95" customHeight="1">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c r="A30" s="30"/>
      <c r="B30" s="31"/>
      <c r="C30" s="30"/>
      <c r="D30" s="92" t="s">
        <v>36</v>
      </c>
      <c r="E30" s="30"/>
      <c r="F30" s="30"/>
      <c r="G30" s="30"/>
      <c r="H30" s="30"/>
      <c r="I30" s="30"/>
      <c r="J30" s="64">
        <f>ROUND(J100, 2)</f>
        <v>0</v>
      </c>
      <c r="K30" s="30"/>
      <c r="L30" s="88"/>
      <c r="S30" s="30"/>
      <c r="T30" s="30"/>
      <c r="U30" s="30"/>
      <c r="V30" s="30"/>
      <c r="W30" s="30"/>
      <c r="X30" s="30"/>
      <c r="Y30" s="30"/>
      <c r="Z30" s="30"/>
      <c r="AA30" s="30"/>
      <c r="AB30" s="30"/>
      <c r="AC30" s="30"/>
      <c r="AD30" s="30"/>
      <c r="AE30" s="30"/>
    </row>
    <row r="31" spans="1:31" s="2" customFormat="1" ht="6.95" customHeight="1">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c r="A32" s="30"/>
      <c r="B32" s="31"/>
      <c r="C32" s="30"/>
      <c r="D32" s="30"/>
      <c r="E32" s="30"/>
      <c r="F32" s="34" t="s">
        <v>38</v>
      </c>
      <c r="G32" s="30"/>
      <c r="H32" s="30"/>
      <c r="I32" s="34" t="s">
        <v>37</v>
      </c>
      <c r="J32" s="34" t="s">
        <v>39</v>
      </c>
      <c r="K32" s="30"/>
      <c r="L32" s="88"/>
      <c r="S32" s="30"/>
      <c r="T32" s="30"/>
      <c r="U32" s="30"/>
      <c r="V32" s="30"/>
      <c r="W32" s="30"/>
      <c r="X32" s="30"/>
      <c r="Y32" s="30"/>
      <c r="Z32" s="30"/>
      <c r="AA32" s="30"/>
      <c r="AB32" s="30"/>
      <c r="AC32" s="30"/>
      <c r="AD32" s="30"/>
      <c r="AE32" s="30"/>
    </row>
    <row r="33" spans="1:31" s="2" customFormat="1" ht="14.45" customHeight="1">
      <c r="A33" s="30"/>
      <c r="B33" s="31"/>
      <c r="C33" s="30"/>
      <c r="D33" s="93" t="s">
        <v>40</v>
      </c>
      <c r="E33" s="27" t="s">
        <v>41</v>
      </c>
      <c r="F33" s="94">
        <f>ROUND((SUM(BE100:BE398)),  2)</f>
        <v>0</v>
      </c>
      <c r="G33" s="30"/>
      <c r="H33" s="30"/>
      <c r="I33" s="95">
        <v>0.21</v>
      </c>
      <c r="J33" s="94">
        <f>ROUND(((SUM(BE100:BE398))*I33),  2)</f>
        <v>0</v>
      </c>
      <c r="K33" s="30"/>
      <c r="L33" s="88"/>
      <c r="S33" s="30"/>
      <c r="T33" s="30"/>
      <c r="U33" s="30"/>
      <c r="V33" s="30"/>
      <c r="W33" s="30"/>
      <c r="X33" s="30"/>
      <c r="Y33" s="30"/>
      <c r="Z33" s="30"/>
      <c r="AA33" s="30"/>
      <c r="AB33" s="30"/>
      <c r="AC33" s="30"/>
      <c r="AD33" s="30"/>
      <c r="AE33" s="30"/>
    </row>
    <row r="34" spans="1:31" s="2" customFormat="1" ht="14.45" customHeight="1">
      <c r="A34" s="30"/>
      <c r="B34" s="31"/>
      <c r="C34" s="30"/>
      <c r="D34" s="30"/>
      <c r="E34" s="27" t="s">
        <v>42</v>
      </c>
      <c r="F34" s="94">
        <f>ROUND((SUM(BF100:BF398)),  2)</f>
        <v>0</v>
      </c>
      <c r="G34" s="30"/>
      <c r="H34" s="30"/>
      <c r="I34" s="95">
        <v>0.15</v>
      </c>
      <c r="J34" s="94">
        <f>ROUND(((SUM(BF100:BF398))*I34),  2)</f>
        <v>0</v>
      </c>
      <c r="K34" s="30"/>
      <c r="L34" s="88"/>
      <c r="S34" s="30"/>
      <c r="T34" s="30"/>
      <c r="U34" s="30"/>
      <c r="V34" s="30"/>
      <c r="W34" s="30"/>
      <c r="X34" s="30"/>
      <c r="Y34" s="30"/>
      <c r="Z34" s="30"/>
      <c r="AA34" s="30"/>
      <c r="AB34" s="30"/>
      <c r="AC34" s="30"/>
      <c r="AD34" s="30"/>
      <c r="AE34" s="30"/>
    </row>
    <row r="35" spans="1:31" s="2" customFormat="1" ht="14.45" hidden="1" customHeight="1">
      <c r="A35" s="30"/>
      <c r="B35" s="31"/>
      <c r="C35" s="30"/>
      <c r="D35" s="30"/>
      <c r="E35" s="27" t="s">
        <v>43</v>
      </c>
      <c r="F35" s="94">
        <f>ROUND((SUM(BG100:BG398)),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c r="A36" s="30"/>
      <c r="B36" s="31"/>
      <c r="C36" s="30"/>
      <c r="D36" s="30"/>
      <c r="E36" s="27" t="s">
        <v>44</v>
      </c>
      <c r="F36" s="94">
        <f>ROUND((SUM(BH100:BH398)),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c r="A37" s="30"/>
      <c r="B37" s="31"/>
      <c r="C37" s="30"/>
      <c r="D37" s="30"/>
      <c r="E37" s="27" t="s">
        <v>45</v>
      </c>
      <c r="F37" s="94">
        <f>ROUND((SUM(BI100:BI398)),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c r="A39" s="30"/>
      <c r="B39" s="31"/>
      <c r="C39" s="96"/>
      <c r="D39" s="97" t="s">
        <v>46</v>
      </c>
      <c r="E39" s="53"/>
      <c r="F39" s="53"/>
      <c r="G39" s="98" t="s">
        <v>47</v>
      </c>
      <c r="H39" s="99" t="s">
        <v>48</v>
      </c>
      <c r="I39" s="53"/>
      <c r="J39" s="100">
        <f>SUM(J30:J37)</f>
        <v>0</v>
      </c>
      <c r="K39" s="101"/>
      <c r="L39" s="88"/>
      <c r="S39" s="30"/>
      <c r="T39" s="30"/>
      <c r="U39" s="30"/>
      <c r="V39" s="30"/>
      <c r="W39" s="30"/>
      <c r="X39" s="30"/>
      <c r="Y39" s="30"/>
      <c r="Z39" s="30"/>
      <c r="AA39" s="30"/>
      <c r="AB39" s="30"/>
      <c r="AC39" s="30"/>
      <c r="AD39" s="30"/>
      <c r="AE39" s="30"/>
    </row>
    <row r="40" spans="1:31" s="2" customFormat="1" ht="14.45" customHeight="1">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c r="A45" s="30"/>
      <c r="B45" s="31"/>
      <c r="C45" s="22" t="s">
        <v>130</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c r="A48" s="30"/>
      <c r="B48" s="31"/>
      <c r="C48" s="30"/>
      <c r="D48" s="30"/>
      <c r="E48" s="296" t="str">
        <f>E7</f>
        <v>Oprava traťového úseku Hanušovice - Jeseník</v>
      </c>
      <c r="F48" s="297"/>
      <c r="G48" s="297"/>
      <c r="H48" s="297"/>
      <c r="I48" s="30"/>
      <c r="J48" s="30"/>
      <c r="K48" s="30"/>
      <c r="L48" s="88"/>
      <c r="S48" s="30"/>
      <c r="T48" s="30"/>
      <c r="U48" s="30"/>
      <c r="V48" s="30"/>
      <c r="W48" s="30"/>
      <c r="X48" s="30"/>
      <c r="Y48" s="30"/>
      <c r="Z48" s="30"/>
      <c r="AA48" s="30"/>
      <c r="AB48" s="30"/>
      <c r="AC48" s="30"/>
      <c r="AD48" s="30"/>
      <c r="AE48" s="30"/>
    </row>
    <row r="49" spans="1:47" s="2" customFormat="1" ht="12" customHeight="1">
      <c r="A49" s="30"/>
      <c r="B49" s="31"/>
      <c r="C49" s="27" t="s">
        <v>126</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24.75" customHeight="1">
      <c r="A50" s="30"/>
      <c r="B50" s="31"/>
      <c r="C50" s="30"/>
      <c r="D50" s="30"/>
      <c r="E50" s="267" t="str">
        <f>E9</f>
        <v>SO 04-19-12 - Hanušovice - Jindřichov na Moravě, žel. propustek v ev. km 5,287</v>
      </c>
      <c r="F50" s="298"/>
      <c r="G50" s="298"/>
      <c r="H50" s="298"/>
      <c r="I50" s="30"/>
      <c r="J50" s="30"/>
      <c r="K50" s="30"/>
      <c r="L50" s="88"/>
      <c r="S50" s="30"/>
      <c r="T50" s="30"/>
      <c r="U50" s="30"/>
      <c r="V50" s="30"/>
      <c r="W50" s="30"/>
      <c r="X50" s="30"/>
      <c r="Y50" s="30"/>
      <c r="Z50" s="30"/>
      <c r="AA50" s="30"/>
      <c r="AB50" s="30"/>
      <c r="AC50" s="30"/>
      <c r="AD50" s="30"/>
      <c r="AE50" s="30"/>
    </row>
    <row r="51" spans="1:47" s="2" customFormat="1" ht="6.95" customHeight="1">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c r="A52" s="30"/>
      <c r="B52" s="31"/>
      <c r="C52" s="27" t="s">
        <v>19</v>
      </c>
      <c r="D52" s="30"/>
      <c r="E52" s="30"/>
      <c r="F52" s="25" t="str">
        <f>F12</f>
        <v>Olomouc</v>
      </c>
      <c r="G52" s="30"/>
      <c r="H52" s="30"/>
      <c r="I52" s="27" t="s">
        <v>21</v>
      </c>
      <c r="J52" s="48" t="str">
        <f>IF(J12="","",J12)</f>
        <v>26. 3. 2020</v>
      </c>
      <c r="K52" s="30"/>
      <c r="L52" s="88"/>
      <c r="S52" s="30"/>
      <c r="T52" s="30"/>
      <c r="U52" s="30"/>
      <c r="V52" s="30"/>
      <c r="W52" s="30"/>
      <c r="X52" s="30"/>
      <c r="Y52" s="30"/>
      <c r="Z52" s="30"/>
      <c r="AA52" s="30"/>
      <c r="AB52" s="30"/>
      <c r="AC52" s="30"/>
      <c r="AD52" s="30"/>
      <c r="AE52" s="30"/>
    </row>
    <row r="53" spans="1:47" s="2" customFormat="1" ht="6.95" customHeight="1">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c r="A54" s="30"/>
      <c r="B54" s="31"/>
      <c r="C54" s="27" t="s">
        <v>23</v>
      </c>
      <c r="D54" s="30"/>
      <c r="E54" s="30"/>
      <c r="F54" s="25" t="str">
        <f>E15</f>
        <v>Správa železnic, státní organizace</v>
      </c>
      <c r="G54" s="30"/>
      <c r="H54" s="30"/>
      <c r="I54" s="27" t="s">
        <v>29</v>
      </c>
      <c r="J54" s="28" t="str">
        <f>E21</f>
        <v>Ing. Jan Černý</v>
      </c>
      <c r="K54" s="30"/>
      <c r="L54" s="88"/>
      <c r="S54" s="30"/>
      <c r="T54" s="30"/>
      <c r="U54" s="30"/>
      <c r="V54" s="30"/>
      <c r="W54" s="30"/>
      <c r="X54" s="30"/>
      <c r="Y54" s="30"/>
      <c r="Z54" s="30"/>
      <c r="AA54" s="30"/>
      <c r="AB54" s="30"/>
      <c r="AC54" s="30"/>
      <c r="AD54" s="30"/>
      <c r="AE54" s="30"/>
    </row>
    <row r="55" spans="1:47" s="2" customFormat="1" ht="25.7" customHeight="1">
      <c r="A55" s="30"/>
      <c r="B55" s="31"/>
      <c r="C55" s="27" t="s">
        <v>27</v>
      </c>
      <c r="D55" s="30"/>
      <c r="E55" s="30"/>
      <c r="F55" s="25" t="str">
        <f>IF(E18="","",E18)</f>
        <v>Moravia Consult Olomouc a.s.</v>
      </c>
      <c r="G55" s="30"/>
      <c r="H55" s="30"/>
      <c r="I55" s="27" t="s">
        <v>32</v>
      </c>
      <c r="J55" s="28" t="str">
        <f>E24</f>
        <v>Ing. et Ing. Ondřej Suk</v>
      </c>
      <c r="K55" s="30"/>
      <c r="L55" s="88"/>
      <c r="S55" s="30"/>
      <c r="T55" s="30"/>
      <c r="U55" s="30"/>
      <c r="V55" s="30"/>
      <c r="W55" s="30"/>
      <c r="X55" s="30"/>
      <c r="Y55" s="30"/>
      <c r="Z55" s="30"/>
      <c r="AA55" s="30"/>
      <c r="AB55" s="30"/>
      <c r="AC55" s="30"/>
      <c r="AD55" s="30"/>
      <c r="AE55" s="30"/>
    </row>
    <row r="56" spans="1:47" s="2" customFormat="1" ht="10.35" customHeight="1">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c r="A57" s="30"/>
      <c r="B57" s="31"/>
      <c r="C57" s="102" t="s">
        <v>131</v>
      </c>
      <c r="D57" s="96"/>
      <c r="E57" s="96"/>
      <c r="F57" s="96"/>
      <c r="G57" s="96"/>
      <c r="H57" s="96"/>
      <c r="I57" s="96"/>
      <c r="J57" s="103" t="s">
        <v>132</v>
      </c>
      <c r="K57" s="96"/>
      <c r="L57" s="88"/>
      <c r="S57" s="30"/>
      <c r="T57" s="30"/>
      <c r="U57" s="30"/>
      <c r="V57" s="30"/>
      <c r="W57" s="30"/>
      <c r="X57" s="30"/>
      <c r="Y57" s="30"/>
      <c r="Z57" s="30"/>
      <c r="AA57" s="30"/>
      <c r="AB57" s="30"/>
      <c r="AC57" s="30"/>
      <c r="AD57" s="30"/>
      <c r="AE57" s="30"/>
    </row>
    <row r="58" spans="1:47" s="2" customFormat="1" ht="10.35" customHeight="1">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c r="A59" s="30"/>
      <c r="B59" s="31"/>
      <c r="C59" s="104" t="s">
        <v>68</v>
      </c>
      <c r="D59" s="30"/>
      <c r="E59" s="30"/>
      <c r="F59" s="30"/>
      <c r="G59" s="30"/>
      <c r="H59" s="30"/>
      <c r="I59" s="30"/>
      <c r="J59" s="64">
        <f>J100</f>
        <v>0</v>
      </c>
      <c r="K59" s="30"/>
      <c r="L59" s="88"/>
      <c r="S59" s="30"/>
      <c r="T59" s="30"/>
      <c r="U59" s="30"/>
      <c r="V59" s="30"/>
      <c r="W59" s="30"/>
      <c r="X59" s="30"/>
      <c r="Y59" s="30"/>
      <c r="Z59" s="30"/>
      <c r="AA59" s="30"/>
      <c r="AB59" s="30"/>
      <c r="AC59" s="30"/>
      <c r="AD59" s="30"/>
      <c r="AE59" s="30"/>
      <c r="AU59" s="18" t="s">
        <v>133</v>
      </c>
    </row>
    <row r="60" spans="1:47" s="9" customFormat="1" ht="24.95" customHeight="1">
      <c r="B60" s="105"/>
      <c r="D60" s="106" t="s">
        <v>134</v>
      </c>
      <c r="E60" s="107"/>
      <c r="F60" s="107"/>
      <c r="G60" s="107"/>
      <c r="H60" s="107"/>
      <c r="I60" s="107"/>
      <c r="J60" s="108">
        <f>J101</f>
        <v>0</v>
      </c>
      <c r="L60" s="105"/>
    </row>
    <row r="61" spans="1:47" s="10" customFormat="1" ht="19.899999999999999" customHeight="1">
      <c r="B61" s="109"/>
      <c r="D61" s="110" t="s">
        <v>135</v>
      </c>
      <c r="E61" s="111"/>
      <c r="F61" s="111"/>
      <c r="G61" s="111"/>
      <c r="H61" s="111"/>
      <c r="I61" s="111"/>
      <c r="J61" s="112">
        <f>J102</f>
        <v>0</v>
      </c>
      <c r="L61" s="109"/>
    </row>
    <row r="62" spans="1:47" s="10" customFormat="1" ht="19.899999999999999" customHeight="1">
      <c r="B62" s="109"/>
      <c r="D62" s="110" t="s">
        <v>136</v>
      </c>
      <c r="E62" s="111"/>
      <c r="F62" s="111"/>
      <c r="G62" s="111"/>
      <c r="H62" s="111"/>
      <c r="I62" s="111"/>
      <c r="J62" s="112">
        <f>J185</f>
        <v>0</v>
      </c>
      <c r="L62" s="109"/>
    </row>
    <row r="63" spans="1:47" s="10" customFormat="1" ht="19.899999999999999" customHeight="1">
      <c r="B63" s="109"/>
      <c r="D63" s="110" t="s">
        <v>137</v>
      </c>
      <c r="E63" s="111"/>
      <c r="F63" s="111"/>
      <c r="G63" s="111"/>
      <c r="H63" s="111"/>
      <c r="I63" s="111"/>
      <c r="J63" s="112">
        <f>J222</f>
        <v>0</v>
      </c>
      <c r="L63" s="109"/>
    </row>
    <row r="64" spans="1:47" s="10" customFormat="1" ht="19.899999999999999" customHeight="1">
      <c r="B64" s="109"/>
      <c r="D64" s="110" t="s">
        <v>138</v>
      </c>
      <c r="E64" s="111"/>
      <c r="F64" s="111"/>
      <c r="G64" s="111"/>
      <c r="H64" s="111"/>
      <c r="I64" s="111"/>
      <c r="J64" s="112">
        <f>J270</f>
        <v>0</v>
      </c>
      <c r="L64" s="109"/>
    </row>
    <row r="65" spans="2:12" s="10" customFormat="1" ht="19.899999999999999" customHeight="1">
      <c r="B65" s="109"/>
      <c r="D65" s="110" t="s">
        <v>139</v>
      </c>
      <c r="E65" s="111"/>
      <c r="F65" s="111"/>
      <c r="G65" s="111"/>
      <c r="H65" s="111"/>
      <c r="I65" s="111"/>
      <c r="J65" s="112">
        <f>J295</f>
        <v>0</v>
      </c>
      <c r="L65" s="109"/>
    </row>
    <row r="66" spans="2:12" s="10" customFormat="1" ht="19.899999999999999" customHeight="1">
      <c r="B66" s="109"/>
      <c r="D66" s="110" t="s">
        <v>142</v>
      </c>
      <c r="E66" s="111"/>
      <c r="F66" s="111"/>
      <c r="G66" s="111"/>
      <c r="H66" s="111"/>
      <c r="I66" s="111"/>
      <c r="J66" s="112">
        <f>J307</f>
        <v>0</v>
      </c>
      <c r="L66" s="109"/>
    </row>
    <row r="67" spans="2:12" s="10" customFormat="1" ht="19.899999999999999" customHeight="1">
      <c r="B67" s="109"/>
      <c r="D67" s="110" t="s">
        <v>143</v>
      </c>
      <c r="E67" s="111"/>
      <c r="F67" s="111"/>
      <c r="G67" s="111"/>
      <c r="H67" s="111"/>
      <c r="I67" s="111"/>
      <c r="J67" s="112">
        <f>J331</f>
        <v>0</v>
      </c>
      <c r="L67" s="109"/>
    </row>
    <row r="68" spans="2:12" s="10" customFormat="1" ht="19.899999999999999" customHeight="1">
      <c r="B68" s="109"/>
      <c r="D68" s="110" t="s">
        <v>144</v>
      </c>
      <c r="E68" s="111"/>
      <c r="F68" s="111"/>
      <c r="G68" s="111"/>
      <c r="H68" s="111"/>
      <c r="I68" s="111"/>
      <c r="J68" s="112">
        <f>J344</f>
        <v>0</v>
      </c>
      <c r="L68" s="109"/>
    </row>
    <row r="69" spans="2:12" s="9" customFormat="1" ht="24.95" customHeight="1">
      <c r="B69" s="105"/>
      <c r="D69" s="106" t="s">
        <v>145</v>
      </c>
      <c r="E69" s="107"/>
      <c r="F69" s="107"/>
      <c r="G69" s="107"/>
      <c r="H69" s="107"/>
      <c r="I69" s="107"/>
      <c r="J69" s="108">
        <f>J347</f>
        <v>0</v>
      </c>
      <c r="L69" s="105"/>
    </row>
    <row r="70" spans="2:12" s="10" customFormat="1" ht="19.899999999999999" customHeight="1">
      <c r="B70" s="109"/>
      <c r="D70" s="110" t="s">
        <v>146</v>
      </c>
      <c r="E70" s="111"/>
      <c r="F70" s="111"/>
      <c r="G70" s="111"/>
      <c r="H70" s="111"/>
      <c r="I70" s="111"/>
      <c r="J70" s="112">
        <f>J348</f>
        <v>0</v>
      </c>
      <c r="L70" s="109"/>
    </row>
    <row r="71" spans="2:12" s="9" customFormat="1" ht="24.95" customHeight="1">
      <c r="B71" s="105"/>
      <c r="D71" s="106" t="s">
        <v>148</v>
      </c>
      <c r="E71" s="107"/>
      <c r="F71" s="107"/>
      <c r="G71" s="107"/>
      <c r="H71" s="107"/>
      <c r="I71" s="107"/>
      <c r="J71" s="108">
        <f>J374</f>
        <v>0</v>
      </c>
      <c r="L71" s="105"/>
    </row>
    <row r="72" spans="2:12" s="10" customFormat="1" ht="19.899999999999999" customHeight="1">
      <c r="B72" s="109"/>
      <c r="D72" s="110" t="s">
        <v>149</v>
      </c>
      <c r="E72" s="111"/>
      <c r="F72" s="111"/>
      <c r="G72" s="111"/>
      <c r="H72" s="111"/>
      <c r="I72" s="111"/>
      <c r="J72" s="112">
        <f>J375</f>
        <v>0</v>
      </c>
      <c r="L72" s="109"/>
    </row>
    <row r="73" spans="2:12" s="10" customFormat="1" ht="19.899999999999999" customHeight="1">
      <c r="B73" s="109"/>
      <c r="D73" s="110" t="s">
        <v>150</v>
      </c>
      <c r="E73" s="111"/>
      <c r="F73" s="111"/>
      <c r="G73" s="111"/>
      <c r="H73" s="111"/>
      <c r="I73" s="111"/>
      <c r="J73" s="112">
        <f>J377</f>
        <v>0</v>
      </c>
      <c r="L73" s="109"/>
    </row>
    <row r="74" spans="2:12" s="10" customFormat="1" ht="19.899999999999999" customHeight="1">
      <c r="B74" s="109"/>
      <c r="D74" s="110" t="s">
        <v>151</v>
      </c>
      <c r="E74" s="111"/>
      <c r="F74" s="111"/>
      <c r="G74" s="111"/>
      <c r="H74" s="111"/>
      <c r="I74" s="111"/>
      <c r="J74" s="112">
        <f>J385</f>
        <v>0</v>
      </c>
      <c r="L74" s="109"/>
    </row>
    <row r="75" spans="2:12" s="10" customFormat="1" ht="19.899999999999999" customHeight="1">
      <c r="B75" s="109"/>
      <c r="D75" s="110" t="s">
        <v>152</v>
      </c>
      <c r="E75" s="111"/>
      <c r="F75" s="111"/>
      <c r="G75" s="111"/>
      <c r="H75" s="111"/>
      <c r="I75" s="111"/>
      <c r="J75" s="112">
        <f>J387</f>
        <v>0</v>
      </c>
      <c r="L75" s="109"/>
    </row>
    <row r="76" spans="2:12" s="10" customFormat="1" ht="19.899999999999999" customHeight="1">
      <c r="B76" s="109"/>
      <c r="D76" s="110" t="s">
        <v>153</v>
      </c>
      <c r="E76" s="111"/>
      <c r="F76" s="111"/>
      <c r="G76" s="111"/>
      <c r="H76" s="111"/>
      <c r="I76" s="111"/>
      <c r="J76" s="112">
        <f>J389</f>
        <v>0</v>
      </c>
      <c r="L76" s="109"/>
    </row>
    <row r="77" spans="2:12" s="10" customFormat="1" ht="19.899999999999999" customHeight="1">
      <c r="B77" s="109"/>
      <c r="D77" s="110" t="s">
        <v>154</v>
      </c>
      <c r="E77" s="111"/>
      <c r="F77" s="111"/>
      <c r="G77" s="111"/>
      <c r="H77" s="111"/>
      <c r="I77" s="111"/>
      <c r="J77" s="112">
        <f>J391</f>
        <v>0</v>
      </c>
      <c r="L77" s="109"/>
    </row>
    <row r="78" spans="2:12" s="10" customFormat="1" ht="19.899999999999999" customHeight="1">
      <c r="B78" s="109"/>
      <c r="D78" s="110" t="s">
        <v>155</v>
      </c>
      <c r="E78" s="111"/>
      <c r="F78" s="111"/>
      <c r="G78" s="111"/>
      <c r="H78" s="111"/>
      <c r="I78" s="111"/>
      <c r="J78" s="112">
        <f>J393</f>
        <v>0</v>
      </c>
      <c r="L78" s="109"/>
    </row>
    <row r="79" spans="2:12" s="10" customFormat="1" ht="19.899999999999999" customHeight="1">
      <c r="B79" s="109"/>
      <c r="D79" s="110" t="s">
        <v>156</v>
      </c>
      <c r="E79" s="111"/>
      <c r="F79" s="111"/>
      <c r="G79" s="111"/>
      <c r="H79" s="111"/>
      <c r="I79" s="111"/>
      <c r="J79" s="112">
        <f>J395</f>
        <v>0</v>
      </c>
      <c r="L79" s="109"/>
    </row>
    <row r="80" spans="2:12" s="10" customFormat="1" ht="19.899999999999999" customHeight="1">
      <c r="B80" s="109"/>
      <c r="D80" s="110" t="s">
        <v>157</v>
      </c>
      <c r="E80" s="111"/>
      <c r="F80" s="111"/>
      <c r="G80" s="111"/>
      <c r="H80" s="111"/>
      <c r="I80" s="111"/>
      <c r="J80" s="112">
        <f>J397</f>
        <v>0</v>
      </c>
      <c r="L80" s="109"/>
    </row>
    <row r="81" spans="1:31" s="2" customFormat="1" ht="21.75" customHeight="1">
      <c r="A81" s="30"/>
      <c r="B81" s="31"/>
      <c r="C81" s="30"/>
      <c r="D81" s="30"/>
      <c r="E81" s="30"/>
      <c r="F81" s="30"/>
      <c r="G81" s="30"/>
      <c r="H81" s="30"/>
      <c r="I81" s="30"/>
      <c r="J81" s="30"/>
      <c r="K81" s="30"/>
      <c r="L81" s="88"/>
      <c r="S81" s="30"/>
      <c r="T81" s="30"/>
      <c r="U81" s="30"/>
      <c r="V81" s="30"/>
      <c r="W81" s="30"/>
      <c r="X81" s="30"/>
      <c r="Y81" s="30"/>
      <c r="Z81" s="30"/>
      <c r="AA81" s="30"/>
      <c r="AB81" s="30"/>
      <c r="AC81" s="30"/>
      <c r="AD81" s="30"/>
      <c r="AE81" s="30"/>
    </row>
    <row r="82" spans="1:31" s="2" customFormat="1" ht="6.95" customHeight="1">
      <c r="A82" s="30"/>
      <c r="B82" s="40"/>
      <c r="C82" s="41"/>
      <c r="D82" s="41"/>
      <c r="E82" s="41"/>
      <c r="F82" s="41"/>
      <c r="G82" s="41"/>
      <c r="H82" s="41"/>
      <c r="I82" s="41"/>
      <c r="J82" s="41"/>
      <c r="K82" s="41"/>
      <c r="L82" s="88"/>
      <c r="S82" s="30"/>
      <c r="T82" s="30"/>
      <c r="U82" s="30"/>
      <c r="V82" s="30"/>
      <c r="W82" s="30"/>
      <c r="X82" s="30"/>
      <c r="Y82" s="30"/>
      <c r="Z82" s="30"/>
      <c r="AA82" s="30"/>
      <c r="AB82" s="30"/>
      <c r="AC82" s="30"/>
      <c r="AD82" s="30"/>
      <c r="AE82" s="30"/>
    </row>
    <row r="86" spans="1:31" s="2" customFormat="1" ht="6.95" customHeight="1">
      <c r="A86" s="30"/>
      <c r="B86" s="42"/>
      <c r="C86" s="43"/>
      <c r="D86" s="43"/>
      <c r="E86" s="43"/>
      <c r="F86" s="43"/>
      <c r="G86" s="43"/>
      <c r="H86" s="43"/>
      <c r="I86" s="43"/>
      <c r="J86" s="43"/>
      <c r="K86" s="43"/>
      <c r="L86" s="88"/>
      <c r="S86" s="30"/>
      <c r="T86" s="30"/>
      <c r="U86" s="30"/>
      <c r="V86" s="30"/>
      <c r="W86" s="30"/>
      <c r="X86" s="30"/>
      <c r="Y86" s="30"/>
      <c r="Z86" s="30"/>
      <c r="AA86" s="30"/>
      <c r="AB86" s="30"/>
      <c r="AC86" s="30"/>
      <c r="AD86" s="30"/>
      <c r="AE86" s="30"/>
    </row>
    <row r="87" spans="1:31" s="2" customFormat="1" ht="24.95" customHeight="1">
      <c r="A87" s="30"/>
      <c r="B87" s="31"/>
      <c r="C87" s="22" t="s">
        <v>158</v>
      </c>
      <c r="D87" s="30"/>
      <c r="E87" s="30"/>
      <c r="F87" s="30"/>
      <c r="G87" s="30"/>
      <c r="H87" s="30"/>
      <c r="I87" s="30"/>
      <c r="J87" s="30"/>
      <c r="K87" s="30"/>
      <c r="L87" s="88"/>
      <c r="S87" s="30"/>
      <c r="T87" s="30"/>
      <c r="U87" s="30"/>
      <c r="V87" s="30"/>
      <c r="W87" s="30"/>
      <c r="X87" s="30"/>
      <c r="Y87" s="30"/>
      <c r="Z87" s="30"/>
      <c r="AA87" s="30"/>
      <c r="AB87" s="30"/>
      <c r="AC87" s="30"/>
      <c r="AD87" s="30"/>
      <c r="AE87" s="30"/>
    </row>
    <row r="88" spans="1:31" s="2" customFormat="1" ht="6.95" customHeight="1">
      <c r="A88" s="30"/>
      <c r="B88" s="31"/>
      <c r="C88" s="30"/>
      <c r="D88" s="30"/>
      <c r="E88" s="30"/>
      <c r="F88" s="30"/>
      <c r="G88" s="30"/>
      <c r="H88" s="30"/>
      <c r="I88" s="30"/>
      <c r="J88" s="30"/>
      <c r="K88" s="30"/>
      <c r="L88" s="88"/>
      <c r="S88" s="30"/>
      <c r="T88" s="30"/>
      <c r="U88" s="30"/>
      <c r="V88" s="30"/>
      <c r="W88" s="30"/>
      <c r="X88" s="30"/>
      <c r="Y88" s="30"/>
      <c r="Z88" s="30"/>
      <c r="AA88" s="30"/>
      <c r="AB88" s="30"/>
      <c r="AC88" s="30"/>
      <c r="AD88" s="30"/>
      <c r="AE88" s="30"/>
    </row>
    <row r="89" spans="1:31" s="2" customFormat="1" ht="12" customHeight="1">
      <c r="A89" s="30"/>
      <c r="B89" s="31"/>
      <c r="C89" s="27" t="s">
        <v>15</v>
      </c>
      <c r="D89" s="30"/>
      <c r="E89" s="30"/>
      <c r="F89" s="30"/>
      <c r="G89" s="30"/>
      <c r="H89" s="30"/>
      <c r="I89" s="30"/>
      <c r="J89" s="30"/>
      <c r="K89" s="30"/>
      <c r="L89" s="88"/>
      <c r="S89" s="30"/>
      <c r="T89" s="30"/>
      <c r="U89" s="30"/>
      <c r="V89" s="30"/>
      <c r="W89" s="30"/>
      <c r="X89" s="30"/>
      <c r="Y89" s="30"/>
      <c r="Z89" s="30"/>
      <c r="AA89" s="30"/>
      <c r="AB89" s="30"/>
      <c r="AC89" s="30"/>
      <c r="AD89" s="30"/>
      <c r="AE89" s="30"/>
    </row>
    <row r="90" spans="1:31" s="2" customFormat="1" ht="16.5" customHeight="1">
      <c r="A90" s="30"/>
      <c r="B90" s="31"/>
      <c r="C90" s="30"/>
      <c r="D90" s="30"/>
      <c r="E90" s="296" t="str">
        <f>E7</f>
        <v>Oprava traťového úseku Hanušovice - Jeseník</v>
      </c>
      <c r="F90" s="297"/>
      <c r="G90" s="297"/>
      <c r="H90" s="297"/>
      <c r="I90" s="30"/>
      <c r="J90" s="30"/>
      <c r="K90" s="30"/>
      <c r="L90" s="88"/>
      <c r="S90" s="30"/>
      <c r="T90" s="30"/>
      <c r="U90" s="30"/>
      <c r="V90" s="30"/>
      <c r="W90" s="30"/>
      <c r="X90" s="30"/>
      <c r="Y90" s="30"/>
      <c r="Z90" s="30"/>
      <c r="AA90" s="30"/>
      <c r="AB90" s="30"/>
      <c r="AC90" s="30"/>
      <c r="AD90" s="30"/>
      <c r="AE90" s="30"/>
    </row>
    <row r="91" spans="1:31" s="2" customFormat="1" ht="12" customHeight="1">
      <c r="A91" s="30"/>
      <c r="B91" s="31"/>
      <c r="C91" s="27" t="s">
        <v>126</v>
      </c>
      <c r="D91" s="30"/>
      <c r="E91" s="30"/>
      <c r="F91" s="30"/>
      <c r="G91" s="30"/>
      <c r="H91" s="30"/>
      <c r="I91" s="30"/>
      <c r="J91" s="30"/>
      <c r="K91" s="30"/>
      <c r="L91" s="88"/>
      <c r="S91" s="30"/>
      <c r="T91" s="30"/>
      <c r="U91" s="30"/>
      <c r="V91" s="30"/>
      <c r="W91" s="30"/>
      <c r="X91" s="30"/>
      <c r="Y91" s="30"/>
      <c r="Z91" s="30"/>
      <c r="AA91" s="30"/>
      <c r="AB91" s="30"/>
      <c r="AC91" s="30"/>
      <c r="AD91" s="30"/>
      <c r="AE91" s="30"/>
    </row>
    <row r="92" spans="1:31" s="2" customFormat="1" ht="24.75" customHeight="1">
      <c r="A92" s="30"/>
      <c r="B92" s="31"/>
      <c r="C92" s="30"/>
      <c r="D92" s="30"/>
      <c r="E92" s="267" t="str">
        <f>E9</f>
        <v>SO 04-19-12 - Hanušovice - Jindřichov na Moravě, žel. propustek v ev. km 5,287</v>
      </c>
      <c r="F92" s="298"/>
      <c r="G92" s="298"/>
      <c r="H92" s="298"/>
      <c r="I92" s="30"/>
      <c r="J92" s="30"/>
      <c r="K92" s="30"/>
      <c r="L92" s="88"/>
      <c r="S92" s="30"/>
      <c r="T92" s="30"/>
      <c r="U92" s="30"/>
      <c r="V92" s="30"/>
      <c r="W92" s="30"/>
      <c r="X92" s="30"/>
      <c r="Y92" s="30"/>
      <c r="Z92" s="30"/>
      <c r="AA92" s="30"/>
      <c r="AB92" s="30"/>
      <c r="AC92" s="30"/>
      <c r="AD92" s="30"/>
      <c r="AE92" s="30"/>
    </row>
    <row r="93" spans="1:31" s="2" customFormat="1" ht="6.95" customHeight="1">
      <c r="A93" s="30"/>
      <c r="B93" s="31"/>
      <c r="C93" s="30"/>
      <c r="D93" s="30"/>
      <c r="E93" s="30"/>
      <c r="F93" s="30"/>
      <c r="G93" s="30"/>
      <c r="H93" s="30"/>
      <c r="I93" s="30"/>
      <c r="J93" s="30"/>
      <c r="K93" s="30"/>
      <c r="L93" s="88"/>
      <c r="S93" s="30"/>
      <c r="T93" s="30"/>
      <c r="U93" s="30"/>
      <c r="V93" s="30"/>
      <c r="W93" s="30"/>
      <c r="X93" s="30"/>
      <c r="Y93" s="30"/>
      <c r="Z93" s="30"/>
      <c r="AA93" s="30"/>
      <c r="AB93" s="30"/>
      <c r="AC93" s="30"/>
      <c r="AD93" s="30"/>
      <c r="AE93" s="30"/>
    </row>
    <row r="94" spans="1:31" s="2" customFormat="1" ht="12" customHeight="1">
      <c r="A94" s="30"/>
      <c r="B94" s="31"/>
      <c r="C94" s="27" t="s">
        <v>19</v>
      </c>
      <c r="D94" s="30"/>
      <c r="E94" s="30"/>
      <c r="F94" s="25" t="str">
        <f>F12</f>
        <v>Olomouc</v>
      </c>
      <c r="G94" s="30"/>
      <c r="H94" s="30"/>
      <c r="I94" s="27" t="s">
        <v>21</v>
      </c>
      <c r="J94" s="48" t="str">
        <f>IF(J12="","",J12)</f>
        <v>26. 3. 2020</v>
      </c>
      <c r="K94" s="30"/>
      <c r="L94" s="88"/>
      <c r="S94" s="30"/>
      <c r="T94" s="30"/>
      <c r="U94" s="30"/>
      <c r="V94" s="30"/>
      <c r="W94" s="30"/>
      <c r="X94" s="30"/>
      <c r="Y94" s="30"/>
      <c r="Z94" s="30"/>
      <c r="AA94" s="30"/>
      <c r="AB94" s="30"/>
      <c r="AC94" s="30"/>
      <c r="AD94" s="30"/>
      <c r="AE94" s="30"/>
    </row>
    <row r="95" spans="1:31" s="2" customFormat="1" ht="6.95" customHeight="1">
      <c r="A95" s="30"/>
      <c r="B95" s="31"/>
      <c r="C95" s="30"/>
      <c r="D95" s="30"/>
      <c r="E95" s="30"/>
      <c r="F95" s="30"/>
      <c r="G95" s="30"/>
      <c r="H95" s="30"/>
      <c r="I95" s="30"/>
      <c r="J95" s="30"/>
      <c r="K95" s="30"/>
      <c r="L95" s="88"/>
      <c r="S95" s="30"/>
      <c r="T95" s="30"/>
      <c r="U95" s="30"/>
      <c r="V95" s="30"/>
      <c r="W95" s="30"/>
      <c r="X95" s="30"/>
      <c r="Y95" s="30"/>
      <c r="Z95" s="30"/>
      <c r="AA95" s="30"/>
      <c r="AB95" s="30"/>
      <c r="AC95" s="30"/>
      <c r="AD95" s="30"/>
      <c r="AE95" s="30"/>
    </row>
    <row r="96" spans="1:31" s="2" customFormat="1" ht="15.2" customHeight="1">
      <c r="A96" s="30"/>
      <c r="B96" s="31"/>
      <c r="C96" s="27" t="s">
        <v>23</v>
      </c>
      <c r="D96" s="30"/>
      <c r="E96" s="30"/>
      <c r="F96" s="25" t="str">
        <f>E15</f>
        <v>Správa železnic, státní organizace</v>
      </c>
      <c r="G96" s="30"/>
      <c r="H96" s="30"/>
      <c r="I96" s="27" t="s">
        <v>29</v>
      </c>
      <c r="J96" s="28" t="str">
        <f>E21</f>
        <v>Ing. Jan Černý</v>
      </c>
      <c r="K96" s="30"/>
      <c r="L96" s="88"/>
      <c r="S96" s="30"/>
      <c r="T96" s="30"/>
      <c r="U96" s="30"/>
      <c r="V96" s="30"/>
      <c r="W96" s="30"/>
      <c r="X96" s="30"/>
      <c r="Y96" s="30"/>
      <c r="Z96" s="30"/>
      <c r="AA96" s="30"/>
      <c r="AB96" s="30"/>
      <c r="AC96" s="30"/>
      <c r="AD96" s="30"/>
      <c r="AE96" s="30"/>
    </row>
    <row r="97" spans="1:65" s="2" customFormat="1" ht="25.7" customHeight="1">
      <c r="A97" s="30"/>
      <c r="B97" s="31"/>
      <c r="C97" s="27" t="s">
        <v>27</v>
      </c>
      <c r="D97" s="30"/>
      <c r="E97" s="30"/>
      <c r="F97" s="25" t="str">
        <f>IF(E18="","",E18)</f>
        <v>Moravia Consult Olomouc a.s.</v>
      </c>
      <c r="G97" s="30"/>
      <c r="H97" s="30"/>
      <c r="I97" s="27" t="s">
        <v>32</v>
      </c>
      <c r="J97" s="28" t="str">
        <f>E24</f>
        <v>Ing. et Ing. Ondřej Suk</v>
      </c>
      <c r="K97" s="30"/>
      <c r="L97" s="88"/>
      <c r="S97" s="30"/>
      <c r="T97" s="30"/>
      <c r="U97" s="30"/>
      <c r="V97" s="30"/>
      <c r="W97" s="30"/>
      <c r="X97" s="30"/>
      <c r="Y97" s="30"/>
      <c r="Z97" s="30"/>
      <c r="AA97" s="30"/>
      <c r="AB97" s="30"/>
      <c r="AC97" s="30"/>
      <c r="AD97" s="30"/>
      <c r="AE97" s="30"/>
    </row>
    <row r="98" spans="1:65" s="2" customFormat="1" ht="10.35" customHeight="1">
      <c r="A98" s="30"/>
      <c r="B98" s="31"/>
      <c r="C98" s="30"/>
      <c r="D98" s="30"/>
      <c r="E98" s="30"/>
      <c r="F98" s="30"/>
      <c r="G98" s="30"/>
      <c r="H98" s="30"/>
      <c r="I98" s="30"/>
      <c r="J98" s="30"/>
      <c r="K98" s="30"/>
      <c r="L98" s="88"/>
      <c r="S98" s="30"/>
      <c r="T98" s="30"/>
      <c r="U98" s="30"/>
      <c r="V98" s="30"/>
      <c r="W98" s="30"/>
      <c r="X98" s="30"/>
      <c r="Y98" s="30"/>
      <c r="Z98" s="30"/>
      <c r="AA98" s="30"/>
      <c r="AB98" s="30"/>
      <c r="AC98" s="30"/>
      <c r="AD98" s="30"/>
      <c r="AE98" s="30"/>
    </row>
    <row r="99" spans="1:65" s="11" customFormat="1" ht="29.25" customHeight="1">
      <c r="A99" s="113"/>
      <c r="B99" s="114"/>
      <c r="C99" s="115" t="s">
        <v>159</v>
      </c>
      <c r="D99" s="116" t="s">
        <v>55</v>
      </c>
      <c r="E99" s="116" t="s">
        <v>51</v>
      </c>
      <c r="F99" s="116" t="s">
        <v>52</v>
      </c>
      <c r="G99" s="116" t="s">
        <v>160</v>
      </c>
      <c r="H99" s="116" t="s">
        <v>161</v>
      </c>
      <c r="I99" s="116" t="s">
        <v>162</v>
      </c>
      <c r="J99" s="116" t="s">
        <v>132</v>
      </c>
      <c r="K99" s="117" t="s">
        <v>163</v>
      </c>
      <c r="L99" s="118"/>
      <c r="M99" s="55" t="s">
        <v>3</v>
      </c>
      <c r="N99" s="56" t="s">
        <v>40</v>
      </c>
      <c r="O99" s="56" t="s">
        <v>164</v>
      </c>
      <c r="P99" s="56" t="s">
        <v>165</v>
      </c>
      <c r="Q99" s="56" t="s">
        <v>166</v>
      </c>
      <c r="R99" s="56" t="s">
        <v>167</v>
      </c>
      <c r="S99" s="56" t="s">
        <v>168</v>
      </c>
      <c r="T99" s="57" t="s">
        <v>169</v>
      </c>
      <c r="U99" s="113"/>
      <c r="V99" s="113"/>
      <c r="W99" s="113"/>
      <c r="X99" s="113"/>
      <c r="Y99" s="113"/>
      <c r="Z99" s="113"/>
      <c r="AA99" s="113"/>
      <c r="AB99" s="113"/>
      <c r="AC99" s="113"/>
      <c r="AD99" s="113"/>
      <c r="AE99" s="113"/>
    </row>
    <row r="100" spans="1:65" s="2" customFormat="1" ht="22.9" customHeight="1">
      <c r="A100" s="30"/>
      <c r="B100" s="31"/>
      <c r="C100" s="62" t="s">
        <v>170</v>
      </c>
      <c r="D100" s="30"/>
      <c r="E100" s="30"/>
      <c r="F100" s="30"/>
      <c r="G100" s="30"/>
      <c r="H100" s="30"/>
      <c r="I100" s="30"/>
      <c r="J100" s="119">
        <f>BK100</f>
        <v>0</v>
      </c>
      <c r="K100" s="30"/>
      <c r="L100" s="31"/>
      <c r="M100" s="58"/>
      <c r="N100" s="49"/>
      <c r="O100" s="59"/>
      <c r="P100" s="120">
        <f>P101+P347+P374</f>
        <v>532.88264700000002</v>
      </c>
      <c r="Q100" s="59"/>
      <c r="R100" s="120">
        <f>R101+R347+R374</f>
        <v>124.16695469239998</v>
      </c>
      <c r="S100" s="59"/>
      <c r="T100" s="121">
        <f>T101+T347+T374</f>
        <v>129.54546000000002</v>
      </c>
      <c r="U100" s="30"/>
      <c r="V100" s="30"/>
      <c r="W100" s="30"/>
      <c r="X100" s="30"/>
      <c r="Y100" s="30"/>
      <c r="Z100" s="30"/>
      <c r="AA100" s="30"/>
      <c r="AB100" s="30"/>
      <c r="AC100" s="30"/>
      <c r="AD100" s="30"/>
      <c r="AE100" s="30"/>
      <c r="AT100" s="18" t="s">
        <v>69</v>
      </c>
      <c r="AU100" s="18" t="s">
        <v>133</v>
      </c>
      <c r="BK100" s="122">
        <f>BK101+BK347+BK374</f>
        <v>0</v>
      </c>
    </row>
    <row r="101" spans="1:65" s="12" customFormat="1" ht="25.9" customHeight="1">
      <c r="B101" s="123"/>
      <c r="D101" s="124" t="s">
        <v>69</v>
      </c>
      <c r="E101" s="125" t="s">
        <v>171</v>
      </c>
      <c r="F101" s="125" t="s">
        <v>172</v>
      </c>
      <c r="J101" s="126">
        <f>BK101</f>
        <v>0</v>
      </c>
      <c r="L101" s="123"/>
      <c r="M101" s="127"/>
      <c r="N101" s="128"/>
      <c r="O101" s="128"/>
      <c r="P101" s="129">
        <f>P102+P185+P222+P270+P295+P307+P331+P344</f>
        <v>511.96604600000001</v>
      </c>
      <c r="Q101" s="128"/>
      <c r="R101" s="129">
        <f>R102+R185+R222+R270+R295+R307+R331+R344</f>
        <v>122.41357869239998</v>
      </c>
      <c r="S101" s="128"/>
      <c r="T101" s="130">
        <f>T102+T185+T222+T270+T295+T307+T331+T344</f>
        <v>122.04546000000002</v>
      </c>
      <c r="AR101" s="124" t="s">
        <v>76</v>
      </c>
      <c r="AT101" s="131" t="s">
        <v>69</v>
      </c>
      <c r="AU101" s="131" t="s">
        <v>70</v>
      </c>
      <c r="AY101" s="124" t="s">
        <v>173</v>
      </c>
      <c r="BK101" s="132">
        <f>BK102+BK185+BK222+BK270+BK295+BK307+BK331+BK344</f>
        <v>0</v>
      </c>
    </row>
    <row r="102" spans="1:65" s="12" customFormat="1" ht="22.9" customHeight="1">
      <c r="B102" s="123"/>
      <c r="D102" s="124" t="s">
        <v>69</v>
      </c>
      <c r="E102" s="133" t="s">
        <v>76</v>
      </c>
      <c r="F102" s="133" t="s">
        <v>174</v>
      </c>
      <c r="J102" s="134">
        <f>BK102</f>
        <v>0</v>
      </c>
      <c r="L102" s="123"/>
      <c r="M102" s="127"/>
      <c r="N102" s="128"/>
      <c r="O102" s="128"/>
      <c r="P102" s="129">
        <f>SUM(P103:P184)</f>
        <v>102.74122099999998</v>
      </c>
      <c r="Q102" s="128"/>
      <c r="R102" s="129">
        <f>SUM(R103:R184)</f>
        <v>73.679891723999987</v>
      </c>
      <c r="S102" s="128"/>
      <c r="T102" s="130">
        <f>SUM(T103:T184)</f>
        <v>0</v>
      </c>
      <c r="AR102" s="124" t="s">
        <v>76</v>
      </c>
      <c r="AT102" s="131" t="s">
        <v>69</v>
      </c>
      <c r="AU102" s="131" t="s">
        <v>76</v>
      </c>
      <c r="AY102" s="124" t="s">
        <v>173</v>
      </c>
      <c r="BK102" s="132">
        <f>SUM(BK103:BK184)</f>
        <v>0</v>
      </c>
    </row>
    <row r="103" spans="1:65" s="2" customFormat="1" ht="16.5" customHeight="1">
      <c r="A103" s="30"/>
      <c r="B103" s="135"/>
      <c r="C103" s="136" t="s">
        <v>76</v>
      </c>
      <c r="D103" s="136" t="s">
        <v>175</v>
      </c>
      <c r="E103" s="137" t="s">
        <v>184</v>
      </c>
      <c r="F103" s="138" t="s">
        <v>185</v>
      </c>
      <c r="G103" s="139" t="s">
        <v>176</v>
      </c>
      <c r="H103" s="140">
        <v>60</v>
      </c>
      <c r="I103" s="141"/>
      <c r="J103" s="141">
        <f>ROUND(I103*H103,2)</f>
        <v>0</v>
      </c>
      <c r="K103" s="138" t="s">
        <v>177</v>
      </c>
      <c r="L103" s="31"/>
      <c r="M103" s="142" t="s">
        <v>3</v>
      </c>
      <c r="N103" s="143" t="s">
        <v>41</v>
      </c>
      <c r="O103" s="144">
        <v>0.20899999999999999</v>
      </c>
      <c r="P103" s="144">
        <f>O103*H103</f>
        <v>12.54</v>
      </c>
      <c r="Q103" s="144">
        <v>0</v>
      </c>
      <c r="R103" s="144">
        <f>Q103*H103</f>
        <v>0</v>
      </c>
      <c r="S103" s="144">
        <v>0</v>
      </c>
      <c r="T103" s="145">
        <f>S103*H103</f>
        <v>0</v>
      </c>
      <c r="U103" s="30"/>
      <c r="V103" s="30"/>
      <c r="W103" s="30"/>
      <c r="X103" s="30"/>
      <c r="Y103" s="30"/>
      <c r="Z103" s="30"/>
      <c r="AA103" s="30"/>
      <c r="AB103" s="30"/>
      <c r="AC103" s="30"/>
      <c r="AD103" s="30"/>
      <c r="AE103" s="30"/>
      <c r="AR103" s="146" t="s">
        <v>178</v>
      </c>
      <c r="AT103" s="146" t="s">
        <v>175</v>
      </c>
      <c r="AU103" s="146" t="s">
        <v>79</v>
      </c>
      <c r="AY103" s="18" t="s">
        <v>173</v>
      </c>
      <c r="BE103" s="147">
        <f>IF(N103="základní",J103,0)</f>
        <v>0</v>
      </c>
      <c r="BF103" s="147">
        <f>IF(N103="snížená",J103,0)</f>
        <v>0</v>
      </c>
      <c r="BG103" s="147">
        <f>IF(N103="zákl. přenesená",J103,0)</f>
        <v>0</v>
      </c>
      <c r="BH103" s="147">
        <f>IF(N103="sníž. přenesená",J103,0)</f>
        <v>0</v>
      </c>
      <c r="BI103" s="147">
        <f>IF(N103="nulová",J103,0)</f>
        <v>0</v>
      </c>
      <c r="BJ103" s="18" t="s">
        <v>76</v>
      </c>
      <c r="BK103" s="147">
        <f>ROUND(I103*H103,2)</f>
        <v>0</v>
      </c>
      <c r="BL103" s="18" t="s">
        <v>178</v>
      </c>
      <c r="BM103" s="146" t="s">
        <v>1900</v>
      </c>
    </row>
    <row r="104" spans="1:65" s="2" customFormat="1" ht="146.25">
      <c r="A104" s="30"/>
      <c r="B104" s="31"/>
      <c r="C104" s="30"/>
      <c r="D104" s="148" t="s">
        <v>179</v>
      </c>
      <c r="E104" s="30"/>
      <c r="F104" s="149" t="s">
        <v>186</v>
      </c>
      <c r="G104" s="30"/>
      <c r="H104" s="30"/>
      <c r="I104" s="30"/>
      <c r="J104" s="30"/>
      <c r="K104" s="30"/>
      <c r="L104" s="31"/>
      <c r="M104" s="150"/>
      <c r="N104" s="151"/>
      <c r="O104" s="51"/>
      <c r="P104" s="51"/>
      <c r="Q104" s="51"/>
      <c r="R104" s="51"/>
      <c r="S104" s="51"/>
      <c r="T104" s="52"/>
      <c r="U104" s="30"/>
      <c r="V104" s="30"/>
      <c r="W104" s="30"/>
      <c r="X104" s="30"/>
      <c r="Y104" s="30"/>
      <c r="Z104" s="30"/>
      <c r="AA104" s="30"/>
      <c r="AB104" s="30"/>
      <c r="AC104" s="30"/>
      <c r="AD104" s="30"/>
      <c r="AE104" s="30"/>
      <c r="AT104" s="18" t="s">
        <v>179</v>
      </c>
      <c r="AU104" s="18" t="s">
        <v>79</v>
      </c>
    </row>
    <row r="105" spans="1:65" s="14" customFormat="1">
      <c r="B105" s="158"/>
      <c r="D105" s="148" t="s">
        <v>181</v>
      </c>
      <c r="E105" s="159" t="s">
        <v>3</v>
      </c>
      <c r="F105" s="160" t="s">
        <v>1901</v>
      </c>
      <c r="H105" s="161">
        <v>60</v>
      </c>
      <c r="L105" s="158"/>
      <c r="M105" s="162"/>
      <c r="N105" s="163"/>
      <c r="O105" s="163"/>
      <c r="P105" s="163"/>
      <c r="Q105" s="163"/>
      <c r="R105" s="163"/>
      <c r="S105" s="163"/>
      <c r="T105" s="164"/>
      <c r="AT105" s="159" t="s">
        <v>181</v>
      </c>
      <c r="AU105" s="159" t="s">
        <v>79</v>
      </c>
      <c r="AV105" s="14" t="s">
        <v>79</v>
      </c>
      <c r="AW105" s="14" t="s">
        <v>31</v>
      </c>
      <c r="AX105" s="14" t="s">
        <v>70</v>
      </c>
      <c r="AY105" s="159" t="s">
        <v>173</v>
      </c>
    </row>
    <row r="106" spans="1:65" s="15" customFormat="1">
      <c r="B106" s="165"/>
      <c r="D106" s="148" t="s">
        <v>181</v>
      </c>
      <c r="E106" s="166" t="s">
        <v>3</v>
      </c>
      <c r="F106" s="167" t="s">
        <v>188</v>
      </c>
      <c r="H106" s="168">
        <v>60</v>
      </c>
      <c r="L106" s="165"/>
      <c r="M106" s="169"/>
      <c r="N106" s="170"/>
      <c r="O106" s="170"/>
      <c r="P106" s="170"/>
      <c r="Q106" s="170"/>
      <c r="R106" s="170"/>
      <c r="S106" s="170"/>
      <c r="T106" s="171"/>
      <c r="AT106" s="166" t="s">
        <v>181</v>
      </c>
      <c r="AU106" s="166" t="s">
        <v>79</v>
      </c>
      <c r="AV106" s="15" t="s">
        <v>178</v>
      </c>
      <c r="AW106" s="15" t="s">
        <v>31</v>
      </c>
      <c r="AX106" s="15" t="s">
        <v>76</v>
      </c>
      <c r="AY106" s="166" t="s">
        <v>173</v>
      </c>
    </row>
    <row r="107" spans="1:65" s="2" customFormat="1" ht="16.5" customHeight="1">
      <c r="A107" s="30"/>
      <c r="B107" s="135"/>
      <c r="C107" s="136" t="s">
        <v>79</v>
      </c>
      <c r="D107" s="136" t="s">
        <v>175</v>
      </c>
      <c r="E107" s="137" t="s">
        <v>1029</v>
      </c>
      <c r="F107" s="138" t="s">
        <v>1030</v>
      </c>
      <c r="G107" s="139" t="s">
        <v>190</v>
      </c>
      <c r="H107" s="140">
        <v>15</v>
      </c>
      <c r="I107" s="141"/>
      <c r="J107" s="141">
        <f>ROUND(I107*H107,2)</f>
        <v>0</v>
      </c>
      <c r="K107" s="138" t="s">
        <v>177</v>
      </c>
      <c r="L107" s="31"/>
      <c r="M107" s="142" t="s">
        <v>3</v>
      </c>
      <c r="N107" s="143" t="s">
        <v>41</v>
      </c>
      <c r="O107" s="144">
        <v>0.57299999999999995</v>
      </c>
      <c r="P107" s="144">
        <f>O107*H107</f>
        <v>8.5949999999999989</v>
      </c>
      <c r="Q107" s="144">
        <v>2.19291816E-2</v>
      </c>
      <c r="R107" s="144">
        <f>Q107*H107</f>
        <v>0.32893772399999999</v>
      </c>
      <c r="S107" s="144">
        <v>0</v>
      </c>
      <c r="T107" s="145">
        <f>S107*H107</f>
        <v>0</v>
      </c>
      <c r="U107" s="30"/>
      <c r="V107" s="30"/>
      <c r="W107" s="30"/>
      <c r="X107" s="30"/>
      <c r="Y107" s="30"/>
      <c r="Z107" s="30"/>
      <c r="AA107" s="30"/>
      <c r="AB107" s="30"/>
      <c r="AC107" s="30"/>
      <c r="AD107" s="30"/>
      <c r="AE107" s="30"/>
      <c r="AR107" s="146" t="s">
        <v>178</v>
      </c>
      <c r="AT107" s="146" t="s">
        <v>175</v>
      </c>
      <c r="AU107" s="146" t="s">
        <v>79</v>
      </c>
      <c r="AY107" s="18" t="s">
        <v>173</v>
      </c>
      <c r="BE107" s="147">
        <f>IF(N107="základní",J107,0)</f>
        <v>0</v>
      </c>
      <c r="BF107" s="147">
        <f>IF(N107="snížená",J107,0)</f>
        <v>0</v>
      </c>
      <c r="BG107" s="147">
        <f>IF(N107="zákl. přenesená",J107,0)</f>
        <v>0</v>
      </c>
      <c r="BH107" s="147">
        <f>IF(N107="sníž. přenesená",J107,0)</f>
        <v>0</v>
      </c>
      <c r="BI107" s="147">
        <f>IF(N107="nulová",J107,0)</f>
        <v>0</v>
      </c>
      <c r="BJ107" s="18" t="s">
        <v>76</v>
      </c>
      <c r="BK107" s="147">
        <f>ROUND(I107*H107,2)</f>
        <v>0</v>
      </c>
      <c r="BL107" s="18" t="s">
        <v>178</v>
      </c>
      <c r="BM107" s="146" t="s">
        <v>1902</v>
      </c>
    </row>
    <row r="108" spans="1:65" s="2" customFormat="1" ht="195">
      <c r="A108" s="30"/>
      <c r="B108" s="31"/>
      <c r="C108" s="30"/>
      <c r="D108" s="148" t="s">
        <v>179</v>
      </c>
      <c r="E108" s="30"/>
      <c r="F108" s="149" t="s">
        <v>191</v>
      </c>
      <c r="G108" s="30"/>
      <c r="H108" s="30"/>
      <c r="I108" s="30"/>
      <c r="J108" s="30"/>
      <c r="K108" s="30"/>
      <c r="L108" s="31"/>
      <c r="M108" s="150"/>
      <c r="N108" s="151"/>
      <c r="O108" s="51"/>
      <c r="P108" s="51"/>
      <c r="Q108" s="51"/>
      <c r="R108" s="51"/>
      <c r="S108" s="51"/>
      <c r="T108" s="52"/>
      <c r="U108" s="30"/>
      <c r="V108" s="30"/>
      <c r="W108" s="30"/>
      <c r="X108" s="30"/>
      <c r="Y108" s="30"/>
      <c r="Z108" s="30"/>
      <c r="AA108" s="30"/>
      <c r="AB108" s="30"/>
      <c r="AC108" s="30"/>
      <c r="AD108" s="30"/>
      <c r="AE108" s="30"/>
      <c r="AT108" s="18" t="s">
        <v>179</v>
      </c>
      <c r="AU108" s="18" t="s">
        <v>79</v>
      </c>
    </row>
    <row r="109" spans="1:65" s="13" customFormat="1" ht="22.5">
      <c r="B109" s="152"/>
      <c r="D109" s="148" t="s">
        <v>181</v>
      </c>
      <c r="E109" s="153" t="s">
        <v>3</v>
      </c>
      <c r="F109" s="154" t="s">
        <v>192</v>
      </c>
      <c r="H109" s="153" t="s">
        <v>3</v>
      </c>
      <c r="L109" s="152"/>
      <c r="M109" s="155"/>
      <c r="N109" s="156"/>
      <c r="O109" s="156"/>
      <c r="P109" s="156"/>
      <c r="Q109" s="156"/>
      <c r="R109" s="156"/>
      <c r="S109" s="156"/>
      <c r="T109" s="157"/>
      <c r="AT109" s="153" t="s">
        <v>181</v>
      </c>
      <c r="AU109" s="153" t="s">
        <v>79</v>
      </c>
      <c r="AV109" s="13" t="s">
        <v>76</v>
      </c>
      <c r="AW109" s="13" t="s">
        <v>31</v>
      </c>
      <c r="AX109" s="13" t="s">
        <v>70</v>
      </c>
      <c r="AY109" s="153" t="s">
        <v>173</v>
      </c>
    </row>
    <row r="110" spans="1:65" s="13" customFormat="1">
      <c r="B110" s="152"/>
      <c r="D110" s="148" t="s">
        <v>181</v>
      </c>
      <c r="E110" s="153" t="s">
        <v>3</v>
      </c>
      <c r="F110" s="154" t="s">
        <v>1032</v>
      </c>
      <c r="H110" s="153" t="s">
        <v>3</v>
      </c>
      <c r="L110" s="152"/>
      <c r="M110" s="155"/>
      <c r="N110" s="156"/>
      <c r="O110" s="156"/>
      <c r="P110" s="156"/>
      <c r="Q110" s="156"/>
      <c r="R110" s="156"/>
      <c r="S110" s="156"/>
      <c r="T110" s="157"/>
      <c r="AT110" s="153" t="s">
        <v>181</v>
      </c>
      <c r="AU110" s="153" t="s">
        <v>79</v>
      </c>
      <c r="AV110" s="13" t="s">
        <v>76</v>
      </c>
      <c r="AW110" s="13" t="s">
        <v>31</v>
      </c>
      <c r="AX110" s="13" t="s">
        <v>70</v>
      </c>
      <c r="AY110" s="153" t="s">
        <v>173</v>
      </c>
    </row>
    <row r="111" spans="1:65" s="14" customFormat="1">
      <c r="B111" s="158"/>
      <c r="D111" s="148" t="s">
        <v>181</v>
      </c>
      <c r="E111" s="159" t="s">
        <v>3</v>
      </c>
      <c r="F111" s="160" t="s">
        <v>1903</v>
      </c>
      <c r="H111" s="161">
        <v>15</v>
      </c>
      <c r="L111" s="158"/>
      <c r="M111" s="162"/>
      <c r="N111" s="163"/>
      <c r="O111" s="163"/>
      <c r="P111" s="163"/>
      <c r="Q111" s="163"/>
      <c r="R111" s="163"/>
      <c r="S111" s="163"/>
      <c r="T111" s="164"/>
      <c r="AT111" s="159" t="s">
        <v>181</v>
      </c>
      <c r="AU111" s="159" t="s">
        <v>79</v>
      </c>
      <c r="AV111" s="14" t="s">
        <v>79</v>
      </c>
      <c r="AW111" s="14" t="s">
        <v>31</v>
      </c>
      <c r="AX111" s="14" t="s">
        <v>70</v>
      </c>
      <c r="AY111" s="159" t="s">
        <v>173</v>
      </c>
    </row>
    <row r="112" spans="1:65" s="15" customFormat="1">
      <c r="B112" s="165"/>
      <c r="D112" s="148" t="s">
        <v>181</v>
      </c>
      <c r="E112" s="166" t="s">
        <v>3</v>
      </c>
      <c r="F112" s="167" t="s">
        <v>188</v>
      </c>
      <c r="H112" s="168">
        <v>15</v>
      </c>
      <c r="L112" s="165"/>
      <c r="M112" s="169"/>
      <c r="N112" s="170"/>
      <c r="O112" s="170"/>
      <c r="P112" s="170"/>
      <c r="Q112" s="170"/>
      <c r="R112" s="170"/>
      <c r="S112" s="170"/>
      <c r="T112" s="171"/>
      <c r="AT112" s="166" t="s">
        <v>181</v>
      </c>
      <c r="AU112" s="166" t="s">
        <v>79</v>
      </c>
      <c r="AV112" s="15" t="s">
        <v>178</v>
      </c>
      <c r="AW112" s="15" t="s">
        <v>31</v>
      </c>
      <c r="AX112" s="15" t="s">
        <v>76</v>
      </c>
      <c r="AY112" s="166" t="s">
        <v>173</v>
      </c>
    </row>
    <row r="113" spans="1:65" s="2" customFormat="1" ht="21.75" customHeight="1">
      <c r="A113" s="30"/>
      <c r="B113" s="135"/>
      <c r="C113" s="136" t="s">
        <v>189</v>
      </c>
      <c r="D113" s="136" t="s">
        <v>175</v>
      </c>
      <c r="E113" s="137" t="s">
        <v>1904</v>
      </c>
      <c r="F113" s="138" t="s">
        <v>1905</v>
      </c>
      <c r="G113" s="139" t="s">
        <v>200</v>
      </c>
      <c r="H113" s="140">
        <v>1</v>
      </c>
      <c r="I113" s="141"/>
      <c r="J113" s="141">
        <f>ROUND(I113*H113,2)</f>
        <v>0</v>
      </c>
      <c r="K113" s="138" t="s">
        <v>177</v>
      </c>
      <c r="L113" s="31"/>
      <c r="M113" s="142" t="s">
        <v>3</v>
      </c>
      <c r="N113" s="143" t="s">
        <v>41</v>
      </c>
      <c r="O113" s="144">
        <v>0.40600000000000003</v>
      </c>
      <c r="P113" s="144">
        <f>O113*H113</f>
        <v>0.40600000000000003</v>
      </c>
      <c r="Q113" s="144">
        <v>0</v>
      </c>
      <c r="R113" s="144">
        <f>Q113*H113</f>
        <v>0</v>
      </c>
      <c r="S113" s="144">
        <v>0</v>
      </c>
      <c r="T113" s="145">
        <f>S113*H113</f>
        <v>0</v>
      </c>
      <c r="U113" s="30"/>
      <c r="V113" s="30"/>
      <c r="W113" s="30"/>
      <c r="X113" s="30"/>
      <c r="Y113" s="30"/>
      <c r="Z113" s="30"/>
      <c r="AA113" s="30"/>
      <c r="AB113" s="30"/>
      <c r="AC113" s="30"/>
      <c r="AD113" s="30"/>
      <c r="AE113" s="30"/>
      <c r="AR113" s="146" t="s">
        <v>178</v>
      </c>
      <c r="AT113" s="146" t="s">
        <v>175</v>
      </c>
      <c r="AU113" s="146" t="s">
        <v>79</v>
      </c>
      <c r="AY113" s="18" t="s">
        <v>173</v>
      </c>
      <c r="BE113" s="147">
        <f>IF(N113="základní",J113,0)</f>
        <v>0</v>
      </c>
      <c r="BF113" s="147">
        <f>IF(N113="snížená",J113,0)</f>
        <v>0</v>
      </c>
      <c r="BG113" s="147">
        <f>IF(N113="zákl. přenesená",J113,0)</f>
        <v>0</v>
      </c>
      <c r="BH113" s="147">
        <f>IF(N113="sníž. přenesená",J113,0)</f>
        <v>0</v>
      </c>
      <c r="BI113" s="147">
        <f>IF(N113="nulová",J113,0)</f>
        <v>0</v>
      </c>
      <c r="BJ113" s="18" t="s">
        <v>76</v>
      </c>
      <c r="BK113" s="147">
        <f>ROUND(I113*H113,2)</f>
        <v>0</v>
      </c>
      <c r="BL113" s="18" t="s">
        <v>178</v>
      </c>
      <c r="BM113" s="146" t="s">
        <v>1906</v>
      </c>
    </row>
    <row r="114" spans="1:65" s="2" customFormat="1" ht="39">
      <c r="A114" s="30"/>
      <c r="B114" s="31"/>
      <c r="C114" s="30"/>
      <c r="D114" s="148" t="s">
        <v>179</v>
      </c>
      <c r="E114" s="30"/>
      <c r="F114" s="149" t="s">
        <v>201</v>
      </c>
      <c r="G114" s="30"/>
      <c r="H114" s="30"/>
      <c r="I114" s="30"/>
      <c r="J114" s="30"/>
      <c r="K114" s="30"/>
      <c r="L114" s="31"/>
      <c r="M114" s="150"/>
      <c r="N114" s="151"/>
      <c r="O114" s="51"/>
      <c r="P114" s="51"/>
      <c r="Q114" s="51"/>
      <c r="R114" s="51"/>
      <c r="S114" s="51"/>
      <c r="T114" s="52"/>
      <c r="U114" s="30"/>
      <c r="V114" s="30"/>
      <c r="W114" s="30"/>
      <c r="X114" s="30"/>
      <c r="Y114" s="30"/>
      <c r="Z114" s="30"/>
      <c r="AA114" s="30"/>
      <c r="AB114" s="30"/>
      <c r="AC114" s="30"/>
      <c r="AD114" s="30"/>
      <c r="AE114" s="30"/>
      <c r="AT114" s="18" t="s">
        <v>179</v>
      </c>
      <c r="AU114" s="18" t="s">
        <v>79</v>
      </c>
    </row>
    <row r="115" spans="1:65" s="14" customFormat="1">
      <c r="B115" s="158"/>
      <c r="D115" s="148" t="s">
        <v>181</v>
      </c>
      <c r="E115" s="159" t="s">
        <v>3</v>
      </c>
      <c r="F115" s="160" t="s">
        <v>1907</v>
      </c>
      <c r="H115" s="161">
        <v>1</v>
      </c>
      <c r="L115" s="158"/>
      <c r="M115" s="162"/>
      <c r="N115" s="163"/>
      <c r="O115" s="163"/>
      <c r="P115" s="163"/>
      <c r="Q115" s="163"/>
      <c r="R115" s="163"/>
      <c r="S115" s="163"/>
      <c r="T115" s="164"/>
      <c r="AT115" s="159" t="s">
        <v>181</v>
      </c>
      <c r="AU115" s="159" t="s">
        <v>79</v>
      </c>
      <c r="AV115" s="14" t="s">
        <v>79</v>
      </c>
      <c r="AW115" s="14" t="s">
        <v>31</v>
      </c>
      <c r="AX115" s="14" t="s">
        <v>76</v>
      </c>
      <c r="AY115" s="159" t="s">
        <v>173</v>
      </c>
    </row>
    <row r="116" spans="1:65" s="2" customFormat="1" ht="33" customHeight="1">
      <c r="A116" s="30"/>
      <c r="B116" s="135"/>
      <c r="C116" s="136" t="s">
        <v>178</v>
      </c>
      <c r="D116" s="136" t="s">
        <v>175</v>
      </c>
      <c r="E116" s="137" t="s">
        <v>1620</v>
      </c>
      <c r="F116" s="138" t="s">
        <v>1621</v>
      </c>
      <c r="G116" s="139" t="s">
        <v>200</v>
      </c>
      <c r="H116" s="140">
        <v>20.404</v>
      </c>
      <c r="I116" s="141"/>
      <c r="J116" s="141">
        <f>ROUND(I116*H116,2)</f>
        <v>0</v>
      </c>
      <c r="K116" s="138" t="s">
        <v>177</v>
      </c>
      <c r="L116" s="31"/>
      <c r="M116" s="142" t="s">
        <v>3</v>
      </c>
      <c r="N116" s="143" t="s">
        <v>41</v>
      </c>
      <c r="O116" s="144">
        <v>0.191</v>
      </c>
      <c r="P116" s="144">
        <f>O116*H116</f>
        <v>3.8971640000000001</v>
      </c>
      <c r="Q116" s="144">
        <v>0</v>
      </c>
      <c r="R116" s="144">
        <f>Q116*H116</f>
        <v>0</v>
      </c>
      <c r="S116" s="144">
        <v>0</v>
      </c>
      <c r="T116" s="145">
        <f>S116*H116</f>
        <v>0</v>
      </c>
      <c r="U116" s="30"/>
      <c r="V116" s="30"/>
      <c r="W116" s="30"/>
      <c r="X116" s="30"/>
      <c r="Y116" s="30"/>
      <c r="Z116" s="30"/>
      <c r="AA116" s="30"/>
      <c r="AB116" s="30"/>
      <c r="AC116" s="30"/>
      <c r="AD116" s="30"/>
      <c r="AE116" s="30"/>
      <c r="AR116" s="146" t="s">
        <v>178</v>
      </c>
      <c r="AT116" s="146" t="s">
        <v>175</v>
      </c>
      <c r="AU116" s="146" t="s">
        <v>79</v>
      </c>
      <c r="AY116" s="18" t="s">
        <v>173</v>
      </c>
      <c r="BE116" s="147">
        <f>IF(N116="základní",J116,0)</f>
        <v>0</v>
      </c>
      <c r="BF116" s="147">
        <f>IF(N116="snížená",J116,0)</f>
        <v>0</v>
      </c>
      <c r="BG116" s="147">
        <f>IF(N116="zákl. přenesená",J116,0)</f>
        <v>0</v>
      </c>
      <c r="BH116" s="147">
        <f>IF(N116="sníž. přenesená",J116,0)</f>
        <v>0</v>
      </c>
      <c r="BI116" s="147">
        <f>IF(N116="nulová",J116,0)</f>
        <v>0</v>
      </c>
      <c r="BJ116" s="18" t="s">
        <v>76</v>
      </c>
      <c r="BK116" s="147">
        <f>ROUND(I116*H116,2)</f>
        <v>0</v>
      </c>
      <c r="BL116" s="18" t="s">
        <v>178</v>
      </c>
      <c r="BM116" s="146" t="s">
        <v>1908</v>
      </c>
    </row>
    <row r="117" spans="1:65" s="2" customFormat="1" ht="39">
      <c r="A117" s="30"/>
      <c r="B117" s="31"/>
      <c r="C117" s="30"/>
      <c r="D117" s="148" t="s">
        <v>179</v>
      </c>
      <c r="E117" s="30"/>
      <c r="F117" s="149" t="s">
        <v>201</v>
      </c>
      <c r="G117" s="30"/>
      <c r="H117" s="30"/>
      <c r="I117" s="30"/>
      <c r="J117" s="30"/>
      <c r="K117" s="30"/>
      <c r="L117" s="31"/>
      <c r="M117" s="150"/>
      <c r="N117" s="151"/>
      <c r="O117" s="51"/>
      <c r="P117" s="51"/>
      <c r="Q117" s="51"/>
      <c r="R117" s="51"/>
      <c r="S117" s="51"/>
      <c r="T117" s="52"/>
      <c r="U117" s="30"/>
      <c r="V117" s="30"/>
      <c r="W117" s="30"/>
      <c r="X117" s="30"/>
      <c r="Y117" s="30"/>
      <c r="Z117" s="30"/>
      <c r="AA117" s="30"/>
      <c r="AB117" s="30"/>
      <c r="AC117" s="30"/>
      <c r="AD117" s="30"/>
      <c r="AE117" s="30"/>
      <c r="AT117" s="18" t="s">
        <v>179</v>
      </c>
      <c r="AU117" s="18" t="s">
        <v>79</v>
      </c>
    </row>
    <row r="118" spans="1:65" s="13" customFormat="1">
      <c r="B118" s="152"/>
      <c r="D118" s="148" t="s">
        <v>181</v>
      </c>
      <c r="E118" s="153" t="s">
        <v>3</v>
      </c>
      <c r="F118" s="154" t="s">
        <v>1226</v>
      </c>
      <c r="H118" s="153" t="s">
        <v>3</v>
      </c>
      <c r="L118" s="152"/>
      <c r="M118" s="155"/>
      <c r="N118" s="156"/>
      <c r="O118" s="156"/>
      <c r="P118" s="156"/>
      <c r="Q118" s="156"/>
      <c r="R118" s="156"/>
      <c r="S118" s="156"/>
      <c r="T118" s="157"/>
      <c r="AT118" s="153" t="s">
        <v>181</v>
      </c>
      <c r="AU118" s="153" t="s">
        <v>79</v>
      </c>
      <c r="AV118" s="13" t="s">
        <v>76</v>
      </c>
      <c r="AW118" s="13" t="s">
        <v>31</v>
      </c>
      <c r="AX118" s="13" t="s">
        <v>70</v>
      </c>
      <c r="AY118" s="153" t="s">
        <v>173</v>
      </c>
    </row>
    <row r="119" spans="1:65" s="14" customFormat="1">
      <c r="B119" s="158"/>
      <c r="D119" s="148" t="s">
        <v>181</v>
      </c>
      <c r="E119" s="159" t="s">
        <v>3</v>
      </c>
      <c r="F119" s="160" t="s">
        <v>1227</v>
      </c>
      <c r="H119" s="161">
        <v>1</v>
      </c>
      <c r="L119" s="158"/>
      <c r="M119" s="162"/>
      <c r="N119" s="163"/>
      <c r="O119" s="163"/>
      <c r="P119" s="163"/>
      <c r="Q119" s="163"/>
      <c r="R119" s="163"/>
      <c r="S119" s="163"/>
      <c r="T119" s="164"/>
      <c r="AT119" s="159" t="s">
        <v>181</v>
      </c>
      <c r="AU119" s="159" t="s">
        <v>79</v>
      </c>
      <c r="AV119" s="14" t="s">
        <v>79</v>
      </c>
      <c r="AW119" s="14" t="s">
        <v>31</v>
      </c>
      <c r="AX119" s="14" t="s">
        <v>70</v>
      </c>
      <c r="AY119" s="159" t="s">
        <v>173</v>
      </c>
    </row>
    <row r="120" spans="1:65" s="13" customFormat="1">
      <c r="B120" s="152"/>
      <c r="D120" s="148" t="s">
        <v>181</v>
      </c>
      <c r="E120" s="153" t="s">
        <v>3</v>
      </c>
      <c r="F120" s="154" t="s">
        <v>1909</v>
      </c>
      <c r="H120" s="153" t="s">
        <v>3</v>
      </c>
      <c r="L120" s="152"/>
      <c r="M120" s="155"/>
      <c r="N120" s="156"/>
      <c r="O120" s="156"/>
      <c r="P120" s="156"/>
      <c r="Q120" s="156"/>
      <c r="R120" s="156"/>
      <c r="S120" s="156"/>
      <c r="T120" s="157"/>
      <c r="AT120" s="153" t="s">
        <v>181</v>
      </c>
      <c r="AU120" s="153" t="s">
        <v>79</v>
      </c>
      <c r="AV120" s="13" t="s">
        <v>76</v>
      </c>
      <c r="AW120" s="13" t="s">
        <v>31</v>
      </c>
      <c r="AX120" s="13" t="s">
        <v>70</v>
      </c>
      <c r="AY120" s="153" t="s">
        <v>173</v>
      </c>
    </row>
    <row r="121" spans="1:65" s="14" customFormat="1">
      <c r="B121" s="158"/>
      <c r="D121" s="148" t="s">
        <v>181</v>
      </c>
      <c r="E121" s="159" t="s">
        <v>3</v>
      </c>
      <c r="F121" s="160" t="s">
        <v>1910</v>
      </c>
      <c r="H121" s="161">
        <v>19.404</v>
      </c>
      <c r="L121" s="158"/>
      <c r="M121" s="162"/>
      <c r="N121" s="163"/>
      <c r="O121" s="163"/>
      <c r="P121" s="163"/>
      <c r="Q121" s="163"/>
      <c r="R121" s="163"/>
      <c r="S121" s="163"/>
      <c r="T121" s="164"/>
      <c r="AT121" s="159" t="s">
        <v>181</v>
      </c>
      <c r="AU121" s="159" t="s">
        <v>79</v>
      </c>
      <c r="AV121" s="14" t="s">
        <v>79</v>
      </c>
      <c r="AW121" s="14" t="s">
        <v>31</v>
      </c>
      <c r="AX121" s="14" t="s">
        <v>70</v>
      </c>
      <c r="AY121" s="159" t="s">
        <v>173</v>
      </c>
    </row>
    <row r="122" spans="1:65" s="15" customFormat="1">
      <c r="B122" s="165"/>
      <c r="D122" s="148" t="s">
        <v>181</v>
      </c>
      <c r="E122" s="166" t="s">
        <v>3</v>
      </c>
      <c r="F122" s="167" t="s">
        <v>188</v>
      </c>
      <c r="H122" s="168">
        <v>20.404</v>
      </c>
      <c r="L122" s="165"/>
      <c r="M122" s="169"/>
      <c r="N122" s="170"/>
      <c r="O122" s="170"/>
      <c r="P122" s="170"/>
      <c r="Q122" s="170"/>
      <c r="R122" s="170"/>
      <c r="S122" s="170"/>
      <c r="T122" s="171"/>
      <c r="AT122" s="166" t="s">
        <v>181</v>
      </c>
      <c r="AU122" s="166" t="s">
        <v>79</v>
      </c>
      <c r="AV122" s="15" t="s">
        <v>178</v>
      </c>
      <c r="AW122" s="15" t="s">
        <v>31</v>
      </c>
      <c r="AX122" s="15" t="s">
        <v>76</v>
      </c>
      <c r="AY122" s="166" t="s">
        <v>173</v>
      </c>
    </row>
    <row r="123" spans="1:65" s="2" customFormat="1" ht="33" customHeight="1">
      <c r="A123" s="30"/>
      <c r="B123" s="135"/>
      <c r="C123" s="136" t="s">
        <v>197</v>
      </c>
      <c r="D123" s="136" t="s">
        <v>175</v>
      </c>
      <c r="E123" s="137" t="s">
        <v>1442</v>
      </c>
      <c r="F123" s="138" t="s">
        <v>1443</v>
      </c>
      <c r="G123" s="139" t="s">
        <v>200</v>
      </c>
      <c r="H123" s="140">
        <v>99.36</v>
      </c>
      <c r="I123" s="141"/>
      <c r="J123" s="141">
        <f>ROUND(I123*H123,2)</f>
        <v>0</v>
      </c>
      <c r="K123" s="138" t="s">
        <v>177</v>
      </c>
      <c r="L123" s="31"/>
      <c r="M123" s="142" t="s">
        <v>3</v>
      </c>
      <c r="N123" s="143" t="s">
        <v>41</v>
      </c>
      <c r="O123" s="144">
        <v>0.41399999999999998</v>
      </c>
      <c r="P123" s="144">
        <f>O123*H123</f>
        <v>41.135039999999996</v>
      </c>
      <c r="Q123" s="144">
        <v>0</v>
      </c>
      <c r="R123" s="144">
        <f>Q123*H123</f>
        <v>0</v>
      </c>
      <c r="S123" s="144">
        <v>0</v>
      </c>
      <c r="T123" s="145">
        <f>S123*H123</f>
        <v>0</v>
      </c>
      <c r="U123" s="30"/>
      <c r="V123" s="30"/>
      <c r="W123" s="30"/>
      <c r="X123" s="30"/>
      <c r="Y123" s="30"/>
      <c r="Z123" s="30"/>
      <c r="AA123" s="30"/>
      <c r="AB123" s="30"/>
      <c r="AC123" s="30"/>
      <c r="AD123" s="30"/>
      <c r="AE123" s="30"/>
      <c r="AR123" s="146" t="s">
        <v>178</v>
      </c>
      <c r="AT123" s="146" t="s">
        <v>175</v>
      </c>
      <c r="AU123" s="146" t="s">
        <v>79</v>
      </c>
      <c r="AY123" s="18" t="s">
        <v>173</v>
      </c>
      <c r="BE123" s="147">
        <f>IF(N123="základní",J123,0)</f>
        <v>0</v>
      </c>
      <c r="BF123" s="147">
        <f>IF(N123="snížená",J123,0)</f>
        <v>0</v>
      </c>
      <c r="BG123" s="147">
        <f>IF(N123="zákl. přenesená",J123,0)</f>
        <v>0</v>
      </c>
      <c r="BH123" s="147">
        <f>IF(N123="sníž. přenesená",J123,0)</f>
        <v>0</v>
      </c>
      <c r="BI123" s="147">
        <f>IF(N123="nulová",J123,0)</f>
        <v>0</v>
      </c>
      <c r="BJ123" s="18" t="s">
        <v>76</v>
      </c>
      <c r="BK123" s="147">
        <f>ROUND(I123*H123,2)</f>
        <v>0</v>
      </c>
      <c r="BL123" s="18" t="s">
        <v>178</v>
      </c>
      <c r="BM123" s="146" t="s">
        <v>1911</v>
      </c>
    </row>
    <row r="124" spans="1:65" s="2" customFormat="1" ht="78">
      <c r="A124" s="30"/>
      <c r="B124" s="31"/>
      <c r="C124" s="30"/>
      <c r="D124" s="148" t="s">
        <v>179</v>
      </c>
      <c r="E124" s="30"/>
      <c r="F124" s="149" t="s">
        <v>209</v>
      </c>
      <c r="G124" s="30"/>
      <c r="H124" s="30"/>
      <c r="I124" s="30"/>
      <c r="J124" s="30"/>
      <c r="K124" s="30"/>
      <c r="L124" s="31"/>
      <c r="M124" s="150"/>
      <c r="N124" s="151"/>
      <c r="O124" s="51"/>
      <c r="P124" s="51"/>
      <c r="Q124" s="51"/>
      <c r="R124" s="51"/>
      <c r="S124" s="51"/>
      <c r="T124" s="52"/>
      <c r="U124" s="30"/>
      <c r="V124" s="30"/>
      <c r="W124" s="30"/>
      <c r="X124" s="30"/>
      <c r="Y124" s="30"/>
      <c r="Z124" s="30"/>
      <c r="AA124" s="30"/>
      <c r="AB124" s="30"/>
      <c r="AC124" s="30"/>
      <c r="AD124" s="30"/>
      <c r="AE124" s="30"/>
      <c r="AT124" s="18" t="s">
        <v>179</v>
      </c>
      <c r="AU124" s="18" t="s">
        <v>79</v>
      </c>
    </row>
    <row r="125" spans="1:65" s="13" customFormat="1">
      <c r="B125" s="152"/>
      <c r="D125" s="148" t="s">
        <v>181</v>
      </c>
      <c r="E125" s="153" t="s">
        <v>3</v>
      </c>
      <c r="F125" s="154" t="s">
        <v>210</v>
      </c>
      <c r="H125" s="153" t="s">
        <v>3</v>
      </c>
      <c r="L125" s="152"/>
      <c r="M125" s="155"/>
      <c r="N125" s="156"/>
      <c r="O125" s="156"/>
      <c r="P125" s="156"/>
      <c r="Q125" s="156"/>
      <c r="R125" s="156"/>
      <c r="S125" s="156"/>
      <c r="T125" s="157"/>
      <c r="AT125" s="153" t="s">
        <v>181</v>
      </c>
      <c r="AU125" s="153" t="s">
        <v>79</v>
      </c>
      <c r="AV125" s="13" t="s">
        <v>76</v>
      </c>
      <c r="AW125" s="13" t="s">
        <v>31</v>
      </c>
      <c r="AX125" s="13" t="s">
        <v>70</v>
      </c>
      <c r="AY125" s="153" t="s">
        <v>173</v>
      </c>
    </row>
    <row r="126" spans="1:65" s="14" customFormat="1">
      <c r="B126" s="158"/>
      <c r="D126" s="148" t="s">
        <v>181</v>
      </c>
      <c r="E126" s="159" t="s">
        <v>3</v>
      </c>
      <c r="F126" s="160" t="s">
        <v>1912</v>
      </c>
      <c r="H126" s="161">
        <v>99.36</v>
      </c>
      <c r="L126" s="158"/>
      <c r="M126" s="162"/>
      <c r="N126" s="163"/>
      <c r="O126" s="163"/>
      <c r="P126" s="163"/>
      <c r="Q126" s="163"/>
      <c r="R126" s="163"/>
      <c r="S126" s="163"/>
      <c r="T126" s="164"/>
      <c r="AT126" s="159" t="s">
        <v>181</v>
      </c>
      <c r="AU126" s="159" t="s">
        <v>79</v>
      </c>
      <c r="AV126" s="14" t="s">
        <v>79</v>
      </c>
      <c r="AW126" s="14" t="s">
        <v>31</v>
      </c>
      <c r="AX126" s="14" t="s">
        <v>70</v>
      </c>
      <c r="AY126" s="159" t="s">
        <v>173</v>
      </c>
    </row>
    <row r="127" spans="1:65" s="15" customFormat="1">
      <c r="B127" s="165"/>
      <c r="D127" s="148" t="s">
        <v>181</v>
      </c>
      <c r="E127" s="166" t="s">
        <v>3</v>
      </c>
      <c r="F127" s="167" t="s">
        <v>188</v>
      </c>
      <c r="H127" s="168">
        <v>99.36</v>
      </c>
      <c r="L127" s="165"/>
      <c r="M127" s="169"/>
      <c r="N127" s="170"/>
      <c r="O127" s="170"/>
      <c r="P127" s="170"/>
      <c r="Q127" s="170"/>
      <c r="R127" s="170"/>
      <c r="S127" s="170"/>
      <c r="T127" s="171"/>
      <c r="AT127" s="166" t="s">
        <v>181</v>
      </c>
      <c r="AU127" s="166" t="s">
        <v>79</v>
      </c>
      <c r="AV127" s="15" t="s">
        <v>178</v>
      </c>
      <c r="AW127" s="15" t="s">
        <v>31</v>
      </c>
      <c r="AX127" s="15" t="s">
        <v>76</v>
      </c>
      <c r="AY127" s="166" t="s">
        <v>173</v>
      </c>
    </row>
    <row r="128" spans="1:65" s="2" customFormat="1" ht="33" customHeight="1">
      <c r="A128" s="30"/>
      <c r="B128" s="135"/>
      <c r="C128" s="136" t="s">
        <v>202</v>
      </c>
      <c r="D128" s="136" t="s">
        <v>175</v>
      </c>
      <c r="E128" s="137" t="s">
        <v>1040</v>
      </c>
      <c r="F128" s="138" t="s">
        <v>1041</v>
      </c>
      <c r="G128" s="139" t="s">
        <v>200</v>
      </c>
      <c r="H128" s="140">
        <v>1.0629999999999999</v>
      </c>
      <c r="I128" s="141"/>
      <c r="J128" s="141">
        <f>ROUND(I128*H128,2)</f>
        <v>0</v>
      </c>
      <c r="K128" s="138" t="s">
        <v>177</v>
      </c>
      <c r="L128" s="31"/>
      <c r="M128" s="142" t="s">
        <v>3</v>
      </c>
      <c r="N128" s="143" t="s">
        <v>41</v>
      </c>
      <c r="O128" s="144">
        <v>1.72</v>
      </c>
      <c r="P128" s="144">
        <f>O128*H128</f>
        <v>1.82836</v>
      </c>
      <c r="Q128" s="144">
        <v>0</v>
      </c>
      <c r="R128" s="144">
        <f>Q128*H128</f>
        <v>0</v>
      </c>
      <c r="S128" s="144">
        <v>0</v>
      </c>
      <c r="T128" s="145">
        <f>S128*H128</f>
        <v>0</v>
      </c>
      <c r="U128" s="30"/>
      <c r="V128" s="30"/>
      <c r="W128" s="30"/>
      <c r="X128" s="30"/>
      <c r="Y128" s="30"/>
      <c r="Z128" s="30"/>
      <c r="AA128" s="30"/>
      <c r="AB128" s="30"/>
      <c r="AC128" s="30"/>
      <c r="AD128" s="30"/>
      <c r="AE128" s="30"/>
      <c r="AR128" s="146" t="s">
        <v>178</v>
      </c>
      <c r="AT128" s="146" t="s">
        <v>175</v>
      </c>
      <c r="AU128" s="146" t="s">
        <v>79</v>
      </c>
      <c r="AY128" s="18" t="s">
        <v>173</v>
      </c>
      <c r="BE128" s="147">
        <f>IF(N128="základní",J128,0)</f>
        <v>0</v>
      </c>
      <c r="BF128" s="147">
        <f>IF(N128="snížená",J128,0)</f>
        <v>0</v>
      </c>
      <c r="BG128" s="147">
        <f>IF(N128="zákl. přenesená",J128,0)</f>
        <v>0</v>
      </c>
      <c r="BH128" s="147">
        <f>IF(N128="sníž. přenesená",J128,0)</f>
        <v>0</v>
      </c>
      <c r="BI128" s="147">
        <f>IF(N128="nulová",J128,0)</f>
        <v>0</v>
      </c>
      <c r="BJ128" s="18" t="s">
        <v>76</v>
      </c>
      <c r="BK128" s="147">
        <f>ROUND(I128*H128,2)</f>
        <v>0</v>
      </c>
      <c r="BL128" s="18" t="s">
        <v>178</v>
      </c>
      <c r="BM128" s="146" t="s">
        <v>1913</v>
      </c>
    </row>
    <row r="129" spans="1:65" s="2" customFormat="1" ht="48.75">
      <c r="A129" s="30"/>
      <c r="B129" s="31"/>
      <c r="C129" s="30"/>
      <c r="D129" s="148" t="s">
        <v>179</v>
      </c>
      <c r="E129" s="30"/>
      <c r="F129" s="149" t="s">
        <v>214</v>
      </c>
      <c r="G129" s="30"/>
      <c r="H129" s="30"/>
      <c r="I129" s="30"/>
      <c r="J129" s="30"/>
      <c r="K129" s="30"/>
      <c r="L129" s="31"/>
      <c r="M129" s="150"/>
      <c r="N129" s="151"/>
      <c r="O129" s="51"/>
      <c r="P129" s="51"/>
      <c r="Q129" s="51"/>
      <c r="R129" s="51"/>
      <c r="S129" s="51"/>
      <c r="T129" s="52"/>
      <c r="U129" s="30"/>
      <c r="V129" s="30"/>
      <c r="W129" s="30"/>
      <c r="X129" s="30"/>
      <c r="Y129" s="30"/>
      <c r="Z129" s="30"/>
      <c r="AA129" s="30"/>
      <c r="AB129" s="30"/>
      <c r="AC129" s="30"/>
      <c r="AD129" s="30"/>
      <c r="AE129" s="30"/>
      <c r="AT129" s="18" t="s">
        <v>179</v>
      </c>
      <c r="AU129" s="18" t="s">
        <v>79</v>
      </c>
    </row>
    <row r="130" spans="1:65" s="13" customFormat="1">
      <c r="B130" s="152"/>
      <c r="D130" s="148" t="s">
        <v>181</v>
      </c>
      <c r="E130" s="153" t="s">
        <v>3</v>
      </c>
      <c r="F130" s="154" t="s">
        <v>244</v>
      </c>
      <c r="H130" s="153" t="s">
        <v>3</v>
      </c>
      <c r="L130" s="152"/>
      <c r="M130" s="155"/>
      <c r="N130" s="156"/>
      <c r="O130" s="156"/>
      <c r="P130" s="156"/>
      <c r="Q130" s="156"/>
      <c r="R130" s="156"/>
      <c r="S130" s="156"/>
      <c r="T130" s="157"/>
      <c r="AT130" s="153" t="s">
        <v>181</v>
      </c>
      <c r="AU130" s="153" t="s">
        <v>79</v>
      </c>
      <c r="AV130" s="13" t="s">
        <v>76</v>
      </c>
      <c r="AW130" s="13" t="s">
        <v>31</v>
      </c>
      <c r="AX130" s="13" t="s">
        <v>70</v>
      </c>
      <c r="AY130" s="153" t="s">
        <v>173</v>
      </c>
    </row>
    <row r="131" spans="1:65" s="13" customFormat="1">
      <c r="B131" s="152"/>
      <c r="D131" s="148" t="s">
        <v>181</v>
      </c>
      <c r="E131" s="153" t="s">
        <v>3</v>
      </c>
      <c r="F131" s="154" t="s">
        <v>215</v>
      </c>
      <c r="H131" s="153" t="s">
        <v>3</v>
      </c>
      <c r="L131" s="152"/>
      <c r="M131" s="155"/>
      <c r="N131" s="156"/>
      <c r="O131" s="156"/>
      <c r="P131" s="156"/>
      <c r="Q131" s="156"/>
      <c r="R131" s="156"/>
      <c r="S131" s="156"/>
      <c r="T131" s="157"/>
      <c r="AT131" s="153" t="s">
        <v>181</v>
      </c>
      <c r="AU131" s="153" t="s">
        <v>79</v>
      </c>
      <c r="AV131" s="13" t="s">
        <v>76</v>
      </c>
      <c r="AW131" s="13" t="s">
        <v>31</v>
      </c>
      <c r="AX131" s="13" t="s">
        <v>70</v>
      </c>
      <c r="AY131" s="153" t="s">
        <v>173</v>
      </c>
    </row>
    <row r="132" spans="1:65" s="14" customFormat="1">
      <c r="B132" s="158"/>
      <c r="D132" s="148" t="s">
        <v>181</v>
      </c>
      <c r="E132" s="159" t="s">
        <v>3</v>
      </c>
      <c r="F132" s="160" t="s">
        <v>1914</v>
      </c>
      <c r="H132" s="161">
        <v>1.0629999999999999</v>
      </c>
      <c r="L132" s="158"/>
      <c r="M132" s="162"/>
      <c r="N132" s="163"/>
      <c r="O132" s="163"/>
      <c r="P132" s="163"/>
      <c r="Q132" s="163"/>
      <c r="R132" s="163"/>
      <c r="S132" s="163"/>
      <c r="T132" s="164"/>
      <c r="AT132" s="159" t="s">
        <v>181</v>
      </c>
      <c r="AU132" s="159" t="s">
        <v>79</v>
      </c>
      <c r="AV132" s="14" t="s">
        <v>79</v>
      </c>
      <c r="AW132" s="14" t="s">
        <v>31</v>
      </c>
      <c r="AX132" s="14" t="s">
        <v>76</v>
      </c>
      <c r="AY132" s="159" t="s">
        <v>173</v>
      </c>
    </row>
    <row r="133" spans="1:65" s="2" customFormat="1" ht="55.5" customHeight="1">
      <c r="A133" s="30"/>
      <c r="B133" s="135"/>
      <c r="C133" s="136" t="s">
        <v>206</v>
      </c>
      <c r="D133" s="136" t="s">
        <v>175</v>
      </c>
      <c r="E133" s="137" t="s">
        <v>217</v>
      </c>
      <c r="F133" s="138" t="s">
        <v>218</v>
      </c>
      <c r="G133" s="139" t="s">
        <v>200</v>
      </c>
      <c r="H133" s="140">
        <v>20.904</v>
      </c>
      <c r="I133" s="141"/>
      <c r="J133" s="141">
        <f>ROUND(I133*H133,2)</f>
        <v>0</v>
      </c>
      <c r="K133" s="138" t="s">
        <v>177</v>
      </c>
      <c r="L133" s="31"/>
      <c r="M133" s="142" t="s">
        <v>3</v>
      </c>
      <c r="N133" s="143" t="s">
        <v>41</v>
      </c>
      <c r="O133" s="144">
        <v>4.3999999999999997E-2</v>
      </c>
      <c r="P133" s="144">
        <f>O133*H133</f>
        <v>0.91977599999999993</v>
      </c>
      <c r="Q133" s="144">
        <v>0</v>
      </c>
      <c r="R133" s="144">
        <f>Q133*H133</f>
        <v>0</v>
      </c>
      <c r="S133" s="144">
        <v>0</v>
      </c>
      <c r="T133" s="145">
        <f>S133*H133</f>
        <v>0</v>
      </c>
      <c r="U133" s="30"/>
      <c r="V133" s="30"/>
      <c r="W133" s="30"/>
      <c r="X133" s="30"/>
      <c r="Y133" s="30"/>
      <c r="Z133" s="30"/>
      <c r="AA133" s="30"/>
      <c r="AB133" s="30"/>
      <c r="AC133" s="30"/>
      <c r="AD133" s="30"/>
      <c r="AE133" s="30"/>
      <c r="AR133" s="146" t="s">
        <v>178</v>
      </c>
      <c r="AT133" s="146" t="s">
        <v>175</v>
      </c>
      <c r="AU133" s="146" t="s">
        <v>79</v>
      </c>
      <c r="AY133" s="18" t="s">
        <v>173</v>
      </c>
      <c r="BE133" s="147">
        <f>IF(N133="základní",J133,0)</f>
        <v>0</v>
      </c>
      <c r="BF133" s="147">
        <f>IF(N133="snížená",J133,0)</f>
        <v>0</v>
      </c>
      <c r="BG133" s="147">
        <f>IF(N133="zákl. přenesená",J133,0)</f>
        <v>0</v>
      </c>
      <c r="BH133" s="147">
        <f>IF(N133="sníž. přenesená",J133,0)</f>
        <v>0</v>
      </c>
      <c r="BI133" s="147">
        <f>IF(N133="nulová",J133,0)</f>
        <v>0</v>
      </c>
      <c r="BJ133" s="18" t="s">
        <v>76</v>
      </c>
      <c r="BK133" s="147">
        <f>ROUND(I133*H133,2)</f>
        <v>0</v>
      </c>
      <c r="BL133" s="18" t="s">
        <v>178</v>
      </c>
      <c r="BM133" s="146" t="s">
        <v>1915</v>
      </c>
    </row>
    <row r="134" spans="1:65" s="2" customFormat="1" ht="78">
      <c r="A134" s="30"/>
      <c r="B134" s="31"/>
      <c r="C134" s="30"/>
      <c r="D134" s="148" t="s">
        <v>179</v>
      </c>
      <c r="E134" s="30"/>
      <c r="F134" s="149" t="s">
        <v>219</v>
      </c>
      <c r="G134" s="30"/>
      <c r="H134" s="30"/>
      <c r="I134" s="30"/>
      <c r="J134" s="30"/>
      <c r="K134" s="30"/>
      <c r="L134" s="31"/>
      <c r="M134" s="150"/>
      <c r="N134" s="151"/>
      <c r="O134" s="51"/>
      <c r="P134" s="51"/>
      <c r="Q134" s="51"/>
      <c r="R134" s="51"/>
      <c r="S134" s="51"/>
      <c r="T134" s="52"/>
      <c r="U134" s="30"/>
      <c r="V134" s="30"/>
      <c r="W134" s="30"/>
      <c r="X134" s="30"/>
      <c r="Y134" s="30"/>
      <c r="Z134" s="30"/>
      <c r="AA134" s="30"/>
      <c r="AB134" s="30"/>
      <c r="AC134" s="30"/>
      <c r="AD134" s="30"/>
      <c r="AE134" s="30"/>
      <c r="AT134" s="18" t="s">
        <v>179</v>
      </c>
      <c r="AU134" s="18" t="s">
        <v>79</v>
      </c>
    </row>
    <row r="135" spans="1:65" s="13" customFormat="1">
      <c r="B135" s="152"/>
      <c r="D135" s="148" t="s">
        <v>181</v>
      </c>
      <c r="E135" s="153" t="s">
        <v>3</v>
      </c>
      <c r="F135" s="154" t="s">
        <v>1226</v>
      </c>
      <c r="H135" s="153" t="s">
        <v>3</v>
      </c>
      <c r="L135" s="152"/>
      <c r="M135" s="155"/>
      <c r="N135" s="156"/>
      <c r="O135" s="156"/>
      <c r="P135" s="156"/>
      <c r="Q135" s="156"/>
      <c r="R135" s="156"/>
      <c r="S135" s="156"/>
      <c r="T135" s="157"/>
      <c r="AT135" s="153" t="s">
        <v>181</v>
      </c>
      <c r="AU135" s="153" t="s">
        <v>79</v>
      </c>
      <c r="AV135" s="13" t="s">
        <v>76</v>
      </c>
      <c r="AW135" s="13" t="s">
        <v>31</v>
      </c>
      <c r="AX135" s="13" t="s">
        <v>70</v>
      </c>
      <c r="AY135" s="153" t="s">
        <v>173</v>
      </c>
    </row>
    <row r="136" spans="1:65" s="14" customFormat="1">
      <c r="B136" s="158"/>
      <c r="D136" s="148" t="s">
        <v>181</v>
      </c>
      <c r="E136" s="159" t="s">
        <v>3</v>
      </c>
      <c r="F136" s="160" t="s">
        <v>1093</v>
      </c>
      <c r="H136" s="161">
        <v>1.5</v>
      </c>
      <c r="L136" s="158"/>
      <c r="M136" s="162"/>
      <c r="N136" s="163"/>
      <c r="O136" s="163"/>
      <c r="P136" s="163"/>
      <c r="Q136" s="163"/>
      <c r="R136" s="163"/>
      <c r="S136" s="163"/>
      <c r="T136" s="164"/>
      <c r="AT136" s="159" t="s">
        <v>181</v>
      </c>
      <c r="AU136" s="159" t="s">
        <v>79</v>
      </c>
      <c r="AV136" s="14" t="s">
        <v>79</v>
      </c>
      <c r="AW136" s="14" t="s">
        <v>31</v>
      </c>
      <c r="AX136" s="14" t="s">
        <v>70</v>
      </c>
      <c r="AY136" s="159" t="s">
        <v>173</v>
      </c>
    </row>
    <row r="137" spans="1:65" s="13" customFormat="1">
      <c r="B137" s="152"/>
      <c r="D137" s="148" t="s">
        <v>181</v>
      </c>
      <c r="E137" s="153" t="s">
        <v>3</v>
      </c>
      <c r="F137" s="154" t="s">
        <v>1909</v>
      </c>
      <c r="H137" s="153" t="s">
        <v>3</v>
      </c>
      <c r="L137" s="152"/>
      <c r="M137" s="155"/>
      <c r="N137" s="156"/>
      <c r="O137" s="156"/>
      <c r="P137" s="156"/>
      <c r="Q137" s="156"/>
      <c r="R137" s="156"/>
      <c r="S137" s="156"/>
      <c r="T137" s="157"/>
      <c r="AT137" s="153" t="s">
        <v>181</v>
      </c>
      <c r="AU137" s="153" t="s">
        <v>79</v>
      </c>
      <c r="AV137" s="13" t="s">
        <v>76</v>
      </c>
      <c r="AW137" s="13" t="s">
        <v>31</v>
      </c>
      <c r="AX137" s="13" t="s">
        <v>70</v>
      </c>
      <c r="AY137" s="153" t="s">
        <v>173</v>
      </c>
    </row>
    <row r="138" spans="1:65" s="14" customFormat="1">
      <c r="B138" s="158"/>
      <c r="D138" s="148" t="s">
        <v>181</v>
      </c>
      <c r="E138" s="159" t="s">
        <v>3</v>
      </c>
      <c r="F138" s="160" t="s">
        <v>1910</v>
      </c>
      <c r="H138" s="161">
        <v>19.404</v>
      </c>
      <c r="L138" s="158"/>
      <c r="M138" s="162"/>
      <c r="N138" s="163"/>
      <c r="O138" s="163"/>
      <c r="P138" s="163"/>
      <c r="Q138" s="163"/>
      <c r="R138" s="163"/>
      <c r="S138" s="163"/>
      <c r="T138" s="164"/>
      <c r="AT138" s="159" t="s">
        <v>181</v>
      </c>
      <c r="AU138" s="159" t="s">
        <v>79</v>
      </c>
      <c r="AV138" s="14" t="s">
        <v>79</v>
      </c>
      <c r="AW138" s="14" t="s">
        <v>31</v>
      </c>
      <c r="AX138" s="14" t="s">
        <v>70</v>
      </c>
      <c r="AY138" s="159" t="s">
        <v>173</v>
      </c>
    </row>
    <row r="139" spans="1:65" s="15" customFormat="1">
      <c r="B139" s="165"/>
      <c r="D139" s="148" t="s">
        <v>181</v>
      </c>
      <c r="E139" s="166" t="s">
        <v>3</v>
      </c>
      <c r="F139" s="167" t="s">
        <v>188</v>
      </c>
      <c r="H139" s="168">
        <v>20.904</v>
      </c>
      <c r="L139" s="165"/>
      <c r="M139" s="169"/>
      <c r="N139" s="170"/>
      <c r="O139" s="170"/>
      <c r="P139" s="170"/>
      <c r="Q139" s="170"/>
      <c r="R139" s="170"/>
      <c r="S139" s="170"/>
      <c r="T139" s="171"/>
      <c r="AT139" s="166" t="s">
        <v>181</v>
      </c>
      <c r="AU139" s="166" t="s">
        <v>79</v>
      </c>
      <c r="AV139" s="15" t="s">
        <v>178</v>
      </c>
      <c r="AW139" s="15" t="s">
        <v>31</v>
      </c>
      <c r="AX139" s="15" t="s">
        <v>76</v>
      </c>
      <c r="AY139" s="166" t="s">
        <v>173</v>
      </c>
    </row>
    <row r="140" spans="1:65" s="2" customFormat="1" ht="55.5" customHeight="1">
      <c r="A140" s="30"/>
      <c r="B140" s="135"/>
      <c r="C140" s="136" t="s">
        <v>211</v>
      </c>
      <c r="D140" s="136" t="s">
        <v>175</v>
      </c>
      <c r="E140" s="137" t="s">
        <v>221</v>
      </c>
      <c r="F140" s="138" t="s">
        <v>222</v>
      </c>
      <c r="G140" s="139" t="s">
        <v>200</v>
      </c>
      <c r="H140" s="140">
        <v>88.519000000000005</v>
      </c>
      <c r="I140" s="141"/>
      <c r="J140" s="141">
        <f>ROUND(I140*H140,2)</f>
        <v>0</v>
      </c>
      <c r="K140" s="138" t="s">
        <v>177</v>
      </c>
      <c r="L140" s="31"/>
      <c r="M140" s="142" t="s">
        <v>3</v>
      </c>
      <c r="N140" s="143" t="s">
        <v>41</v>
      </c>
      <c r="O140" s="144">
        <v>8.6999999999999994E-2</v>
      </c>
      <c r="P140" s="144">
        <f>O140*H140</f>
        <v>7.7011529999999997</v>
      </c>
      <c r="Q140" s="144">
        <v>0</v>
      </c>
      <c r="R140" s="144">
        <f>Q140*H140</f>
        <v>0</v>
      </c>
      <c r="S140" s="144">
        <v>0</v>
      </c>
      <c r="T140" s="145">
        <f>S140*H140</f>
        <v>0</v>
      </c>
      <c r="U140" s="30"/>
      <c r="V140" s="30"/>
      <c r="W140" s="30"/>
      <c r="X140" s="30"/>
      <c r="Y140" s="30"/>
      <c r="Z140" s="30"/>
      <c r="AA140" s="30"/>
      <c r="AB140" s="30"/>
      <c r="AC140" s="30"/>
      <c r="AD140" s="30"/>
      <c r="AE140" s="30"/>
      <c r="AR140" s="146" t="s">
        <v>178</v>
      </c>
      <c r="AT140" s="146" t="s">
        <v>175</v>
      </c>
      <c r="AU140" s="146" t="s">
        <v>79</v>
      </c>
      <c r="AY140" s="18" t="s">
        <v>173</v>
      </c>
      <c r="BE140" s="147">
        <f>IF(N140="základní",J140,0)</f>
        <v>0</v>
      </c>
      <c r="BF140" s="147">
        <f>IF(N140="snížená",J140,0)</f>
        <v>0</v>
      </c>
      <c r="BG140" s="147">
        <f>IF(N140="zákl. přenesená",J140,0)</f>
        <v>0</v>
      </c>
      <c r="BH140" s="147">
        <f>IF(N140="sníž. přenesená",J140,0)</f>
        <v>0</v>
      </c>
      <c r="BI140" s="147">
        <f>IF(N140="nulová",J140,0)</f>
        <v>0</v>
      </c>
      <c r="BJ140" s="18" t="s">
        <v>76</v>
      </c>
      <c r="BK140" s="147">
        <f>ROUND(I140*H140,2)</f>
        <v>0</v>
      </c>
      <c r="BL140" s="18" t="s">
        <v>178</v>
      </c>
      <c r="BM140" s="146" t="s">
        <v>1916</v>
      </c>
    </row>
    <row r="141" spans="1:65" s="2" customFormat="1" ht="78">
      <c r="A141" s="30"/>
      <c r="B141" s="31"/>
      <c r="C141" s="30"/>
      <c r="D141" s="148" t="s">
        <v>179</v>
      </c>
      <c r="E141" s="30"/>
      <c r="F141" s="149" t="s">
        <v>219</v>
      </c>
      <c r="G141" s="30"/>
      <c r="H141" s="30"/>
      <c r="I141" s="30"/>
      <c r="J141" s="30"/>
      <c r="K141" s="30"/>
      <c r="L141" s="31"/>
      <c r="M141" s="150"/>
      <c r="N141" s="151"/>
      <c r="O141" s="51"/>
      <c r="P141" s="51"/>
      <c r="Q141" s="51"/>
      <c r="R141" s="51"/>
      <c r="S141" s="51"/>
      <c r="T141" s="52"/>
      <c r="U141" s="30"/>
      <c r="V141" s="30"/>
      <c r="W141" s="30"/>
      <c r="X141" s="30"/>
      <c r="Y141" s="30"/>
      <c r="Z141" s="30"/>
      <c r="AA141" s="30"/>
      <c r="AB141" s="30"/>
      <c r="AC141" s="30"/>
      <c r="AD141" s="30"/>
      <c r="AE141" s="30"/>
      <c r="AT141" s="18" t="s">
        <v>179</v>
      </c>
      <c r="AU141" s="18" t="s">
        <v>79</v>
      </c>
    </row>
    <row r="142" spans="1:65" s="13" customFormat="1">
      <c r="B142" s="152"/>
      <c r="D142" s="148" t="s">
        <v>181</v>
      </c>
      <c r="E142" s="153" t="s">
        <v>3</v>
      </c>
      <c r="F142" s="154" t="s">
        <v>223</v>
      </c>
      <c r="H142" s="153" t="s">
        <v>3</v>
      </c>
      <c r="L142" s="152"/>
      <c r="M142" s="155"/>
      <c r="N142" s="156"/>
      <c r="O142" s="156"/>
      <c r="P142" s="156"/>
      <c r="Q142" s="156"/>
      <c r="R142" s="156"/>
      <c r="S142" s="156"/>
      <c r="T142" s="157"/>
      <c r="AT142" s="153" t="s">
        <v>181</v>
      </c>
      <c r="AU142" s="153" t="s">
        <v>79</v>
      </c>
      <c r="AV142" s="13" t="s">
        <v>76</v>
      </c>
      <c r="AW142" s="13" t="s">
        <v>31</v>
      </c>
      <c r="AX142" s="13" t="s">
        <v>70</v>
      </c>
      <c r="AY142" s="153" t="s">
        <v>173</v>
      </c>
    </row>
    <row r="143" spans="1:65" s="14" customFormat="1">
      <c r="B143" s="158"/>
      <c r="D143" s="148" t="s">
        <v>181</v>
      </c>
      <c r="E143" s="159" t="s">
        <v>3</v>
      </c>
      <c r="F143" s="160" t="s">
        <v>1917</v>
      </c>
      <c r="H143" s="161">
        <v>100.423</v>
      </c>
      <c r="L143" s="158"/>
      <c r="M143" s="162"/>
      <c r="N143" s="163"/>
      <c r="O143" s="163"/>
      <c r="P143" s="163"/>
      <c r="Q143" s="163"/>
      <c r="R143" s="163"/>
      <c r="S143" s="163"/>
      <c r="T143" s="164"/>
      <c r="AT143" s="159" t="s">
        <v>181</v>
      </c>
      <c r="AU143" s="159" t="s">
        <v>79</v>
      </c>
      <c r="AV143" s="14" t="s">
        <v>79</v>
      </c>
      <c r="AW143" s="14" t="s">
        <v>31</v>
      </c>
      <c r="AX143" s="14" t="s">
        <v>70</v>
      </c>
      <c r="AY143" s="159" t="s">
        <v>173</v>
      </c>
    </row>
    <row r="144" spans="1:65" s="14" customFormat="1">
      <c r="B144" s="158"/>
      <c r="D144" s="148" t="s">
        <v>181</v>
      </c>
      <c r="E144" s="159" t="s">
        <v>3</v>
      </c>
      <c r="F144" s="160" t="s">
        <v>1918</v>
      </c>
      <c r="H144" s="161">
        <v>6</v>
      </c>
      <c r="L144" s="158"/>
      <c r="M144" s="162"/>
      <c r="N144" s="163"/>
      <c r="O144" s="163"/>
      <c r="P144" s="163"/>
      <c r="Q144" s="163"/>
      <c r="R144" s="163"/>
      <c r="S144" s="163"/>
      <c r="T144" s="164"/>
      <c r="AT144" s="159" t="s">
        <v>181</v>
      </c>
      <c r="AU144" s="159" t="s">
        <v>79</v>
      </c>
      <c r="AV144" s="14" t="s">
        <v>79</v>
      </c>
      <c r="AW144" s="14" t="s">
        <v>31</v>
      </c>
      <c r="AX144" s="14" t="s">
        <v>70</v>
      </c>
      <c r="AY144" s="159" t="s">
        <v>173</v>
      </c>
    </row>
    <row r="145" spans="1:65" s="14" customFormat="1">
      <c r="B145" s="158"/>
      <c r="D145" s="148" t="s">
        <v>181</v>
      </c>
      <c r="E145" s="159" t="s">
        <v>3</v>
      </c>
      <c r="F145" s="160" t="s">
        <v>1919</v>
      </c>
      <c r="H145" s="161">
        <v>1.5</v>
      </c>
      <c r="L145" s="158"/>
      <c r="M145" s="162"/>
      <c r="N145" s="163"/>
      <c r="O145" s="163"/>
      <c r="P145" s="163"/>
      <c r="Q145" s="163"/>
      <c r="R145" s="163"/>
      <c r="S145" s="163"/>
      <c r="T145" s="164"/>
      <c r="AT145" s="159" t="s">
        <v>181</v>
      </c>
      <c r="AU145" s="159" t="s">
        <v>79</v>
      </c>
      <c r="AV145" s="14" t="s">
        <v>79</v>
      </c>
      <c r="AW145" s="14" t="s">
        <v>31</v>
      </c>
      <c r="AX145" s="14" t="s">
        <v>70</v>
      </c>
      <c r="AY145" s="159" t="s">
        <v>173</v>
      </c>
    </row>
    <row r="146" spans="1:65" s="14" customFormat="1" ht="22.5">
      <c r="B146" s="158"/>
      <c r="D146" s="148" t="s">
        <v>181</v>
      </c>
      <c r="E146" s="159" t="s">
        <v>3</v>
      </c>
      <c r="F146" s="160" t="s">
        <v>1920</v>
      </c>
      <c r="H146" s="161">
        <v>-19.404</v>
      </c>
      <c r="L146" s="158"/>
      <c r="M146" s="162"/>
      <c r="N146" s="163"/>
      <c r="O146" s="163"/>
      <c r="P146" s="163"/>
      <c r="Q146" s="163"/>
      <c r="R146" s="163"/>
      <c r="S146" s="163"/>
      <c r="T146" s="164"/>
      <c r="AT146" s="159" t="s">
        <v>181</v>
      </c>
      <c r="AU146" s="159" t="s">
        <v>79</v>
      </c>
      <c r="AV146" s="14" t="s">
        <v>79</v>
      </c>
      <c r="AW146" s="14" t="s">
        <v>31</v>
      </c>
      <c r="AX146" s="14" t="s">
        <v>70</v>
      </c>
      <c r="AY146" s="159" t="s">
        <v>173</v>
      </c>
    </row>
    <row r="147" spans="1:65" s="15" customFormat="1">
      <c r="B147" s="165"/>
      <c r="D147" s="148" t="s">
        <v>181</v>
      </c>
      <c r="E147" s="166" t="s">
        <v>3</v>
      </c>
      <c r="F147" s="167" t="s">
        <v>188</v>
      </c>
      <c r="H147" s="168">
        <v>88.519000000000005</v>
      </c>
      <c r="L147" s="165"/>
      <c r="M147" s="169"/>
      <c r="N147" s="170"/>
      <c r="O147" s="170"/>
      <c r="P147" s="170"/>
      <c r="Q147" s="170"/>
      <c r="R147" s="170"/>
      <c r="S147" s="170"/>
      <c r="T147" s="171"/>
      <c r="AT147" s="166" t="s">
        <v>181</v>
      </c>
      <c r="AU147" s="166" t="s">
        <v>79</v>
      </c>
      <c r="AV147" s="15" t="s">
        <v>178</v>
      </c>
      <c r="AW147" s="15" t="s">
        <v>31</v>
      </c>
      <c r="AX147" s="15" t="s">
        <v>76</v>
      </c>
      <c r="AY147" s="166" t="s">
        <v>173</v>
      </c>
    </row>
    <row r="148" spans="1:65" s="2" customFormat="1" ht="55.5" customHeight="1">
      <c r="A148" s="30"/>
      <c r="B148" s="135"/>
      <c r="C148" s="136" t="s">
        <v>216</v>
      </c>
      <c r="D148" s="136" t="s">
        <v>175</v>
      </c>
      <c r="E148" s="137" t="s">
        <v>225</v>
      </c>
      <c r="F148" s="138" t="s">
        <v>226</v>
      </c>
      <c r="G148" s="139" t="s">
        <v>200</v>
      </c>
      <c r="H148" s="140">
        <v>973.70899999999995</v>
      </c>
      <c r="I148" s="141"/>
      <c r="J148" s="141">
        <f>ROUND(I148*H148,2)</f>
        <v>0</v>
      </c>
      <c r="K148" s="138" t="s">
        <v>177</v>
      </c>
      <c r="L148" s="31"/>
      <c r="M148" s="142" t="s">
        <v>3</v>
      </c>
      <c r="N148" s="143" t="s">
        <v>41</v>
      </c>
      <c r="O148" s="144">
        <v>5.0000000000000001E-3</v>
      </c>
      <c r="P148" s="144">
        <f>O148*H148</f>
        <v>4.8685450000000001</v>
      </c>
      <c r="Q148" s="144">
        <v>0</v>
      </c>
      <c r="R148" s="144">
        <f>Q148*H148</f>
        <v>0</v>
      </c>
      <c r="S148" s="144">
        <v>0</v>
      </c>
      <c r="T148" s="145">
        <f>S148*H148</f>
        <v>0</v>
      </c>
      <c r="U148" s="30"/>
      <c r="V148" s="30"/>
      <c r="W148" s="30"/>
      <c r="X148" s="30"/>
      <c r="Y148" s="30"/>
      <c r="Z148" s="30"/>
      <c r="AA148" s="30"/>
      <c r="AB148" s="30"/>
      <c r="AC148" s="30"/>
      <c r="AD148" s="30"/>
      <c r="AE148" s="30"/>
      <c r="AR148" s="146" t="s">
        <v>178</v>
      </c>
      <c r="AT148" s="146" t="s">
        <v>175</v>
      </c>
      <c r="AU148" s="146" t="s">
        <v>79</v>
      </c>
      <c r="AY148" s="18" t="s">
        <v>173</v>
      </c>
      <c r="BE148" s="147">
        <f>IF(N148="základní",J148,0)</f>
        <v>0</v>
      </c>
      <c r="BF148" s="147">
        <f>IF(N148="snížená",J148,0)</f>
        <v>0</v>
      </c>
      <c r="BG148" s="147">
        <f>IF(N148="zákl. přenesená",J148,0)</f>
        <v>0</v>
      </c>
      <c r="BH148" s="147">
        <f>IF(N148="sníž. přenesená",J148,0)</f>
        <v>0</v>
      </c>
      <c r="BI148" s="147">
        <f>IF(N148="nulová",J148,0)</f>
        <v>0</v>
      </c>
      <c r="BJ148" s="18" t="s">
        <v>76</v>
      </c>
      <c r="BK148" s="147">
        <f>ROUND(I148*H148,2)</f>
        <v>0</v>
      </c>
      <c r="BL148" s="18" t="s">
        <v>178</v>
      </c>
      <c r="BM148" s="146" t="s">
        <v>1921</v>
      </c>
    </row>
    <row r="149" spans="1:65" s="2" customFormat="1" ht="78">
      <c r="A149" s="30"/>
      <c r="B149" s="31"/>
      <c r="C149" s="30"/>
      <c r="D149" s="148" t="s">
        <v>179</v>
      </c>
      <c r="E149" s="30"/>
      <c r="F149" s="149" t="s">
        <v>219</v>
      </c>
      <c r="G149" s="30"/>
      <c r="H149" s="30"/>
      <c r="I149" s="30"/>
      <c r="J149" s="30"/>
      <c r="K149" s="30"/>
      <c r="L149" s="31"/>
      <c r="M149" s="150"/>
      <c r="N149" s="151"/>
      <c r="O149" s="51"/>
      <c r="P149" s="51"/>
      <c r="Q149" s="51"/>
      <c r="R149" s="51"/>
      <c r="S149" s="51"/>
      <c r="T149" s="52"/>
      <c r="U149" s="30"/>
      <c r="V149" s="30"/>
      <c r="W149" s="30"/>
      <c r="X149" s="30"/>
      <c r="Y149" s="30"/>
      <c r="Z149" s="30"/>
      <c r="AA149" s="30"/>
      <c r="AB149" s="30"/>
      <c r="AC149" s="30"/>
      <c r="AD149" s="30"/>
      <c r="AE149" s="30"/>
      <c r="AT149" s="18" t="s">
        <v>179</v>
      </c>
      <c r="AU149" s="18" t="s">
        <v>79</v>
      </c>
    </row>
    <row r="150" spans="1:65" s="13" customFormat="1">
      <c r="B150" s="152"/>
      <c r="D150" s="148" t="s">
        <v>181</v>
      </c>
      <c r="E150" s="153" t="s">
        <v>3</v>
      </c>
      <c r="F150" s="154" t="s">
        <v>1922</v>
      </c>
      <c r="H150" s="153" t="s">
        <v>3</v>
      </c>
      <c r="L150" s="152"/>
      <c r="M150" s="155"/>
      <c r="N150" s="156"/>
      <c r="O150" s="156"/>
      <c r="P150" s="156"/>
      <c r="Q150" s="156"/>
      <c r="R150" s="156"/>
      <c r="S150" s="156"/>
      <c r="T150" s="157"/>
      <c r="AT150" s="153" t="s">
        <v>181</v>
      </c>
      <c r="AU150" s="153" t="s">
        <v>79</v>
      </c>
      <c r="AV150" s="13" t="s">
        <v>76</v>
      </c>
      <c r="AW150" s="13" t="s">
        <v>31</v>
      </c>
      <c r="AX150" s="13" t="s">
        <v>70</v>
      </c>
      <c r="AY150" s="153" t="s">
        <v>173</v>
      </c>
    </row>
    <row r="151" spans="1:65" s="14" customFormat="1">
      <c r="B151" s="158"/>
      <c r="D151" s="148" t="s">
        <v>181</v>
      </c>
      <c r="E151" s="159" t="s">
        <v>3</v>
      </c>
      <c r="F151" s="160" t="s">
        <v>1923</v>
      </c>
      <c r="H151" s="161">
        <v>973.70899999999995</v>
      </c>
      <c r="L151" s="158"/>
      <c r="M151" s="162"/>
      <c r="N151" s="163"/>
      <c r="O151" s="163"/>
      <c r="P151" s="163"/>
      <c r="Q151" s="163"/>
      <c r="R151" s="163"/>
      <c r="S151" s="163"/>
      <c r="T151" s="164"/>
      <c r="AT151" s="159" t="s">
        <v>181</v>
      </c>
      <c r="AU151" s="159" t="s">
        <v>79</v>
      </c>
      <c r="AV151" s="14" t="s">
        <v>79</v>
      </c>
      <c r="AW151" s="14" t="s">
        <v>31</v>
      </c>
      <c r="AX151" s="14" t="s">
        <v>70</v>
      </c>
      <c r="AY151" s="159" t="s">
        <v>173</v>
      </c>
    </row>
    <row r="152" spans="1:65" s="15" customFormat="1">
      <c r="B152" s="165"/>
      <c r="D152" s="148" t="s">
        <v>181</v>
      </c>
      <c r="E152" s="166" t="s">
        <v>3</v>
      </c>
      <c r="F152" s="167" t="s">
        <v>188</v>
      </c>
      <c r="H152" s="168">
        <v>973.70899999999995</v>
      </c>
      <c r="L152" s="165"/>
      <c r="M152" s="169"/>
      <c r="N152" s="170"/>
      <c r="O152" s="170"/>
      <c r="P152" s="170"/>
      <c r="Q152" s="170"/>
      <c r="R152" s="170"/>
      <c r="S152" s="170"/>
      <c r="T152" s="171"/>
      <c r="AT152" s="166" t="s">
        <v>181</v>
      </c>
      <c r="AU152" s="166" t="s">
        <v>79</v>
      </c>
      <c r="AV152" s="15" t="s">
        <v>178</v>
      </c>
      <c r="AW152" s="15" t="s">
        <v>31</v>
      </c>
      <c r="AX152" s="15" t="s">
        <v>76</v>
      </c>
      <c r="AY152" s="166" t="s">
        <v>173</v>
      </c>
    </row>
    <row r="153" spans="1:65" s="2" customFormat="1" ht="55.5" customHeight="1">
      <c r="A153" s="30"/>
      <c r="B153" s="135"/>
      <c r="C153" s="136" t="s">
        <v>220</v>
      </c>
      <c r="D153" s="136" t="s">
        <v>175</v>
      </c>
      <c r="E153" s="137" t="s">
        <v>228</v>
      </c>
      <c r="F153" s="138" t="s">
        <v>229</v>
      </c>
      <c r="G153" s="139" t="s">
        <v>200</v>
      </c>
      <c r="H153" s="140">
        <v>1.5</v>
      </c>
      <c r="I153" s="141"/>
      <c r="J153" s="141">
        <f>ROUND(I153*H153,2)</f>
        <v>0</v>
      </c>
      <c r="K153" s="138" t="s">
        <v>177</v>
      </c>
      <c r="L153" s="31"/>
      <c r="M153" s="142" t="s">
        <v>3</v>
      </c>
      <c r="N153" s="143" t="s">
        <v>41</v>
      </c>
      <c r="O153" s="144">
        <v>0.39400000000000002</v>
      </c>
      <c r="P153" s="144">
        <f>O153*H153</f>
        <v>0.59099999999999997</v>
      </c>
      <c r="Q153" s="144">
        <v>0</v>
      </c>
      <c r="R153" s="144">
        <f>Q153*H153</f>
        <v>0</v>
      </c>
      <c r="S153" s="144">
        <v>0</v>
      </c>
      <c r="T153" s="145">
        <f>S153*H153</f>
        <v>0</v>
      </c>
      <c r="U153" s="30"/>
      <c r="V153" s="30"/>
      <c r="W153" s="30"/>
      <c r="X153" s="30"/>
      <c r="Y153" s="30"/>
      <c r="Z153" s="30"/>
      <c r="AA153" s="30"/>
      <c r="AB153" s="30"/>
      <c r="AC153" s="30"/>
      <c r="AD153" s="30"/>
      <c r="AE153" s="30"/>
      <c r="AR153" s="146" t="s">
        <v>178</v>
      </c>
      <c r="AT153" s="146" t="s">
        <v>175</v>
      </c>
      <c r="AU153" s="146" t="s">
        <v>79</v>
      </c>
      <c r="AY153" s="18" t="s">
        <v>173</v>
      </c>
      <c r="BE153" s="147">
        <f>IF(N153="základní",J153,0)</f>
        <v>0</v>
      </c>
      <c r="BF153" s="147">
        <f>IF(N153="snížená",J153,0)</f>
        <v>0</v>
      </c>
      <c r="BG153" s="147">
        <f>IF(N153="zákl. přenesená",J153,0)</f>
        <v>0</v>
      </c>
      <c r="BH153" s="147">
        <f>IF(N153="sníž. přenesená",J153,0)</f>
        <v>0</v>
      </c>
      <c r="BI153" s="147">
        <f>IF(N153="nulová",J153,0)</f>
        <v>0</v>
      </c>
      <c r="BJ153" s="18" t="s">
        <v>76</v>
      </c>
      <c r="BK153" s="147">
        <f>ROUND(I153*H153,2)</f>
        <v>0</v>
      </c>
      <c r="BL153" s="18" t="s">
        <v>178</v>
      </c>
      <c r="BM153" s="146" t="s">
        <v>1924</v>
      </c>
    </row>
    <row r="154" spans="1:65" s="2" customFormat="1" ht="68.25">
      <c r="A154" s="30"/>
      <c r="B154" s="31"/>
      <c r="C154" s="30"/>
      <c r="D154" s="148" t="s">
        <v>179</v>
      </c>
      <c r="E154" s="30"/>
      <c r="F154" s="149" t="s">
        <v>230</v>
      </c>
      <c r="G154" s="30"/>
      <c r="H154" s="30"/>
      <c r="I154" s="30"/>
      <c r="J154" s="30"/>
      <c r="K154" s="30"/>
      <c r="L154" s="31"/>
      <c r="M154" s="150"/>
      <c r="N154" s="151"/>
      <c r="O154" s="51"/>
      <c r="P154" s="51"/>
      <c r="Q154" s="51"/>
      <c r="R154" s="51"/>
      <c r="S154" s="51"/>
      <c r="T154" s="52"/>
      <c r="U154" s="30"/>
      <c r="V154" s="30"/>
      <c r="W154" s="30"/>
      <c r="X154" s="30"/>
      <c r="Y154" s="30"/>
      <c r="Z154" s="30"/>
      <c r="AA154" s="30"/>
      <c r="AB154" s="30"/>
      <c r="AC154" s="30"/>
      <c r="AD154" s="30"/>
      <c r="AE154" s="30"/>
      <c r="AT154" s="18" t="s">
        <v>179</v>
      </c>
      <c r="AU154" s="18" t="s">
        <v>79</v>
      </c>
    </row>
    <row r="155" spans="1:65" s="13" customFormat="1">
      <c r="B155" s="152"/>
      <c r="D155" s="148" t="s">
        <v>181</v>
      </c>
      <c r="E155" s="153" t="s">
        <v>3</v>
      </c>
      <c r="F155" s="154" t="s">
        <v>231</v>
      </c>
      <c r="H155" s="153" t="s">
        <v>3</v>
      </c>
      <c r="L155" s="152"/>
      <c r="M155" s="155"/>
      <c r="N155" s="156"/>
      <c r="O155" s="156"/>
      <c r="P155" s="156"/>
      <c r="Q155" s="156"/>
      <c r="R155" s="156"/>
      <c r="S155" s="156"/>
      <c r="T155" s="157"/>
      <c r="AT155" s="153" t="s">
        <v>181</v>
      </c>
      <c r="AU155" s="153" t="s">
        <v>79</v>
      </c>
      <c r="AV155" s="13" t="s">
        <v>76</v>
      </c>
      <c r="AW155" s="13" t="s">
        <v>31</v>
      </c>
      <c r="AX155" s="13" t="s">
        <v>70</v>
      </c>
      <c r="AY155" s="153" t="s">
        <v>173</v>
      </c>
    </row>
    <row r="156" spans="1:65" s="14" customFormat="1">
      <c r="B156" s="158"/>
      <c r="D156" s="148" t="s">
        <v>181</v>
      </c>
      <c r="E156" s="159" t="s">
        <v>3</v>
      </c>
      <c r="F156" s="160" t="s">
        <v>1925</v>
      </c>
      <c r="H156" s="161">
        <v>1.5</v>
      </c>
      <c r="L156" s="158"/>
      <c r="M156" s="162"/>
      <c r="N156" s="163"/>
      <c r="O156" s="163"/>
      <c r="P156" s="163"/>
      <c r="Q156" s="163"/>
      <c r="R156" s="163"/>
      <c r="S156" s="163"/>
      <c r="T156" s="164"/>
      <c r="AT156" s="159" t="s">
        <v>181</v>
      </c>
      <c r="AU156" s="159" t="s">
        <v>79</v>
      </c>
      <c r="AV156" s="14" t="s">
        <v>79</v>
      </c>
      <c r="AW156" s="14" t="s">
        <v>31</v>
      </c>
      <c r="AX156" s="14" t="s">
        <v>70</v>
      </c>
      <c r="AY156" s="159" t="s">
        <v>173</v>
      </c>
    </row>
    <row r="157" spans="1:65" s="15" customFormat="1">
      <c r="B157" s="165"/>
      <c r="D157" s="148" t="s">
        <v>181</v>
      </c>
      <c r="E157" s="166" t="s">
        <v>3</v>
      </c>
      <c r="F157" s="167" t="s">
        <v>188</v>
      </c>
      <c r="H157" s="168">
        <v>1.5</v>
      </c>
      <c r="L157" s="165"/>
      <c r="M157" s="169"/>
      <c r="N157" s="170"/>
      <c r="O157" s="170"/>
      <c r="P157" s="170"/>
      <c r="Q157" s="170"/>
      <c r="R157" s="170"/>
      <c r="S157" s="170"/>
      <c r="T157" s="171"/>
      <c r="AT157" s="166" t="s">
        <v>181</v>
      </c>
      <c r="AU157" s="166" t="s">
        <v>79</v>
      </c>
      <c r="AV157" s="15" t="s">
        <v>178</v>
      </c>
      <c r="AW157" s="15" t="s">
        <v>31</v>
      </c>
      <c r="AX157" s="15" t="s">
        <v>76</v>
      </c>
      <c r="AY157" s="166" t="s">
        <v>173</v>
      </c>
    </row>
    <row r="158" spans="1:65" s="2" customFormat="1" ht="33" customHeight="1">
      <c r="A158" s="30"/>
      <c r="B158" s="135"/>
      <c r="C158" s="136" t="s">
        <v>224</v>
      </c>
      <c r="D158" s="136" t="s">
        <v>175</v>
      </c>
      <c r="E158" s="137" t="s">
        <v>233</v>
      </c>
      <c r="F158" s="138" t="s">
        <v>234</v>
      </c>
      <c r="G158" s="139" t="s">
        <v>200</v>
      </c>
      <c r="H158" s="140">
        <v>88.519000000000005</v>
      </c>
      <c r="I158" s="141"/>
      <c r="J158" s="141">
        <f>ROUND(I158*H158,2)</f>
        <v>0</v>
      </c>
      <c r="K158" s="138" t="s">
        <v>177</v>
      </c>
      <c r="L158" s="31"/>
      <c r="M158" s="142" t="s">
        <v>3</v>
      </c>
      <c r="N158" s="143" t="s">
        <v>41</v>
      </c>
      <c r="O158" s="144">
        <v>8.9999999999999993E-3</v>
      </c>
      <c r="P158" s="144">
        <f>O158*H158</f>
        <v>0.79667100000000002</v>
      </c>
      <c r="Q158" s="144">
        <v>0</v>
      </c>
      <c r="R158" s="144">
        <f>Q158*H158</f>
        <v>0</v>
      </c>
      <c r="S158" s="144">
        <v>0</v>
      </c>
      <c r="T158" s="145">
        <f>S158*H158</f>
        <v>0</v>
      </c>
      <c r="U158" s="30"/>
      <c r="V158" s="30"/>
      <c r="W158" s="30"/>
      <c r="X158" s="30"/>
      <c r="Y158" s="30"/>
      <c r="Z158" s="30"/>
      <c r="AA158" s="30"/>
      <c r="AB158" s="30"/>
      <c r="AC158" s="30"/>
      <c r="AD158" s="30"/>
      <c r="AE158" s="30"/>
      <c r="AR158" s="146" t="s">
        <v>178</v>
      </c>
      <c r="AT158" s="146" t="s">
        <v>175</v>
      </c>
      <c r="AU158" s="146" t="s">
        <v>79</v>
      </c>
      <c r="AY158" s="18" t="s">
        <v>173</v>
      </c>
      <c r="BE158" s="147">
        <f>IF(N158="základní",J158,0)</f>
        <v>0</v>
      </c>
      <c r="BF158" s="147">
        <f>IF(N158="snížená",J158,0)</f>
        <v>0</v>
      </c>
      <c r="BG158" s="147">
        <f>IF(N158="zákl. přenesená",J158,0)</f>
        <v>0</v>
      </c>
      <c r="BH158" s="147">
        <f>IF(N158="sníž. přenesená",J158,0)</f>
        <v>0</v>
      </c>
      <c r="BI158" s="147">
        <f>IF(N158="nulová",J158,0)</f>
        <v>0</v>
      </c>
      <c r="BJ158" s="18" t="s">
        <v>76</v>
      </c>
      <c r="BK158" s="147">
        <f>ROUND(I158*H158,2)</f>
        <v>0</v>
      </c>
      <c r="BL158" s="18" t="s">
        <v>178</v>
      </c>
      <c r="BM158" s="146" t="s">
        <v>1926</v>
      </c>
    </row>
    <row r="159" spans="1:65" s="2" customFormat="1" ht="165.75">
      <c r="A159" s="30"/>
      <c r="B159" s="31"/>
      <c r="C159" s="30"/>
      <c r="D159" s="148" t="s">
        <v>179</v>
      </c>
      <c r="E159" s="30"/>
      <c r="F159" s="149" t="s">
        <v>235</v>
      </c>
      <c r="G159" s="30"/>
      <c r="H159" s="30"/>
      <c r="I159" s="30"/>
      <c r="J159" s="30"/>
      <c r="K159" s="30"/>
      <c r="L159" s="31"/>
      <c r="M159" s="150"/>
      <c r="N159" s="151"/>
      <c r="O159" s="51"/>
      <c r="P159" s="51"/>
      <c r="Q159" s="51"/>
      <c r="R159" s="51"/>
      <c r="S159" s="51"/>
      <c r="T159" s="52"/>
      <c r="U159" s="30"/>
      <c r="V159" s="30"/>
      <c r="W159" s="30"/>
      <c r="X159" s="30"/>
      <c r="Y159" s="30"/>
      <c r="Z159" s="30"/>
      <c r="AA159" s="30"/>
      <c r="AB159" s="30"/>
      <c r="AC159" s="30"/>
      <c r="AD159" s="30"/>
      <c r="AE159" s="30"/>
      <c r="AT159" s="18" t="s">
        <v>179</v>
      </c>
      <c r="AU159" s="18" t="s">
        <v>79</v>
      </c>
    </row>
    <row r="160" spans="1:65" s="14" customFormat="1">
      <c r="B160" s="158"/>
      <c r="D160" s="148" t="s">
        <v>181</v>
      </c>
      <c r="E160" s="159" t="s">
        <v>3</v>
      </c>
      <c r="F160" s="160" t="s">
        <v>1927</v>
      </c>
      <c r="H160" s="161">
        <v>88.519000000000005</v>
      </c>
      <c r="L160" s="158"/>
      <c r="M160" s="162"/>
      <c r="N160" s="163"/>
      <c r="O160" s="163"/>
      <c r="P160" s="163"/>
      <c r="Q160" s="163"/>
      <c r="R160" s="163"/>
      <c r="S160" s="163"/>
      <c r="T160" s="164"/>
      <c r="AT160" s="159" t="s">
        <v>181</v>
      </c>
      <c r="AU160" s="159" t="s">
        <v>79</v>
      </c>
      <c r="AV160" s="14" t="s">
        <v>79</v>
      </c>
      <c r="AW160" s="14" t="s">
        <v>31</v>
      </c>
      <c r="AX160" s="14" t="s">
        <v>70</v>
      </c>
      <c r="AY160" s="159" t="s">
        <v>173</v>
      </c>
    </row>
    <row r="161" spans="1:65" s="15" customFormat="1">
      <c r="B161" s="165"/>
      <c r="D161" s="148" t="s">
        <v>181</v>
      </c>
      <c r="E161" s="166" t="s">
        <v>3</v>
      </c>
      <c r="F161" s="167" t="s">
        <v>188</v>
      </c>
      <c r="H161" s="168">
        <v>88.519000000000005</v>
      </c>
      <c r="L161" s="165"/>
      <c r="M161" s="169"/>
      <c r="N161" s="170"/>
      <c r="O161" s="170"/>
      <c r="P161" s="170"/>
      <c r="Q161" s="170"/>
      <c r="R161" s="170"/>
      <c r="S161" s="170"/>
      <c r="T161" s="171"/>
      <c r="AT161" s="166" t="s">
        <v>181</v>
      </c>
      <c r="AU161" s="166" t="s">
        <v>79</v>
      </c>
      <c r="AV161" s="15" t="s">
        <v>178</v>
      </c>
      <c r="AW161" s="15" t="s">
        <v>31</v>
      </c>
      <c r="AX161" s="15" t="s">
        <v>76</v>
      </c>
      <c r="AY161" s="166" t="s">
        <v>173</v>
      </c>
    </row>
    <row r="162" spans="1:65" s="2" customFormat="1" ht="33" customHeight="1">
      <c r="A162" s="30"/>
      <c r="B162" s="135"/>
      <c r="C162" s="136" t="s">
        <v>227</v>
      </c>
      <c r="D162" s="136" t="s">
        <v>175</v>
      </c>
      <c r="E162" s="137" t="s">
        <v>237</v>
      </c>
      <c r="F162" s="138" t="s">
        <v>238</v>
      </c>
      <c r="G162" s="139" t="s">
        <v>239</v>
      </c>
      <c r="H162" s="140">
        <v>168.18600000000001</v>
      </c>
      <c r="I162" s="141"/>
      <c r="J162" s="141">
        <f>ROUND(I162*H162,2)</f>
        <v>0</v>
      </c>
      <c r="K162" s="138" t="s">
        <v>177</v>
      </c>
      <c r="L162" s="31"/>
      <c r="M162" s="142" t="s">
        <v>3</v>
      </c>
      <c r="N162" s="143" t="s">
        <v>41</v>
      </c>
      <c r="O162" s="144">
        <v>0</v>
      </c>
      <c r="P162" s="144">
        <f>O162*H162</f>
        <v>0</v>
      </c>
      <c r="Q162" s="144">
        <v>0</v>
      </c>
      <c r="R162" s="144">
        <f>Q162*H162</f>
        <v>0</v>
      </c>
      <c r="S162" s="144">
        <v>0</v>
      </c>
      <c r="T162" s="145">
        <f>S162*H162</f>
        <v>0</v>
      </c>
      <c r="U162" s="30"/>
      <c r="V162" s="30"/>
      <c r="W162" s="30"/>
      <c r="X162" s="30"/>
      <c r="Y162" s="30"/>
      <c r="Z162" s="30"/>
      <c r="AA162" s="30"/>
      <c r="AB162" s="30"/>
      <c r="AC162" s="30"/>
      <c r="AD162" s="30"/>
      <c r="AE162" s="30"/>
      <c r="AR162" s="146" t="s">
        <v>178</v>
      </c>
      <c r="AT162" s="146" t="s">
        <v>175</v>
      </c>
      <c r="AU162" s="146" t="s">
        <v>79</v>
      </c>
      <c r="AY162" s="18" t="s">
        <v>173</v>
      </c>
      <c r="BE162" s="147">
        <f>IF(N162="základní",J162,0)</f>
        <v>0</v>
      </c>
      <c r="BF162" s="147">
        <f>IF(N162="snížená",J162,0)</f>
        <v>0</v>
      </c>
      <c r="BG162" s="147">
        <f>IF(N162="zákl. přenesená",J162,0)</f>
        <v>0</v>
      </c>
      <c r="BH162" s="147">
        <f>IF(N162="sníž. přenesená",J162,0)</f>
        <v>0</v>
      </c>
      <c r="BI162" s="147">
        <f>IF(N162="nulová",J162,0)</f>
        <v>0</v>
      </c>
      <c r="BJ162" s="18" t="s">
        <v>76</v>
      </c>
      <c r="BK162" s="147">
        <f>ROUND(I162*H162,2)</f>
        <v>0</v>
      </c>
      <c r="BL162" s="18" t="s">
        <v>178</v>
      </c>
      <c r="BM162" s="146" t="s">
        <v>1928</v>
      </c>
    </row>
    <row r="163" spans="1:65" s="2" customFormat="1" ht="58.5">
      <c r="A163" s="30"/>
      <c r="B163" s="31"/>
      <c r="C163" s="30"/>
      <c r="D163" s="148" t="s">
        <v>179</v>
      </c>
      <c r="E163" s="30"/>
      <c r="F163" s="149" t="s">
        <v>240</v>
      </c>
      <c r="G163" s="30"/>
      <c r="H163" s="30"/>
      <c r="I163" s="30"/>
      <c r="J163" s="30"/>
      <c r="K163" s="30"/>
      <c r="L163" s="31"/>
      <c r="M163" s="150"/>
      <c r="N163" s="151"/>
      <c r="O163" s="51"/>
      <c r="P163" s="51"/>
      <c r="Q163" s="51"/>
      <c r="R163" s="51"/>
      <c r="S163" s="51"/>
      <c r="T163" s="52"/>
      <c r="U163" s="30"/>
      <c r="V163" s="30"/>
      <c r="W163" s="30"/>
      <c r="X163" s="30"/>
      <c r="Y163" s="30"/>
      <c r="Z163" s="30"/>
      <c r="AA163" s="30"/>
      <c r="AB163" s="30"/>
      <c r="AC163" s="30"/>
      <c r="AD163" s="30"/>
      <c r="AE163" s="30"/>
      <c r="AT163" s="18" t="s">
        <v>179</v>
      </c>
      <c r="AU163" s="18" t="s">
        <v>79</v>
      </c>
    </row>
    <row r="164" spans="1:65" s="14" customFormat="1">
      <c r="B164" s="158"/>
      <c r="D164" s="148" t="s">
        <v>181</v>
      </c>
      <c r="E164" s="159" t="s">
        <v>3</v>
      </c>
      <c r="F164" s="160" t="s">
        <v>1929</v>
      </c>
      <c r="H164" s="161">
        <v>168.18600000000001</v>
      </c>
      <c r="L164" s="158"/>
      <c r="M164" s="162"/>
      <c r="N164" s="163"/>
      <c r="O164" s="163"/>
      <c r="P164" s="163"/>
      <c r="Q164" s="163"/>
      <c r="R164" s="163"/>
      <c r="S164" s="163"/>
      <c r="T164" s="164"/>
      <c r="AT164" s="159" t="s">
        <v>181</v>
      </c>
      <c r="AU164" s="159" t="s">
        <v>79</v>
      </c>
      <c r="AV164" s="14" t="s">
        <v>79</v>
      </c>
      <c r="AW164" s="14" t="s">
        <v>31</v>
      </c>
      <c r="AX164" s="14" t="s">
        <v>70</v>
      </c>
      <c r="AY164" s="159" t="s">
        <v>173</v>
      </c>
    </row>
    <row r="165" spans="1:65" s="15" customFormat="1">
      <c r="B165" s="165"/>
      <c r="D165" s="148" t="s">
        <v>181</v>
      </c>
      <c r="E165" s="166" t="s">
        <v>3</v>
      </c>
      <c r="F165" s="167" t="s">
        <v>188</v>
      </c>
      <c r="H165" s="168">
        <v>168.18600000000001</v>
      </c>
      <c r="L165" s="165"/>
      <c r="M165" s="169"/>
      <c r="N165" s="170"/>
      <c r="O165" s="170"/>
      <c r="P165" s="170"/>
      <c r="Q165" s="170"/>
      <c r="R165" s="170"/>
      <c r="S165" s="170"/>
      <c r="T165" s="171"/>
      <c r="AT165" s="166" t="s">
        <v>181</v>
      </c>
      <c r="AU165" s="166" t="s">
        <v>79</v>
      </c>
      <c r="AV165" s="15" t="s">
        <v>178</v>
      </c>
      <c r="AW165" s="15" t="s">
        <v>31</v>
      </c>
      <c r="AX165" s="15" t="s">
        <v>76</v>
      </c>
      <c r="AY165" s="166" t="s">
        <v>173</v>
      </c>
    </row>
    <row r="166" spans="1:65" s="2" customFormat="1" ht="33" customHeight="1">
      <c r="A166" s="30"/>
      <c r="B166" s="135"/>
      <c r="C166" s="136" t="s">
        <v>232</v>
      </c>
      <c r="D166" s="136" t="s">
        <v>175</v>
      </c>
      <c r="E166" s="137" t="s">
        <v>241</v>
      </c>
      <c r="F166" s="138" t="s">
        <v>242</v>
      </c>
      <c r="G166" s="139" t="s">
        <v>200</v>
      </c>
      <c r="H166" s="140">
        <v>51.654000000000003</v>
      </c>
      <c r="I166" s="141"/>
      <c r="J166" s="141">
        <f>ROUND(I166*H166,2)</f>
        <v>0</v>
      </c>
      <c r="K166" s="138" t="s">
        <v>177</v>
      </c>
      <c r="L166" s="31"/>
      <c r="M166" s="142" t="s">
        <v>3</v>
      </c>
      <c r="N166" s="143" t="s">
        <v>41</v>
      </c>
      <c r="O166" s="144">
        <v>0.32800000000000001</v>
      </c>
      <c r="P166" s="144">
        <f>O166*H166</f>
        <v>16.942512000000001</v>
      </c>
      <c r="Q166" s="144">
        <v>0</v>
      </c>
      <c r="R166" s="144">
        <f>Q166*H166</f>
        <v>0</v>
      </c>
      <c r="S166" s="144">
        <v>0</v>
      </c>
      <c r="T166" s="145">
        <f>S166*H166</f>
        <v>0</v>
      </c>
      <c r="U166" s="30"/>
      <c r="V166" s="30"/>
      <c r="W166" s="30"/>
      <c r="X166" s="30"/>
      <c r="Y166" s="30"/>
      <c r="Z166" s="30"/>
      <c r="AA166" s="30"/>
      <c r="AB166" s="30"/>
      <c r="AC166" s="30"/>
      <c r="AD166" s="30"/>
      <c r="AE166" s="30"/>
      <c r="AR166" s="146" t="s">
        <v>178</v>
      </c>
      <c r="AT166" s="146" t="s">
        <v>175</v>
      </c>
      <c r="AU166" s="146" t="s">
        <v>79</v>
      </c>
      <c r="AY166" s="18" t="s">
        <v>173</v>
      </c>
      <c r="BE166" s="147">
        <f>IF(N166="základní",J166,0)</f>
        <v>0</v>
      </c>
      <c r="BF166" s="147">
        <f>IF(N166="snížená",J166,0)</f>
        <v>0</v>
      </c>
      <c r="BG166" s="147">
        <f>IF(N166="zákl. přenesená",J166,0)</f>
        <v>0</v>
      </c>
      <c r="BH166" s="147">
        <f>IF(N166="sníž. přenesená",J166,0)</f>
        <v>0</v>
      </c>
      <c r="BI166" s="147">
        <f>IF(N166="nulová",J166,0)</f>
        <v>0</v>
      </c>
      <c r="BJ166" s="18" t="s">
        <v>76</v>
      </c>
      <c r="BK166" s="147">
        <f>ROUND(I166*H166,2)</f>
        <v>0</v>
      </c>
      <c r="BL166" s="18" t="s">
        <v>178</v>
      </c>
      <c r="BM166" s="146" t="s">
        <v>1930</v>
      </c>
    </row>
    <row r="167" spans="1:65" s="2" customFormat="1" ht="234">
      <c r="A167" s="30"/>
      <c r="B167" s="31"/>
      <c r="C167" s="30"/>
      <c r="D167" s="148" t="s">
        <v>179</v>
      </c>
      <c r="E167" s="30"/>
      <c r="F167" s="149" t="s">
        <v>243</v>
      </c>
      <c r="G167" s="30"/>
      <c r="H167" s="30"/>
      <c r="I167" s="30"/>
      <c r="J167" s="30"/>
      <c r="K167" s="30"/>
      <c r="L167" s="31"/>
      <c r="M167" s="150"/>
      <c r="N167" s="151"/>
      <c r="O167" s="51"/>
      <c r="P167" s="51"/>
      <c r="Q167" s="51"/>
      <c r="R167" s="51"/>
      <c r="S167" s="51"/>
      <c r="T167" s="52"/>
      <c r="U167" s="30"/>
      <c r="V167" s="30"/>
      <c r="W167" s="30"/>
      <c r="X167" s="30"/>
      <c r="Y167" s="30"/>
      <c r="Z167" s="30"/>
      <c r="AA167" s="30"/>
      <c r="AB167" s="30"/>
      <c r="AC167" s="30"/>
      <c r="AD167" s="30"/>
      <c r="AE167" s="30"/>
      <c r="AT167" s="18" t="s">
        <v>179</v>
      </c>
      <c r="AU167" s="18" t="s">
        <v>79</v>
      </c>
    </row>
    <row r="168" spans="1:65" s="13" customFormat="1">
      <c r="B168" s="152"/>
      <c r="D168" s="148" t="s">
        <v>181</v>
      </c>
      <c r="E168" s="153" t="s">
        <v>3</v>
      </c>
      <c r="F168" s="154" t="s">
        <v>1931</v>
      </c>
      <c r="H168" s="153" t="s">
        <v>3</v>
      </c>
      <c r="L168" s="152"/>
      <c r="M168" s="155"/>
      <c r="N168" s="156"/>
      <c r="O168" s="156"/>
      <c r="P168" s="156"/>
      <c r="Q168" s="156"/>
      <c r="R168" s="156"/>
      <c r="S168" s="156"/>
      <c r="T168" s="157"/>
      <c r="AT168" s="153" t="s">
        <v>181</v>
      </c>
      <c r="AU168" s="153" t="s">
        <v>79</v>
      </c>
      <c r="AV168" s="13" t="s">
        <v>76</v>
      </c>
      <c r="AW168" s="13" t="s">
        <v>31</v>
      </c>
      <c r="AX168" s="13" t="s">
        <v>70</v>
      </c>
      <c r="AY168" s="153" t="s">
        <v>173</v>
      </c>
    </row>
    <row r="169" spans="1:65" s="14" customFormat="1">
      <c r="B169" s="158"/>
      <c r="D169" s="148" t="s">
        <v>181</v>
      </c>
      <c r="E169" s="159" t="s">
        <v>3</v>
      </c>
      <c r="F169" s="160" t="s">
        <v>1932</v>
      </c>
      <c r="H169" s="161">
        <v>32.25</v>
      </c>
      <c r="L169" s="158"/>
      <c r="M169" s="162"/>
      <c r="N169" s="163"/>
      <c r="O169" s="163"/>
      <c r="P169" s="163"/>
      <c r="Q169" s="163"/>
      <c r="R169" s="163"/>
      <c r="S169" s="163"/>
      <c r="T169" s="164"/>
      <c r="AT169" s="159" t="s">
        <v>181</v>
      </c>
      <c r="AU169" s="159" t="s">
        <v>79</v>
      </c>
      <c r="AV169" s="14" t="s">
        <v>79</v>
      </c>
      <c r="AW169" s="14" t="s">
        <v>31</v>
      </c>
      <c r="AX169" s="14" t="s">
        <v>70</v>
      </c>
      <c r="AY169" s="159" t="s">
        <v>173</v>
      </c>
    </row>
    <row r="170" spans="1:65" s="14" customFormat="1" ht="22.5">
      <c r="B170" s="158"/>
      <c r="D170" s="148" t="s">
        <v>181</v>
      </c>
      <c r="E170" s="159" t="s">
        <v>3</v>
      </c>
      <c r="F170" s="160" t="s">
        <v>1933</v>
      </c>
      <c r="H170" s="161">
        <v>19.404</v>
      </c>
      <c r="L170" s="158"/>
      <c r="M170" s="162"/>
      <c r="N170" s="163"/>
      <c r="O170" s="163"/>
      <c r="P170" s="163"/>
      <c r="Q170" s="163"/>
      <c r="R170" s="163"/>
      <c r="S170" s="163"/>
      <c r="T170" s="164"/>
      <c r="AT170" s="159" t="s">
        <v>181</v>
      </c>
      <c r="AU170" s="159" t="s">
        <v>79</v>
      </c>
      <c r="AV170" s="14" t="s">
        <v>79</v>
      </c>
      <c r="AW170" s="14" t="s">
        <v>31</v>
      </c>
      <c r="AX170" s="14" t="s">
        <v>70</v>
      </c>
      <c r="AY170" s="159" t="s">
        <v>173</v>
      </c>
    </row>
    <row r="171" spans="1:65" s="15" customFormat="1">
      <c r="B171" s="165"/>
      <c r="D171" s="148" t="s">
        <v>181</v>
      </c>
      <c r="E171" s="166" t="s">
        <v>3</v>
      </c>
      <c r="F171" s="167" t="s">
        <v>188</v>
      </c>
      <c r="H171" s="168">
        <v>51.653999999999996</v>
      </c>
      <c r="L171" s="165"/>
      <c r="M171" s="169"/>
      <c r="N171" s="170"/>
      <c r="O171" s="170"/>
      <c r="P171" s="170"/>
      <c r="Q171" s="170"/>
      <c r="R171" s="170"/>
      <c r="S171" s="170"/>
      <c r="T171" s="171"/>
      <c r="AT171" s="166" t="s">
        <v>181</v>
      </c>
      <c r="AU171" s="166" t="s">
        <v>79</v>
      </c>
      <c r="AV171" s="15" t="s">
        <v>178</v>
      </c>
      <c r="AW171" s="15" t="s">
        <v>31</v>
      </c>
      <c r="AX171" s="15" t="s">
        <v>76</v>
      </c>
      <c r="AY171" s="166" t="s">
        <v>173</v>
      </c>
    </row>
    <row r="172" spans="1:65" s="2" customFormat="1" ht="16.5" customHeight="1">
      <c r="A172" s="30"/>
      <c r="B172" s="135"/>
      <c r="C172" s="172" t="s">
        <v>236</v>
      </c>
      <c r="D172" s="172" t="s">
        <v>246</v>
      </c>
      <c r="E172" s="173" t="s">
        <v>248</v>
      </c>
      <c r="F172" s="174" t="s">
        <v>249</v>
      </c>
      <c r="G172" s="175" t="s">
        <v>239</v>
      </c>
      <c r="H172" s="176">
        <v>67.724999999999994</v>
      </c>
      <c r="I172" s="177"/>
      <c r="J172" s="177">
        <f>ROUND(I172*H172,2)</f>
        <v>0</v>
      </c>
      <c r="K172" s="174" t="s">
        <v>177</v>
      </c>
      <c r="L172" s="178"/>
      <c r="M172" s="179" t="s">
        <v>3</v>
      </c>
      <c r="N172" s="180" t="s">
        <v>41</v>
      </c>
      <c r="O172" s="144">
        <v>0</v>
      </c>
      <c r="P172" s="144">
        <f>O172*H172</f>
        <v>0</v>
      </c>
      <c r="Q172" s="144">
        <v>1</v>
      </c>
      <c r="R172" s="144">
        <f>Q172*H172</f>
        <v>67.724999999999994</v>
      </c>
      <c r="S172" s="144">
        <v>0</v>
      </c>
      <c r="T172" s="145">
        <f>S172*H172</f>
        <v>0</v>
      </c>
      <c r="U172" s="30"/>
      <c r="V172" s="30"/>
      <c r="W172" s="30"/>
      <c r="X172" s="30"/>
      <c r="Y172" s="30"/>
      <c r="Z172" s="30"/>
      <c r="AA172" s="30"/>
      <c r="AB172" s="30"/>
      <c r="AC172" s="30"/>
      <c r="AD172" s="30"/>
      <c r="AE172" s="30"/>
      <c r="AR172" s="146" t="s">
        <v>211</v>
      </c>
      <c r="AT172" s="146" t="s">
        <v>246</v>
      </c>
      <c r="AU172" s="146" t="s">
        <v>79</v>
      </c>
      <c r="AY172" s="18" t="s">
        <v>173</v>
      </c>
      <c r="BE172" s="147">
        <f>IF(N172="základní",J172,0)</f>
        <v>0</v>
      </c>
      <c r="BF172" s="147">
        <f>IF(N172="snížená",J172,0)</f>
        <v>0</v>
      </c>
      <c r="BG172" s="147">
        <f>IF(N172="zákl. přenesená",J172,0)</f>
        <v>0</v>
      </c>
      <c r="BH172" s="147">
        <f>IF(N172="sníž. přenesená",J172,0)</f>
        <v>0</v>
      </c>
      <c r="BI172" s="147">
        <f>IF(N172="nulová",J172,0)</f>
        <v>0</v>
      </c>
      <c r="BJ172" s="18" t="s">
        <v>76</v>
      </c>
      <c r="BK172" s="147">
        <f>ROUND(I172*H172,2)</f>
        <v>0</v>
      </c>
      <c r="BL172" s="18" t="s">
        <v>178</v>
      </c>
      <c r="BM172" s="146" t="s">
        <v>1934</v>
      </c>
    </row>
    <row r="173" spans="1:65" s="13" customFormat="1">
      <c r="B173" s="152"/>
      <c r="D173" s="148" t="s">
        <v>181</v>
      </c>
      <c r="E173" s="153" t="s">
        <v>3</v>
      </c>
      <c r="F173" s="154" t="s">
        <v>1059</v>
      </c>
      <c r="H173" s="153" t="s">
        <v>3</v>
      </c>
      <c r="L173" s="152"/>
      <c r="M173" s="155"/>
      <c r="N173" s="156"/>
      <c r="O173" s="156"/>
      <c r="P173" s="156"/>
      <c r="Q173" s="156"/>
      <c r="R173" s="156"/>
      <c r="S173" s="156"/>
      <c r="T173" s="157"/>
      <c r="AT173" s="153" t="s">
        <v>181</v>
      </c>
      <c r="AU173" s="153" t="s">
        <v>79</v>
      </c>
      <c r="AV173" s="13" t="s">
        <v>76</v>
      </c>
      <c r="AW173" s="13" t="s">
        <v>31</v>
      </c>
      <c r="AX173" s="13" t="s">
        <v>70</v>
      </c>
      <c r="AY173" s="153" t="s">
        <v>173</v>
      </c>
    </row>
    <row r="174" spans="1:65" s="14" customFormat="1">
      <c r="B174" s="158"/>
      <c r="D174" s="148" t="s">
        <v>181</v>
      </c>
      <c r="E174" s="159" t="s">
        <v>3</v>
      </c>
      <c r="F174" s="160" t="s">
        <v>1935</v>
      </c>
      <c r="H174" s="161">
        <v>67.724999999999994</v>
      </c>
      <c r="L174" s="158"/>
      <c r="M174" s="162"/>
      <c r="N174" s="163"/>
      <c r="O174" s="163"/>
      <c r="P174" s="163"/>
      <c r="Q174" s="163"/>
      <c r="R174" s="163"/>
      <c r="S174" s="163"/>
      <c r="T174" s="164"/>
      <c r="AT174" s="159" t="s">
        <v>181</v>
      </c>
      <c r="AU174" s="159" t="s">
        <v>79</v>
      </c>
      <c r="AV174" s="14" t="s">
        <v>79</v>
      </c>
      <c r="AW174" s="14" t="s">
        <v>31</v>
      </c>
      <c r="AX174" s="14" t="s">
        <v>76</v>
      </c>
      <c r="AY174" s="159" t="s">
        <v>173</v>
      </c>
    </row>
    <row r="175" spans="1:65" s="2" customFormat="1" ht="33" customHeight="1">
      <c r="A175" s="30"/>
      <c r="B175" s="135"/>
      <c r="C175" s="136" t="s">
        <v>9</v>
      </c>
      <c r="D175" s="136" t="s">
        <v>175</v>
      </c>
      <c r="E175" s="137" t="s">
        <v>253</v>
      </c>
      <c r="F175" s="138" t="s">
        <v>254</v>
      </c>
      <c r="G175" s="139" t="s">
        <v>176</v>
      </c>
      <c r="H175" s="140">
        <v>20</v>
      </c>
      <c r="I175" s="141"/>
      <c r="J175" s="141">
        <f>ROUND(I175*H175,2)</f>
        <v>0</v>
      </c>
      <c r="K175" s="138" t="s">
        <v>177</v>
      </c>
      <c r="L175" s="31"/>
      <c r="M175" s="142" t="s">
        <v>3</v>
      </c>
      <c r="N175" s="143" t="s">
        <v>41</v>
      </c>
      <c r="O175" s="144">
        <v>0.114</v>
      </c>
      <c r="P175" s="144">
        <f>O175*H175</f>
        <v>2.2800000000000002</v>
      </c>
      <c r="Q175" s="144">
        <v>0</v>
      </c>
      <c r="R175" s="144">
        <f>Q175*H175</f>
        <v>0</v>
      </c>
      <c r="S175" s="144">
        <v>0</v>
      </c>
      <c r="T175" s="145">
        <f>S175*H175</f>
        <v>0</v>
      </c>
      <c r="U175" s="30"/>
      <c r="V175" s="30"/>
      <c r="W175" s="30"/>
      <c r="X175" s="30"/>
      <c r="Y175" s="30"/>
      <c r="Z175" s="30"/>
      <c r="AA175" s="30"/>
      <c r="AB175" s="30"/>
      <c r="AC175" s="30"/>
      <c r="AD175" s="30"/>
      <c r="AE175" s="30"/>
      <c r="AR175" s="146" t="s">
        <v>178</v>
      </c>
      <c r="AT175" s="146" t="s">
        <v>175</v>
      </c>
      <c r="AU175" s="146" t="s">
        <v>79</v>
      </c>
      <c r="AY175" s="18" t="s">
        <v>173</v>
      </c>
      <c r="BE175" s="147">
        <f>IF(N175="základní",J175,0)</f>
        <v>0</v>
      </c>
      <c r="BF175" s="147">
        <f>IF(N175="snížená",J175,0)</f>
        <v>0</v>
      </c>
      <c r="BG175" s="147">
        <f>IF(N175="zákl. přenesená",J175,0)</f>
        <v>0</v>
      </c>
      <c r="BH175" s="147">
        <f>IF(N175="sníž. přenesená",J175,0)</f>
        <v>0</v>
      </c>
      <c r="BI175" s="147">
        <f>IF(N175="nulová",J175,0)</f>
        <v>0</v>
      </c>
      <c r="BJ175" s="18" t="s">
        <v>76</v>
      </c>
      <c r="BK175" s="147">
        <f>ROUND(I175*H175,2)</f>
        <v>0</v>
      </c>
      <c r="BL175" s="18" t="s">
        <v>178</v>
      </c>
      <c r="BM175" s="146" t="s">
        <v>1936</v>
      </c>
    </row>
    <row r="176" spans="1:65" s="2" customFormat="1" ht="68.25">
      <c r="A176" s="30"/>
      <c r="B176" s="31"/>
      <c r="C176" s="30"/>
      <c r="D176" s="148" t="s">
        <v>179</v>
      </c>
      <c r="E176" s="30"/>
      <c r="F176" s="149" t="s">
        <v>255</v>
      </c>
      <c r="G176" s="30"/>
      <c r="H176" s="30"/>
      <c r="I176" s="30"/>
      <c r="J176" s="30"/>
      <c r="K176" s="30"/>
      <c r="L176" s="31"/>
      <c r="M176" s="150"/>
      <c r="N176" s="151"/>
      <c r="O176" s="51"/>
      <c r="P176" s="51"/>
      <c r="Q176" s="51"/>
      <c r="R176" s="51"/>
      <c r="S176" s="51"/>
      <c r="T176" s="52"/>
      <c r="U176" s="30"/>
      <c r="V176" s="30"/>
      <c r="W176" s="30"/>
      <c r="X176" s="30"/>
      <c r="Y176" s="30"/>
      <c r="Z176" s="30"/>
      <c r="AA176" s="30"/>
      <c r="AB176" s="30"/>
      <c r="AC176" s="30"/>
      <c r="AD176" s="30"/>
      <c r="AE176" s="30"/>
      <c r="AT176" s="18" t="s">
        <v>179</v>
      </c>
      <c r="AU176" s="18" t="s">
        <v>79</v>
      </c>
    </row>
    <row r="177" spans="1:65" s="14" customFormat="1">
      <c r="B177" s="158"/>
      <c r="D177" s="148" t="s">
        <v>181</v>
      </c>
      <c r="E177" s="159" t="s">
        <v>3</v>
      </c>
      <c r="F177" s="160" t="s">
        <v>795</v>
      </c>
      <c r="H177" s="161">
        <v>20</v>
      </c>
      <c r="L177" s="158"/>
      <c r="M177" s="162"/>
      <c r="N177" s="163"/>
      <c r="O177" s="163"/>
      <c r="P177" s="163"/>
      <c r="Q177" s="163"/>
      <c r="R177" s="163"/>
      <c r="S177" s="163"/>
      <c r="T177" s="164"/>
      <c r="AT177" s="159" t="s">
        <v>181</v>
      </c>
      <c r="AU177" s="159" t="s">
        <v>79</v>
      </c>
      <c r="AV177" s="14" t="s">
        <v>79</v>
      </c>
      <c r="AW177" s="14" t="s">
        <v>31</v>
      </c>
      <c r="AX177" s="14" t="s">
        <v>76</v>
      </c>
      <c r="AY177" s="159" t="s">
        <v>173</v>
      </c>
    </row>
    <row r="178" spans="1:65" s="2" customFormat="1" ht="16.5" customHeight="1">
      <c r="A178" s="30"/>
      <c r="B178" s="135"/>
      <c r="C178" s="172" t="s">
        <v>245</v>
      </c>
      <c r="D178" s="172" t="s">
        <v>246</v>
      </c>
      <c r="E178" s="173" t="s">
        <v>256</v>
      </c>
      <c r="F178" s="174" t="s">
        <v>257</v>
      </c>
      <c r="G178" s="175" t="s">
        <v>239</v>
      </c>
      <c r="H178" s="176">
        <v>5.6</v>
      </c>
      <c r="I178" s="177"/>
      <c r="J178" s="177">
        <f>ROUND(I178*H178,2)</f>
        <v>0</v>
      </c>
      <c r="K178" s="174" t="s">
        <v>177</v>
      </c>
      <c r="L178" s="178"/>
      <c r="M178" s="179" t="s">
        <v>3</v>
      </c>
      <c r="N178" s="180" t="s">
        <v>41</v>
      </c>
      <c r="O178" s="144">
        <v>0</v>
      </c>
      <c r="P178" s="144">
        <f>O178*H178</f>
        <v>0</v>
      </c>
      <c r="Q178" s="144">
        <v>1</v>
      </c>
      <c r="R178" s="144">
        <f>Q178*H178</f>
        <v>5.6</v>
      </c>
      <c r="S178" s="144">
        <v>0</v>
      </c>
      <c r="T178" s="145">
        <f>S178*H178</f>
        <v>0</v>
      </c>
      <c r="U178" s="30"/>
      <c r="V178" s="30"/>
      <c r="W178" s="30"/>
      <c r="X178" s="30"/>
      <c r="Y178" s="30"/>
      <c r="Z178" s="30"/>
      <c r="AA178" s="30"/>
      <c r="AB178" s="30"/>
      <c r="AC178" s="30"/>
      <c r="AD178" s="30"/>
      <c r="AE178" s="30"/>
      <c r="AR178" s="146" t="s">
        <v>211</v>
      </c>
      <c r="AT178" s="146" t="s">
        <v>246</v>
      </c>
      <c r="AU178" s="146" t="s">
        <v>79</v>
      </c>
      <c r="AY178" s="18" t="s">
        <v>173</v>
      </c>
      <c r="BE178" s="147">
        <f>IF(N178="základní",J178,0)</f>
        <v>0</v>
      </c>
      <c r="BF178" s="147">
        <f>IF(N178="snížená",J178,0)</f>
        <v>0</v>
      </c>
      <c r="BG178" s="147">
        <f>IF(N178="zákl. přenesená",J178,0)</f>
        <v>0</v>
      </c>
      <c r="BH178" s="147">
        <f>IF(N178="sníž. přenesená",J178,0)</f>
        <v>0</v>
      </c>
      <c r="BI178" s="147">
        <f>IF(N178="nulová",J178,0)</f>
        <v>0</v>
      </c>
      <c r="BJ178" s="18" t="s">
        <v>76</v>
      </c>
      <c r="BK178" s="147">
        <f>ROUND(I178*H178,2)</f>
        <v>0</v>
      </c>
      <c r="BL178" s="18" t="s">
        <v>178</v>
      </c>
      <c r="BM178" s="146" t="s">
        <v>1937</v>
      </c>
    </row>
    <row r="179" spans="1:65" s="14" customFormat="1" ht="22.5">
      <c r="B179" s="158"/>
      <c r="D179" s="148" t="s">
        <v>181</v>
      </c>
      <c r="E179" s="159" t="s">
        <v>3</v>
      </c>
      <c r="F179" s="160" t="s">
        <v>797</v>
      </c>
      <c r="H179" s="161">
        <v>5.6</v>
      </c>
      <c r="L179" s="158"/>
      <c r="M179" s="162"/>
      <c r="N179" s="163"/>
      <c r="O179" s="163"/>
      <c r="P179" s="163"/>
      <c r="Q179" s="163"/>
      <c r="R179" s="163"/>
      <c r="S179" s="163"/>
      <c r="T179" s="164"/>
      <c r="AT179" s="159" t="s">
        <v>181</v>
      </c>
      <c r="AU179" s="159" t="s">
        <v>79</v>
      </c>
      <c r="AV179" s="14" t="s">
        <v>79</v>
      </c>
      <c r="AW179" s="14" t="s">
        <v>31</v>
      </c>
      <c r="AX179" s="14" t="s">
        <v>76</v>
      </c>
      <c r="AY179" s="159" t="s">
        <v>173</v>
      </c>
    </row>
    <row r="180" spans="1:65" s="2" customFormat="1" ht="16.5" customHeight="1">
      <c r="A180" s="30"/>
      <c r="B180" s="135"/>
      <c r="C180" s="136" t="s">
        <v>247</v>
      </c>
      <c r="D180" s="136" t="s">
        <v>175</v>
      </c>
      <c r="E180" s="137" t="s">
        <v>260</v>
      </c>
      <c r="F180" s="138" t="s">
        <v>261</v>
      </c>
      <c r="G180" s="139" t="s">
        <v>176</v>
      </c>
      <c r="H180" s="140">
        <v>20</v>
      </c>
      <c r="I180" s="141"/>
      <c r="J180" s="141">
        <f>ROUND(I180*H180,2)</f>
        <v>0</v>
      </c>
      <c r="K180" s="138" t="s">
        <v>177</v>
      </c>
      <c r="L180" s="31"/>
      <c r="M180" s="142" t="s">
        <v>3</v>
      </c>
      <c r="N180" s="143" t="s">
        <v>41</v>
      </c>
      <c r="O180" s="144">
        <v>1.2E-2</v>
      </c>
      <c r="P180" s="144">
        <f>O180*H180</f>
        <v>0.24</v>
      </c>
      <c r="Q180" s="144">
        <v>1.2727000000000001E-3</v>
      </c>
      <c r="R180" s="144">
        <f>Q180*H180</f>
        <v>2.5454000000000001E-2</v>
      </c>
      <c r="S180" s="144">
        <v>0</v>
      </c>
      <c r="T180" s="145">
        <f>S180*H180</f>
        <v>0</v>
      </c>
      <c r="U180" s="30"/>
      <c r="V180" s="30"/>
      <c r="W180" s="30"/>
      <c r="X180" s="30"/>
      <c r="Y180" s="30"/>
      <c r="Z180" s="30"/>
      <c r="AA180" s="30"/>
      <c r="AB180" s="30"/>
      <c r="AC180" s="30"/>
      <c r="AD180" s="30"/>
      <c r="AE180" s="30"/>
      <c r="AR180" s="146" t="s">
        <v>178</v>
      </c>
      <c r="AT180" s="146" t="s">
        <v>175</v>
      </c>
      <c r="AU180" s="146" t="s">
        <v>79</v>
      </c>
      <c r="AY180" s="18" t="s">
        <v>173</v>
      </c>
      <c r="BE180" s="147">
        <f>IF(N180="základní",J180,0)</f>
        <v>0</v>
      </c>
      <c r="BF180" s="147">
        <f>IF(N180="snížená",J180,0)</f>
        <v>0</v>
      </c>
      <c r="BG180" s="147">
        <f>IF(N180="zákl. přenesená",J180,0)</f>
        <v>0</v>
      </c>
      <c r="BH180" s="147">
        <f>IF(N180="sníž. přenesená",J180,0)</f>
        <v>0</v>
      </c>
      <c r="BI180" s="147">
        <f>IF(N180="nulová",J180,0)</f>
        <v>0</v>
      </c>
      <c r="BJ180" s="18" t="s">
        <v>76</v>
      </c>
      <c r="BK180" s="147">
        <f>ROUND(I180*H180,2)</f>
        <v>0</v>
      </c>
      <c r="BL180" s="18" t="s">
        <v>178</v>
      </c>
      <c r="BM180" s="146" t="s">
        <v>1938</v>
      </c>
    </row>
    <row r="181" spans="1:65" s="2" customFormat="1" ht="97.5">
      <c r="A181" s="30"/>
      <c r="B181" s="31"/>
      <c r="C181" s="30"/>
      <c r="D181" s="148" t="s">
        <v>179</v>
      </c>
      <c r="E181" s="30"/>
      <c r="F181" s="149" t="s">
        <v>262</v>
      </c>
      <c r="G181" s="30"/>
      <c r="H181" s="30"/>
      <c r="I181" s="30"/>
      <c r="J181" s="30"/>
      <c r="K181" s="30"/>
      <c r="L181" s="31"/>
      <c r="M181" s="150"/>
      <c r="N181" s="151"/>
      <c r="O181" s="51"/>
      <c r="P181" s="51"/>
      <c r="Q181" s="51"/>
      <c r="R181" s="51"/>
      <c r="S181" s="51"/>
      <c r="T181" s="52"/>
      <c r="U181" s="30"/>
      <c r="V181" s="30"/>
      <c r="W181" s="30"/>
      <c r="X181" s="30"/>
      <c r="Y181" s="30"/>
      <c r="Z181" s="30"/>
      <c r="AA181" s="30"/>
      <c r="AB181" s="30"/>
      <c r="AC181" s="30"/>
      <c r="AD181" s="30"/>
      <c r="AE181" s="30"/>
      <c r="AT181" s="18" t="s">
        <v>179</v>
      </c>
      <c r="AU181" s="18" t="s">
        <v>79</v>
      </c>
    </row>
    <row r="182" spans="1:65" s="14" customFormat="1">
      <c r="B182" s="158"/>
      <c r="D182" s="148" t="s">
        <v>181</v>
      </c>
      <c r="E182" s="159" t="s">
        <v>3</v>
      </c>
      <c r="F182" s="160" t="s">
        <v>799</v>
      </c>
      <c r="H182" s="161">
        <v>20</v>
      </c>
      <c r="L182" s="158"/>
      <c r="M182" s="162"/>
      <c r="N182" s="163"/>
      <c r="O182" s="163"/>
      <c r="P182" s="163"/>
      <c r="Q182" s="163"/>
      <c r="R182" s="163"/>
      <c r="S182" s="163"/>
      <c r="T182" s="164"/>
      <c r="AT182" s="159" t="s">
        <v>181</v>
      </c>
      <c r="AU182" s="159" t="s">
        <v>79</v>
      </c>
      <c r="AV182" s="14" t="s">
        <v>79</v>
      </c>
      <c r="AW182" s="14" t="s">
        <v>31</v>
      </c>
      <c r="AX182" s="14" t="s">
        <v>76</v>
      </c>
      <c r="AY182" s="159" t="s">
        <v>173</v>
      </c>
    </row>
    <row r="183" spans="1:65" s="2" customFormat="1" ht="16.5" customHeight="1">
      <c r="A183" s="30"/>
      <c r="B183" s="135"/>
      <c r="C183" s="172" t="s">
        <v>250</v>
      </c>
      <c r="D183" s="172" t="s">
        <v>246</v>
      </c>
      <c r="E183" s="173" t="s">
        <v>265</v>
      </c>
      <c r="F183" s="174" t="s">
        <v>266</v>
      </c>
      <c r="G183" s="175" t="s">
        <v>267</v>
      </c>
      <c r="H183" s="176">
        <v>0.5</v>
      </c>
      <c r="I183" s="177"/>
      <c r="J183" s="177">
        <f>ROUND(I183*H183,2)</f>
        <v>0</v>
      </c>
      <c r="K183" s="174" t="s">
        <v>177</v>
      </c>
      <c r="L183" s="178"/>
      <c r="M183" s="179" t="s">
        <v>3</v>
      </c>
      <c r="N183" s="180" t="s">
        <v>41</v>
      </c>
      <c r="O183" s="144">
        <v>0</v>
      </c>
      <c r="P183" s="144">
        <f>O183*H183</f>
        <v>0</v>
      </c>
      <c r="Q183" s="144">
        <v>1E-3</v>
      </c>
      <c r="R183" s="144">
        <f>Q183*H183</f>
        <v>5.0000000000000001E-4</v>
      </c>
      <c r="S183" s="144">
        <v>0</v>
      </c>
      <c r="T183" s="145">
        <f>S183*H183</f>
        <v>0</v>
      </c>
      <c r="U183" s="30"/>
      <c r="V183" s="30"/>
      <c r="W183" s="30"/>
      <c r="X183" s="30"/>
      <c r="Y183" s="30"/>
      <c r="Z183" s="30"/>
      <c r="AA183" s="30"/>
      <c r="AB183" s="30"/>
      <c r="AC183" s="30"/>
      <c r="AD183" s="30"/>
      <c r="AE183" s="30"/>
      <c r="AR183" s="146" t="s">
        <v>211</v>
      </c>
      <c r="AT183" s="146" t="s">
        <v>246</v>
      </c>
      <c r="AU183" s="146" t="s">
        <v>79</v>
      </c>
      <c r="AY183" s="18" t="s">
        <v>173</v>
      </c>
      <c r="BE183" s="147">
        <f>IF(N183="základní",J183,0)</f>
        <v>0</v>
      </c>
      <c r="BF183" s="147">
        <f>IF(N183="snížená",J183,0)</f>
        <v>0</v>
      </c>
      <c r="BG183" s="147">
        <f>IF(N183="zákl. přenesená",J183,0)</f>
        <v>0</v>
      </c>
      <c r="BH183" s="147">
        <f>IF(N183="sníž. přenesená",J183,0)</f>
        <v>0</v>
      </c>
      <c r="BI183" s="147">
        <f>IF(N183="nulová",J183,0)</f>
        <v>0</v>
      </c>
      <c r="BJ183" s="18" t="s">
        <v>76</v>
      </c>
      <c r="BK183" s="147">
        <f>ROUND(I183*H183,2)</f>
        <v>0</v>
      </c>
      <c r="BL183" s="18" t="s">
        <v>178</v>
      </c>
      <c r="BM183" s="146" t="s">
        <v>1939</v>
      </c>
    </row>
    <row r="184" spans="1:65" s="14" customFormat="1">
      <c r="B184" s="158"/>
      <c r="D184" s="148" t="s">
        <v>181</v>
      </c>
      <c r="F184" s="160" t="s">
        <v>801</v>
      </c>
      <c r="H184" s="161">
        <v>0.5</v>
      </c>
      <c r="L184" s="158"/>
      <c r="M184" s="162"/>
      <c r="N184" s="163"/>
      <c r="O184" s="163"/>
      <c r="P184" s="163"/>
      <c r="Q184" s="163"/>
      <c r="R184" s="163"/>
      <c r="S184" s="163"/>
      <c r="T184" s="164"/>
      <c r="AT184" s="159" t="s">
        <v>181</v>
      </c>
      <c r="AU184" s="159" t="s">
        <v>79</v>
      </c>
      <c r="AV184" s="14" t="s">
        <v>79</v>
      </c>
      <c r="AW184" s="14" t="s">
        <v>4</v>
      </c>
      <c r="AX184" s="14" t="s">
        <v>76</v>
      </c>
      <c r="AY184" s="159" t="s">
        <v>173</v>
      </c>
    </row>
    <row r="185" spans="1:65" s="12" customFormat="1" ht="22.9" customHeight="1">
      <c r="B185" s="123"/>
      <c r="D185" s="124" t="s">
        <v>69</v>
      </c>
      <c r="E185" s="133" t="s">
        <v>79</v>
      </c>
      <c r="F185" s="133" t="s">
        <v>269</v>
      </c>
      <c r="J185" s="134">
        <f>BK185</f>
        <v>0</v>
      </c>
      <c r="L185" s="123"/>
      <c r="M185" s="127"/>
      <c r="N185" s="128"/>
      <c r="O185" s="128"/>
      <c r="P185" s="129">
        <f>SUM(P186:P221)</f>
        <v>22.668456000000003</v>
      </c>
      <c r="Q185" s="128"/>
      <c r="R185" s="129">
        <f>SUM(R186:R221)</f>
        <v>0.47952842400000001</v>
      </c>
      <c r="S185" s="128"/>
      <c r="T185" s="130">
        <f>SUM(T186:T221)</f>
        <v>0</v>
      </c>
      <c r="AR185" s="124" t="s">
        <v>76</v>
      </c>
      <c r="AT185" s="131" t="s">
        <v>69</v>
      </c>
      <c r="AU185" s="131" t="s">
        <v>76</v>
      </c>
      <c r="AY185" s="124" t="s">
        <v>173</v>
      </c>
      <c r="BK185" s="132">
        <f>SUM(BK186:BK221)</f>
        <v>0</v>
      </c>
    </row>
    <row r="186" spans="1:65" s="2" customFormat="1" ht="21.75" customHeight="1">
      <c r="A186" s="30"/>
      <c r="B186" s="135"/>
      <c r="C186" s="136" t="s">
        <v>251</v>
      </c>
      <c r="D186" s="136" t="s">
        <v>175</v>
      </c>
      <c r="E186" s="137" t="s">
        <v>618</v>
      </c>
      <c r="F186" s="138" t="s">
        <v>619</v>
      </c>
      <c r="G186" s="139" t="s">
        <v>200</v>
      </c>
      <c r="H186" s="140">
        <v>4.2</v>
      </c>
      <c r="I186" s="141"/>
      <c r="J186" s="141">
        <f>ROUND(I186*H186,2)</f>
        <v>0</v>
      </c>
      <c r="K186" s="138" t="s">
        <v>177</v>
      </c>
      <c r="L186" s="31"/>
      <c r="M186" s="142" t="s">
        <v>3</v>
      </c>
      <c r="N186" s="143" t="s">
        <v>41</v>
      </c>
      <c r="O186" s="144">
        <v>0.81</v>
      </c>
      <c r="P186" s="144">
        <f>O186*H186</f>
        <v>3.4020000000000006</v>
      </c>
      <c r="Q186" s="144">
        <v>0</v>
      </c>
      <c r="R186" s="144">
        <f>Q186*H186</f>
        <v>0</v>
      </c>
      <c r="S186" s="144">
        <v>0</v>
      </c>
      <c r="T186" s="145">
        <f>S186*H186</f>
        <v>0</v>
      </c>
      <c r="U186" s="30"/>
      <c r="V186" s="30"/>
      <c r="W186" s="30"/>
      <c r="X186" s="30"/>
      <c r="Y186" s="30"/>
      <c r="Z186" s="30"/>
      <c r="AA186" s="30"/>
      <c r="AB186" s="30"/>
      <c r="AC186" s="30"/>
      <c r="AD186" s="30"/>
      <c r="AE186" s="30"/>
      <c r="AR186" s="146" t="s">
        <v>178</v>
      </c>
      <c r="AT186" s="146" t="s">
        <v>175</v>
      </c>
      <c r="AU186" s="146" t="s">
        <v>79</v>
      </c>
      <c r="AY186" s="18" t="s">
        <v>173</v>
      </c>
      <c r="BE186" s="147">
        <f>IF(N186="základní",J186,0)</f>
        <v>0</v>
      </c>
      <c r="BF186" s="147">
        <f>IF(N186="snížená",J186,0)</f>
        <v>0</v>
      </c>
      <c r="BG186" s="147">
        <f>IF(N186="zákl. přenesená",J186,0)</f>
        <v>0</v>
      </c>
      <c r="BH186" s="147">
        <f>IF(N186="sníž. přenesená",J186,0)</f>
        <v>0</v>
      </c>
      <c r="BI186" s="147">
        <f>IF(N186="nulová",J186,0)</f>
        <v>0</v>
      </c>
      <c r="BJ186" s="18" t="s">
        <v>76</v>
      </c>
      <c r="BK186" s="147">
        <f>ROUND(I186*H186,2)</f>
        <v>0</v>
      </c>
      <c r="BL186" s="18" t="s">
        <v>178</v>
      </c>
      <c r="BM186" s="146" t="s">
        <v>1940</v>
      </c>
    </row>
    <row r="187" spans="1:65" s="2" customFormat="1" ht="126.75">
      <c r="A187" s="30"/>
      <c r="B187" s="31"/>
      <c r="C187" s="30"/>
      <c r="D187" s="148" t="s">
        <v>179</v>
      </c>
      <c r="E187" s="30"/>
      <c r="F187" s="149" t="s">
        <v>621</v>
      </c>
      <c r="G187" s="30"/>
      <c r="H187" s="30"/>
      <c r="I187" s="30"/>
      <c r="J187" s="30"/>
      <c r="K187" s="30"/>
      <c r="L187" s="31"/>
      <c r="M187" s="150"/>
      <c r="N187" s="151"/>
      <c r="O187" s="51"/>
      <c r="P187" s="51"/>
      <c r="Q187" s="51"/>
      <c r="R187" s="51"/>
      <c r="S187" s="51"/>
      <c r="T187" s="52"/>
      <c r="U187" s="30"/>
      <c r="V187" s="30"/>
      <c r="W187" s="30"/>
      <c r="X187" s="30"/>
      <c r="Y187" s="30"/>
      <c r="Z187" s="30"/>
      <c r="AA187" s="30"/>
      <c r="AB187" s="30"/>
      <c r="AC187" s="30"/>
      <c r="AD187" s="30"/>
      <c r="AE187" s="30"/>
      <c r="AT187" s="18" t="s">
        <v>179</v>
      </c>
      <c r="AU187" s="18" t="s">
        <v>79</v>
      </c>
    </row>
    <row r="188" spans="1:65" s="13" customFormat="1">
      <c r="B188" s="152"/>
      <c r="D188" s="148" t="s">
        <v>181</v>
      </c>
      <c r="E188" s="153" t="s">
        <v>3</v>
      </c>
      <c r="F188" s="154" t="s">
        <v>320</v>
      </c>
      <c r="H188" s="153" t="s">
        <v>3</v>
      </c>
      <c r="L188" s="152"/>
      <c r="M188" s="155"/>
      <c r="N188" s="156"/>
      <c r="O188" s="156"/>
      <c r="P188" s="156"/>
      <c r="Q188" s="156"/>
      <c r="R188" s="156"/>
      <c r="S188" s="156"/>
      <c r="T188" s="157"/>
      <c r="AT188" s="153" t="s">
        <v>181</v>
      </c>
      <c r="AU188" s="153" t="s">
        <v>79</v>
      </c>
      <c r="AV188" s="13" t="s">
        <v>76</v>
      </c>
      <c r="AW188" s="13" t="s">
        <v>31</v>
      </c>
      <c r="AX188" s="13" t="s">
        <v>70</v>
      </c>
      <c r="AY188" s="153" t="s">
        <v>173</v>
      </c>
    </row>
    <row r="189" spans="1:65" s="14" customFormat="1">
      <c r="B189" s="158"/>
      <c r="D189" s="148" t="s">
        <v>181</v>
      </c>
      <c r="E189" s="159" t="s">
        <v>3</v>
      </c>
      <c r="F189" s="160" t="s">
        <v>1941</v>
      </c>
      <c r="H189" s="161">
        <v>4.2</v>
      </c>
      <c r="L189" s="158"/>
      <c r="M189" s="162"/>
      <c r="N189" s="163"/>
      <c r="O189" s="163"/>
      <c r="P189" s="163"/>
      <c r="Q189" s="163"/>
      <c r="R189" s="163"/>
      <c r="S189" s="163"/>
      <c r="T189" s="164"/>
      <c r="AT189" s="159" t="s">
        <v>181</v>
      </c>
      <c r="AU189" s="159" t="s">
        <v>79</v>
      </c>
      <c r="AV189" s="14" t="s">
        <v>79</v>
      </c>
      <c r="AW189" s="14" t="s">
        <v>31</v>
      </c>
      <c r="AX189" s="14" t="s">
        <v>70</v>
      </c>
      <c r="AY189" s="159" t="s">
        <v>173</v>
      </c>
    </row>
    <row r="190" spans="1:65" s="15" customFormat="1">
      <c r="B190" s="165"/>
      <c r="D190" s="148" t="s">
        <v>181</v>
      </c>
      <c r="E190" s="166" t="s">
        <v>3</v>
      </c>
      <c r="F190" s="167" t="s">
        <v>188</v>
      </c>
      <c r="H190" s="168">
        <v>4.2</v>
      </c>
      <c r="L190" s="165"/>
      <c r="M190" s="169"/>
      <c r="N190" s="170"/>
      <c r="O190" s="170"/>
      <c r="P190" s="170"/>
      <c r="Q190" s="170"/>
      <c r="R190" s="170"/>
      <c r="S190" s="170"/>
      <c r="T190" s="171"/>
      <c r="AT190" s="166" t="s">
        <v>181</v>
      </c>
      <c r="AU190" s="166" t="s">
        <v>79</v>
      </c>
      <c r="AV190" s="15" t="s">
        <v>178</v>
      </c>
      <c r="AW190" s="15" t="s">
        <v>31</v>
      </c>
      <c r="AX190" s="15" t="s">
        <v>76</v>
      </c>
      <c r="AY190" s="166" t="s">
        <v>173</v>
      </c>
    </row>
    <row r="191" spans="1:65" s="2" customFormat="1" ht="16.5" customHeight="1">
      <c r="A191" s="30"/>
      <c r="B191" s="135"/>
      <c r="C191" s="136" t="s">
        <v>252</v>
      </c>
      <c r="D191" s="136" t="s">
        <v>175</v>
      </c>
      <c r="E191" s="137" t="s">
        <v>276</v>
      </c>
      <c r="F191" s="138" t="s">
        <v>277</v>
      </c>
      <c r="G191" s="139" t="s">
        <v>176</v>
      </c>
      <c r="H191" s="140">
        <v>4.08</v>
      </c>
      <c r="I191" s="141"/>
      <c r="J191" s="141">
        <f>ROUND(I191*H191,2)</f>
        <v>0</v>
      </c>
      <c r="K191" s="138" t="s">
        <v>177</v>
      </c>
      <c r="L191" s="31"/>
      <c r="M191" s="142" t="s">
        <v>3</v>
      </c>
      <c r="N191" s="143" t="s">
        <v>41</v>
      </c>
      <c r="O191" s="144">
        <v>0.39700000000000002</v>
      </c>
      <c r="P191" s="144">
        <f>O191*H191</f>
        <v>1.6197600000000001</v>
      </c>
      <c r="Q191" s="144">
        <v>1.4357E-3</v>
      </c>
      <c r="R191" s="144">
        <f>Q191*H191</f>
        <v>5.8576560000000001E-3</v>
      </c>
      <c r="S191" s="144">
        <v>0</v>
      </c>
      <c r="T191" s="145">
        <f>S191*H191</f>
        <v>0</v>
      </c>
      <c r="U191" s="30"/>
      <c r="V191" s="30"/>
      <c r="W191" s="30"/>
      <c r="X191" s="30"/>
      <c r="Y191" s="30"/>
      <c r="Z191" s="30"/>
      <c r="AA191" s="30"/>
      <c r="AB191" s="30"/>
      <c r="AC191" s="30"/>
      <c r="AD191" s="30"/>
      <c r="AE191" s="30"/>
      <c r="AR191" s="146" t="s">
        <v>178</v>
      </c>
      <c r="AT191" s="146" t="s">
        <v>175</v>
      </c>
      <c r="AU191" s="146" t="s">
        <v>79</v>
      </c>
      <c r="AY191" s="18" t="s">
        <v>173</v>
      </c>
      <c r="BE191" s="147">
        <f>IF(N191="základní",J191,0)</f>
        <v>0</v>
      </c>
      <c r="BF191" s="147">
        <f>IF(N191="snížená",J191,0)</f>
        <v>0</v>
      </c>
      <c r="BG191" s="147">
        <f>IF(N191="zákl. přenesená",J191,0)</f>
        <v>0</v>
      </c>
      <c r="BH191" s="147">
        <f>IF(N191="sníž. přenesená",J191,0)</f>
        <v>0</v>
      </c>
      <c r="BI191" s="147">
        <f>IF(N191="nulová",J191,0)</f>
        <v>0</v>
      </c>
      <c r="BJ191" s="18" t="s">
        <v>76</v>
      </c>
      <c r="BK191" s="147">
        <f>ROUND(I191*H191,2)</f>
        <v>0</v>
      </c>
      <c r="BL191" s="18" t="s">
        <v>178</v>
      </c>
      <c r="BM191" s="146" t="s">
        <v>1942</v>
      </c>
    </row>
    <row r="192" spans="1:65" s="2" customFormat="1" ht="126.75">
      <c r="A192" s="30"/>
      <c r="B192" s="31"/>
      <c r="C192" s="30"/>
      <c r="D192" s="148" t="s">
        <v>179</v>
      </c>
      <c r="E192" s="30"/>
      <c r="F192" s="149" t="s">
        <v>278</v>
      </c>
      <c r="G192" s="30"/>
      <c r="H192" s="30"/>
      <c r="I192" s="30"/>
      <c r="J192" s="30"/>
      <c r="K192" s="30"/>
      <c r="L192" s="31"/>
      <c r="M192" s="150"/>
      <c r="N192" s="151"/>
      <c r="O192" s="51"/>
      <c r="P192" s="51"/>
      <c r="Q192" s="51"/>
      <c r="R192" s="51"/>
      <c r="S192" s="51"/>
      <c r="T192" s="52"/>
      <c r="U192" s="30"/>
      <c r="V192" s="30"/>
      <c r="W192" s="30"/>
      <c r="X192" s="30"/>
      <c r="Y192" s="30"/>
      <c r="Z192" s="30"/>
      <c r="AA192" s="30"/>
      <c r="AB192" s="30"/>
      <c r="AC192" s="30"/>
      <c r="AD192" s="30"/>
      <c r="AE192" s="30"/>
      <c r="AT192" s="18" t="s">
        <v>179</v>
      </c>
      <c r="AU192" s="18" t="s">
        <v>79</v>
      </c>
    </row>
    <row r="193" spans="1:65" s="13" customFormat="1">
      <c r="B193" s="152"/>
      <c r="D193" s="148" t="s">
        <v>181</v>
      </c>
      <c r="E193" s="153" t="s">
        <v>3</v>
      </c>
      <c r="F193" s="154" t="s">
        <v>1943</v>
      </c>
      <c r="H193" s="153" t="s">
        <v>3</v>
      </c>
      <c r="L193" s="152"/>
      <c r="M193" s="155"/>
      <c r="N193" s="156"/>
      <c r="O193" s="156"/>
      <c r="P193" s="156"/>
      <c r="Q193" s="156"/>
      <c r="R193" s="156"/>
      <c r="S193" s="156"/>
      <c r="T193" s="157"/>
      <c r="AT193" s="153" t="s">
        <v>181</v>
      </c>
      <c r="AU193" s="153" t="s">
        <v>79</v>
      </c>
      <c r="AV193" s="13" t="s">
        <v>76</v>
      </c>
      <c r="AW193" s="13" t="s">
        <v>31</v>
      </c>
      <c r="AX193" s="13" t="s">
        <v>70</v>
      </c>
      <c r="AY193" s="153" t="s">
        <v>173</v>
      </c>
    </row>
    <row r="194" spans="1:65" s="14" customFormat="1">
      <c r="B194" s="158"/>
      <c r="D194" s="148" t="s">
        <v>181</v>
      </c>
      <c r="E194" s="159" t="s">
        <v>3</v>
      </c>
      <c r="F194" s="160" t="s">
        <v>1944</v>
      </c>
      <c r="H194" s="161">
        <v>4.08</v>
      </c>
      <c r="L194" s="158"/>
      <c r="M194" s="162"/>
      <c r="N194" s="163"/>
      <c r="O194" s="163"/>
      <c r="P194" s="163"/>
      <c r="Q194" s="163"/>
      <c r="R194" s="163"/>
      <c r="S194" s="163"/>
      <c r="T194" s="164"/>
      <c r="AT194" s="159" t="s">
        <v>181</v>
      </c>
      <c r="AU194" s="159" t="s">
        <v>79</v>
      </c>
      <c r="AV194" s="14" t="s">
        <v>79</v>
      </c>
      <c r="AW194" s="14" t="s">
        <v>31</v>
      </c>
      <c r="AX194" s="14" t="s">
        <v>70</v>
      </c>
      <c r="AY194" s="159" t="s">
        <v>173</v>
      </c>
    </row>
    <row r="195" spans="1:65" s="15" customFormat="1">
      <c r="B195" s="165"/>
      <c r="D195" s="148" t="s">
        <v>181</v>
      </c>
      <c r="E195" s="166" t="s">
        <v>3</v>
      </c>
      <c r="F195" s="167" t="s">
        <v>188</v>
      </c>
      <c r="H195" s="168">
        <v>4.08</v>
      </c>
      <c r="L195" s="165"/>
      <c r="M195" s="169"/>
      <c r="N195" s="170"/>
      <c r="O195" s="170"/>
      <c r="P195" s="170"/>
      <c r="Q195" s="170"/>
      <c r="R195" s="170"/>
      <c r="S195" s="170"/>
      <c r="T195" s="171"/>
      <c r="AT195" s="166" t="s">
        <v>181</v>
      </c>
      <c r="AU195" s="166" t="s">
        <v>79</v>
      </c>
      <c r="AV195" s="15" t="s">
        <v>178</v>
      </c>
      <c r="AW195" s="15" t="s">
        <v>31</v>
      </c>
      <c r="AX195" s="15" t="s">
        <v>76</v>
      </c>
      <c r="AY195" s="166" t="s">
        <v>173</v>
      </c>
    </row>
    <row r="196" spans="1:65" s="2" customFormat="1" ht="21.75" customHeight="1">
      <c r="A196" s="30"/>
      <c r="B196" s="135"/>
      <c r="C196" s="136" t="s">
        <v>8</v>
      </c>
      <c r="D196" s="136" t="s">
        <v>175</v>
      </c>
      <c r="E196" s="137" t="s">
        <v>281</v>
      </c>
      <c r="F196" s="138" t="s">
        <v>282</v>
      </c>
      <c r="G196" s="139" t="s">
        <v>176</v>
      </c>
      <c r="H196" s="140">
        <v>4.08</v>
      </c>
      <c r="I196" s="141"/>
      <c r="J196" s="141">
        <f>ROUND(I196*H196,2)</f>
        <v>0</v>
      </c>
      <c r="K196" s="138" t="s">
        <v>177</v>
      </c>
      <c r="L196" s="31"/>
      <c r="M196" s="142" t="s">
        <v>3</v>
      </c>
      <c r="N196" s="143" t="s">
        <v>41</v>
      </c>
      <c r="O196" s="144">
        <v>0.14399999999999999</v>
      </c>
      <c r="P196" s="144">
        <f>O196*H196</f>
        <v>0.58751999999999993</v>
      </c>
      <c r="Q196" s="144">
        <v>3.6000000000000001E-5</v>
      </c>
      <c r="R196" s="144">
        <f>Q196*H196</f>
        <v>1.4688E-4</v>
      </c>
      <c r="S196" s="144">
        <v>0</v>
      </c>
      <c r="T196" s="145">
        <f>S196*H196</f>
        <v>0</v>
      </c>
      <c r="U196" s="30"/>
      <c r="V196" s="30"/>
      <c r="W196" s="30"/>
      <c r="X196" s="30"/>
      <c r="Y196" s="30"/>
      <c r="Z196" s="30"/>
      <c r="AA196" s="30"/>
      <c r="AB196" s="30"/>
      <c r="AC196" s="30"/>
      <c r="AD196" s="30"/>
      <c r="AE196" s="30"/>
      <c r="AR196" s="146" t="s">
        <v>178</v>
      </c>
      <c r="AT196" s="146" t="s">
        <v>175</v>
      </c>
      <c r="AU196" s="146" t="s">
        <v>79</v>
      </c>
      <c r="AY196" s="18" t="s">
        <v>173</v>
      </c>
      <c r="BE196" s="147">
        <f>IF(N196="základní",J196,0)</f>
        <v>0</v>
      </c>
      <c r="BF196" s="147">
        <f>IF(N196="snížená",J196,0)</f>
        <v>0</v>
      </c>
      <c r="BG196" s="147">
        <f>IF(N196="zákl. přenesená",J196,0)</f>
        <v>0</v>
      </c>
      <c r="BH196" s="147">
        <f>IF(N196="sníž. přenesená",J196,0)</f>
        <v>0</v>
      </c>
      <c r="BI196" s="147">
        <f>IF(N196="nulová",J196,0)</f>
        <v>0</v>
      </c>
      <c r="BJ196" s="18" t="s">
        <v>76</v>
      </c>
      <c r="BK196" s="147">
        <f>ROUND(I196*H196,2)</f>
        <v>0</v>
      </c>
      <c r="BL196" s="18" t="s">
        <v>178</v>
      </c>
      <c r="BM196" s="146" t="s">
        <v>1945</v>
      </c>
    </row>
    <row r="197" spans="1:65" s="2" customFormat="1" ht="126.75">
      <c r="A197" s="30"/>
      <c r="B197" s="31"/>
      <c r="C197" s="30"/>
      <c r="D197" s="148" t="s">
        <v>179</v>
      </c>
      <c r="E197" s="30"/>
      <c r="F197" s="149" t="s">
        <v>278</v>
      </c>
      <c r="G197" s="30"/>
      <c r="H197" s="30"/>
      <c r="I197" s="30"/>
      <c r="J197" s="30"/>
      <c r="K197" s="30"/>
      <c r="L197" s="31"/>
      <c r="M197" s="150"/>
      <c r="N197" s="151"/>
      <c r="O197" s="51"/>
      <c r="P197" s="51"/>
      <c r="Q197" s="51"/>
      <c r="R197" s="51"/>
      <c r="S197" s="51"/>
      <c r="T197" s="52"/>
      <c r="U197" s="30"/>
      <c r="V197" s="30"/>
      <c r="W197" s="30"/>
      <c r="X197" s="30"/>
      <c r="Y197" s="30"/>
      <c r="Z197" s="30"/>
      <c r="AA197" s="30"/>
      <c r="AB197" s="30"/>
      <c r="AC197" s="30"/>
      <c r="AD197" s="30"/>
      <c r="AE197" s="30"/>
      <c r="AT197" s="18" t="s">
        <v>179</v>
      </c>
      <c r="AU197" s="18" t="s">
        <v>79</v>
      </c>
    </row>
    <row r="198" spans="1:65" s="14" customFormat="1">
      <c r="B198" s="158"/>
      <c r="D198" s="148" t="s">
        <v>181</v>
      </c>
      <c r="E198" s="159" t="s">
        <v>3</v>
      </c>
      <c r="F198" s="160" t="s">
        <v>1946</v>
      </c>
      <c r="H198" s="161">
        <v>4.08</v>
      </c>
      <c r="L198" s="158"/>
      <c r="M198" s="162"/>
      <c r="N198" s="163"/>
      <c r="O198" s="163"/>
      <c r="P198" s="163"/>
      <c r="Q198" s="163"/>
      <c r="R198" s="163"/>
      <c r="S198" s="163"/>
      <c r="T198" s="164"/>
      <c r="AT198" s="159" t="s">
        <v>181</v>
      </c>
      <c r="AU198" s="159" t="s">
        <v>79</v>
      </c>
      <c r="AV198" s="14" t="s">
        <v>79</v>
      </c>
      <c r="AW198" s="14" t="s">
        <v>31</v>
      </c>
      <c r="AX198" s="14" t="s">
        <v>76</v>
      </c>
      <c r="AY198" s="159" t="s">
        <v>173</v>
      </c>
    </row>
    <row r="199" spans="1:65" s="2" customFormat="1" ht="21.75" customHeight="1">
      <c r="A199" s="30"/>
      <c r="B199" s="135"/>
      <c r="C199" s="136" t="s">
        <v>259</v>
      </c>
      <c r="D199" s="136" t="s">
        <v>175</v>
      </c>
      <c r="E199" s="137" t="s">
        <v>284</v>
      </c>
      <c r="F199" s="138" t="s">
        <v>285</v>
      </c>
      <c r="G199" s="139" t="s">
        <v>239</v>
      </c>
      <c r="H199" s="140">
        <v>0.42599999999999999</v>
      </c>
      <c r="I199" s="141"/>
      <c r="J199" s="141">
        <f>ROUND(I199*H199,2)</f>
        <v>0</v>
      </c>
      <c r="K199" s="138" t="s">
        <v>177</v>
      </c>
      <c r="L199" s="31"/>
      <c r="M199" s="142" t="s">
        <v>3</v>
      </c>
      <c r="N199" s="143" t="s">
        <v>41</v>
      </c>
      <c r="O199" s="144">
        <v>13.507999999999999</v>
      </c>
      <c r="P199" s="144">
        <f>O199*H199</f>
        <v>5.7544079999999997</v>
      </c>
      <c r="Q199" s="144">
        <v>1.0597380000000001</v>
      </c>
      <c r="R199" s="144">
        <f>Q199*H199</f>
        <v>0.45144838800000003</v>
      </c>
      <c r="S199" s="144">
        <v>0</v>
      </c>
      <c r="T199" s="145">
        <f>S199*H199</f>
        <v>0</v>
      </c>
      <c r="U199" s="30"/>
      <c r="V199" s="30"/>
      <c r="W199" s="30"/>
      <c r="X199" s="30"/>
      <c r="Y199" s="30"/>
      <c r="Z199" s="30"/>
      <c r="AA199" s="30"/>
      <c r="AB199" s="30"/>
      <c r="AC199" s="30"/>
      <c r="AD199" s="30"/>
      <c r="AE199" s="30"/>
      <c r="AR199" s="146" t="s">
        <v>178</v>
      </c>
      <c r="AT199" s="146" t="s">
        <v>175</v>
      </c>
      <c r="AU199" s="146" t="s">
        <v>79</v>
      </c>
      <c r="AY199" s="18" t="s">
        <v>173</v>
      </c>
      <c r="BE199" s="147">
        <f>IF(N199="základní",J199,0)</f>
        <v>0</v>
      </c>
      <c r="BF199" s="147">
        <f>IF(N199="snížená",J199,0)</f>
        <v>0</v>
      </c>
      <c r="BG199" s="147">
        <f>IF(N199="zákl. přenesená",J199,0)</f>
        <v>0</v>
      </c>
      <c r="BH199" s="147">
        <f>IF(N199="sníž. přenesená",J199,0)</f>
        <v>0</v>
      </c>
      <c r="BI199" s="147">
        <f>IF(N199="nulová",J199,0)</f>
        <v>0</v>
      </c>
      <c r="BJ199" s="18" t="s">
        <v>76</v>
      </c>
      <c r="BK199" s="147">
        <f>ROUND(I199*H199,2)</f>
        <v>0</v>
      </c>
      <c r="BL199" s="18" t="s">
        <v>178</v>
      </c>
      <c r="BM199" s="146" t="s">
        <v>1947</v>
      </c>
    </row>
    <row r="200" spans="1:65" s="2" customFormat="1" ht="107.25">
      <c r="A200" s="30"/>
      <c r="B200" s="31"/>
      <c r="C200" s="30"/>
      <c r="D200" s="148" t="s">
        <v>179</v>
      </c>
      <c r="E200" s="30"/>
      <c r="F200" s="149" t="s">
        <v>286</v>
      </c>
      <c r="G200" s="30"/>
      <c r="H200" s="30"/>
      <c r="I200" s="30"/>
      <c r="J200" s="30"/>
      <c r="K200" s="30"/>
      <c r="L200" s="31"/>
      <c r="M200" s="150"/>
      <c r="N200" s="151"/>
      <c r="O200" s="51"/>
      <c r="P200" s="51"/>
      <c r="Q200" s="51"/>
      <c r="R200" s="51"/>
      <c r="S200" s="51"/>
      <c r="T200" s="52"/>
      <c r="U200" s="30"/>
      <c r="V200" s="30"/>
      <c r="W200" s="30"/>
      <c r="X200" s="30"/>
      <c r="Y200" s="30"/>
      <c r="Z200" s="30"/>
      <c r="AA200" s="30"/>
      <c r="AB200" s="30"/>
      <c r="AC200" s="30"/>
      <c r="AD200" s="30"/>
      <c r="AE200" s="30"/>
      <c r="AT200" s="18" t="s">
        <v>179</v>
      </c>
      <c r="AU200" s="18" t="s">
        <v>79</v>
      </c>
    </row>
    <row r="201" spans="1:65" s="13" customFormat="1">
      <c r="B201" s="152"/>
      <c r="D201" s="148" t="s">
        <v>181</v>
      </c>
      <c r="E201" s="153" t="s">
        <v>3</v>
      </c>
      <c r="F201" s="154" t="s">
        <v>365</v>
      </c>
      <c r="H201" s="153" t="s">
        <v>3</v>
      </c>
      <c r="L201" s="152"/>
      <c r="M201" s="155"/>
      <c r="N201" s="156"/>
      <c r="O201" s="156"/>
      <c r="P201" s="156"/>
      <c r="Q201" s="156"/>
      <c r="R201" s="156"/>
      <c r="S201" s="156"/>
      <c r="T201" s="157"/>
      <c r="AT201" s="153" t="s">
        <v>181</v>
      </c>
      <c r="AU201" s="153" t="s">
        <v>79</v>
      </c>
      <c r="AV201" s="13" t="s">
        <v>76</v>
      </c>
      <c r="AW201" s="13" t="s">
        <v>31</v>
      </c>
      <c r="AX201" s="13" t="s">
        <v>70</v>
      </c>
      <c r="AY201" s="153" t="s">
        <v>173</v>
      </c>
    </row>
    <row r="202" spans="1:65" s="14" customFormat="1">
      <c r="B202" s="158"/>
      <c r="D202" s="148" t="s">
        <v>181</v>
      </c>
      <c r="E202" s="159" t="s">
        <v>3</v>
      </c>
      <c r="F202" s="160" t="s">
        <v>1948</v>
      </c>
      <c r="H202" s="161">
        <v>0.42599999999999999</v>
      </c>
      <c r="L202" s="158"/>
      <c r="M202" s="162"/>
      <c r="N202" s="163"/>
      <c r="O202" s="163"/>
      <c r="P202" s="163"/>
      <c r="Q202" s="163"/>
      <c r="R202" s="163"/>
      <c r="S202" s="163"/>
      <c r="T202" s="164"/>
      <c r="AT202" s="159" t="s">
        <v>181</v>
      </c>
      <c r="AU202" s="159" t="s">
        <v>79</v>
      </c>
      <c r="AV202" s="14" t="s">
        <v>79</v>
      </c>
      <c r="AW202" s="14" t="s">
        <v>31</v>
      </c>
      <c r="AX202" s="14" t="s">
        <v>70</v>
      </c>
      <c r="AY202" s="159" t="s">
        <v>173</v>
      </c>
    </row>
    <row r="203" spans="1:65" s="15" customFormat="1">
      <c r="B203" s="165"/>
      <c r="D203" s="148" t="s">
        <v>181</v>
      </c>
      <c r="E203" s="166" t="s">
        <v>3</v>
      </c>
      <c r="F203" s="167" t="s">
        <v>188</v>
      </c>
      <c r="H203" s="168">
        <v>0.42599999999999999</v>
      </c>
      <c r="L203" s="165"/>
      <c r="M203" s="169"/>
      <c r="N203" s="170"/>
      <c r="O203" s="170"/>
      <c r="P203" s="170"/>
      <c r="Q203" s="170"/>
      <c r="R203" s="170"/>
      <c r="S203" s="170"/>
      <c r="T203" s="171"/>
      <c r="AT203" s="166" t="s">
        <v>181</v>
      </c>
      <c r="AU203" s="166" t="s">
        <v>79</v>
      </c>
      <c r="AV203" s="15" t="s">
        <v>178</v>
      </c>
      <c r="AW203" s="15" t="s">
        <v>31</v>
      </c>
      <c r="AX203" s="15" t="s">
        <v>76</v>
      </c>
      <c r="AY203" s="166" t="s">
        <v>173</v>
      </c>
    </row>
    <row r="204" spans="1:65" s="2" customFormat="1" ht="33" customHeight="1">
      <c r="A204" s="30"/>
      <c r="B204" s="135"/>
      <c r="C204" s="136" t="s">
        <v>264</v>
      </c>
      <c r="D204" s="136" t="s">
        <v>175</v>
      </c>
      <c r="E204" s="137" t="s">
        <v>1079</v>
      </c>
      <c r="F204" s="138" t="s">
        <v>1080</v>
      </c>
      <c r="G204" s="139" t="s">
        <v>200</v>
      </c>
      <c r="H204" s="140">
        <v>1.0629999999999999</v>
      </c>
      <c r="I204" s="141"/>
      <c r="J204" s="141">
        <f>ROUND(I204*H204,2)</f>
        <v>0</v>
      </c>
      <c r="K204" s="138" t="s">
        <v>177</v>
      </c>
      <c r="L204" s="31"/>
      <c r="M204" s="142" t="s">
        <v>3</v>
      </c>
      <c r="N204" s="143" t="s">
        <v>41</v>
      </c>
      <c r="O204" s="144">
        <v>0.69599999999999995</v>
      </c>
      <c r="P204" s="144">
        <f>O204*H204</f>
        <v>0.73984799999999995</v>
      </c>
      <c r="Q204" s="144">
        <v>0</v>
      </c>
      <c r="R204" s="144">
        <f>Q204*H204</f>
        <v>0</v>
      </c>
      <c r="S204" s="144">
        <v>0</v>
      </c>
      <c r="T204" s="145">
        <f>S204*H204</f>
        <v>0</v>
      </c>
      <c r="U204" s="30"/>
      <c r="V204" s="30"/>
      <c r="W204" s="30"/>
      <c r="X204" s="30"/>
      <c r="Y204" s="30"/>
      <c r="Z204" s="30"/>
      <c r="AA204" s="30"/>
      <c r="AB204" s="30"/>
      <c r="AC204" s="30"/>
      <c r="AD204" s="30"/>
      <c r="AE204" s="30"/>
      <c r="AR204" s="146" t="s">
        <v>178</v>
      </c>
      <c r="AT204" s="146" t="s">
        <v>175</v>
      </c>
      <c r="AU204" s="146" t="s">
        <v>79</v>
      </c>
      <c r="AY204" s="18" t="s">
        <v>173</v>
      </c>
      <c r="BE204" s="147">
        <f>IF(N204="základní",J204,0)</f>
        <v>0</v>
      </c>
      <c r="BF204" s="147">
        <f>IF(N204="snížená",J204,0)</f>
        <v>0</v>
      </c>
      <c r="BG204" s="147">
        <f>IF(N204="zákl. přenesená",J204,0)</f>
        <v>0</v>
      </c>
      <c r="BH204" s="147">
        <f>IF(N204="sníž. přenesená",J204,0)</f>
        <v>0</v>
      </c>
      <c r="BI204" s="147">
        <f>IF(N204="nulová",J204,0)</f>
        <v>0</v>
      </c>
      <c r="BJ204" s="18" t="s">
        <v>76</v>
      </c>
      <c r="BK204" s="147">
        <f>ROUND(I204*H204,2)</f>
        <v>0</v>
      </c>
      <c r="BL204" s="18" t="s">
        <v>178</v>
      </c>
      <c r="BM204" s="146" t="s">
        <v>1949</v>
      </c>
    </row>
    <row r="205" spans="1:65" s="2" customFormat="1" ht="126.75">
      <c r="A205" s="30"/>
      <c r="B205" s="31"/>
      <c r="C205" s="30"/>
      <c r="D205" s="148" t="s">
        <v>179</v>
      </c>
      <c r="E205" s="30"/>
      <c r="F205" s="149" t="s">
        <v>274</v>
      </c>
      <c r="G205" s="30"/>
      <c r="H205" s="30"/>
      <c r="I205" s="30"/>
      <c r="J205" s="30"/>
      <c r="K205" s="30"/>
      <c r="L205" s="31"/>
      <c r="M205" s="150"/>
      <c r="N205" s="151"/>
      <c r="O205" s="51"/>
      <c r="P205" s="51"/>
      <c r="Q205" s="51"/>
      <c r="R205" s="51"/>
      <c r="S205" s="51"/>
      <c r="T205" s="52"/>
      <c r="U205" s="30"/>
      <c r="V205" s="30"/>
      <c r="W205" s="30"/>
      <c r="X205" s="30"/>
      <c r="Y205" s="30"/>
      <c r="Z205" s="30"/>
      <c r="AA205" s="30"/>
      <c r="AB205" s="30"/>
      <c r="AC205" s="30"/>
      <c r="AD205" s="30"/>
      <c r="AE205" s="30"/>
      <c r="AT205" s="18" t="s">
        <v>179</v>
      </c>
      <c r="AU205" s="18" t="s">
        <v>79</v>
      </c>
    </row>
    <row r="206" spans="1:65" s="13" customFormat="1">
      <c r="B206" s="152"/>
      <c r="D206" s="148" t="s">
        <v>181</v>
      </c>
      <c r="E206" s="153" t="s">
        <v>3</v>
      </c>
      <c r="F206" s="154" t="s">
        <v>288</v>
      </c>
      <c r="H206" s="153" t="s">
        <v>3</v>
      </c>
      <c r="L206" s="152"/>
      <c r="M206" s="155"/>
      <c r="N206" s="156"/>
      <c r="O206" s="156"/>
      <c r="P206" s="156"/>
      <c r="Q206" s="156"/>
      <c r="R206" s="156"/>
      <c r="S206" s="156"/>
      <c r="T206" s="157"/>
      <c r="AT206" s="153" t="s">
        <v>181</v>
      </c>
      <c r="AU206" s="153" t="s">
        <v>79</v>
      </c>
      <c r="AV206" s="13" t="s">
        <v>76</v>
      </c>
      <c r="AW206" s="13" t="s">
        <v>31</v>
      </c>
      <c r="AX206" s="13" t="s">
        <v>70</v>
      </c>
      <c r="AY206" s="153" t="s">
        <v>173</v>
      </c>
    </row>
    <row r="207" spans="1:65" s="14" customFormat="1">
      <c r="B207" s="158"/>
      <c r="D207" s="148" t="s">
        <v>181</v>
      </c>
      <c r="E207" s="159" t="s">
        <v>3</v>
      </c>
      <c r="F207" s="160" t="s">
        <v>1950</v>
      </c>
      <c r="H207" s="161">
        <v>1.0629999999999999</v>
      </c>
      <c r="L207" s="158"/>
      <c r="M207" s="162"/>
      <c r="N207" s="163"/>
      <c r="O207" s="163"/>
      <c r="P207" s="163"/>
      <c r="Q207" s="163"/>
      <c r="R207" s="163"/>
      <c r="S207" s="163"/>
      <c r="T207" s="164"/>
      <c r="AT207" s="159" t="s">
        <v>181</v>
      </c>
      <c r="AU207" s="159" t="s">
        <v>79</v>
      </c>
      <c r="AV207" s="14" t="s">
        <v>79</v>
      </c>
      <c r="AW207" s="14" t="s">
        <v>31</v>
      </c>
      <c r="AX207" s="14" t="s">
        <v>70</v>
      </c>
      <c r="AY207" s="159" t="s">
        <v>173</v>
      </c>
    </row>
    <row r="208" spans="1:65" s="15" customFormat="1">
      <c r="B208" s="165"/>
      <c r="D208" s="148" t="s">
        <v>181</v>
      </c>
      <c r="E208" s="166" t="s">
        <v>3</v>
      </c>
      <c r="F208" s="167" t="s">
        <v>188</v>
      </c>
      <c r="H208" s="168">
        <v>1.0629999999999999</v>
      </c>
      <c r="L208" s="165"/>
      <c r="M208" s="169"/>
      <c r="N208" s="170"/>
      <c r="O208" s="170"/>
      <c r="P208" s="170"/>
      <c r="Q208" s="170"/>
      <c r="R208" s="170"/>
      <c r="S208" s="170"/>
      <c r="T208" s="171"/>
      <c r="AT208" s="166" t="s">
        <v>181</v>
      </c>
      <c r="AU208" s="166" t="s">
        <v>79</v>
      </c>
      <c r="AV208" s="15" t="s">
        <v>178</v>
      </c>
      <c r="AW208" s="15" t="s">
        <v>31</v>
      </c>
      <c r="AX208" s="15" t="s">
        <v>76</v>
      </c>
      <c r="AY208" s="166" t="s">
        <v>173</v>
      </c>
    </row>
    <row r="209" spans="1:65" s="2" customFormat="1" ht="21.75" customHeight="1">
      <c r="A209" s="30"/>
      <c r="B209" s="135"/>
      <c r="C209" s="136" t="s">
        <v>270</v>
      </c>
      <c r="D209" s="136" t="s">
        <v>175</v>
      </c>
      <c r="E209" s="137" t="s">
        <v>1951</v>
      </c>
      <c r="F209" s="138" t="s">
        <v>1952</v>
      </c>
      <c r="G209" s="139" t="s">
        <v>200</v>
      </c>
      <c r="H209" s="140">
        <v>3.52</v>
      </c>
      <c r="I209" s="141"/>
      <c r="J209" s="141">
        <f>ROUND(I209*H209,2)</f>
        <v>0</v>
      </c>
      <c r="K209" s="138" t="s">
        <v>177</v>
      </c>
      <c r="L209" s="31"/>
      <c r="M209" s="142" t="s">
        <v>3</v>
      </c>
      <c r="N209" s="143" t="s">
        <v>41</v>
      </c>
      <c r="O209" s="144">
        <v>0.69599999999999995</v>
      </c>
      <c r="P209" s="144">
        <f>O209*H209</f>
        <v>2.4499199999999997</v>
      </c>
      <c r="Q209" s="144">
        <v>0</v>
      </c>
      <c r="R209" s="144">
        <f>Q209*H209</f>
        <v>0</v>
      </c>
      <c r="S209" s="144">
        <v>0</v>
      </c>
      <c r="T209" s="145">
        <f>S209*H209</f>
        <v>0</v>
      </c>
      <c r="U209" s="30"/>
      <c r="V209" s="30"/>
      <c r="W209" s="30"/>
      <c r="X209" s="30"/>
      <c r="Y209" s="30"/>
      <c r="Z209" s="30"/>
      <c r="AA209" s="30"/>
      <c r="AB209" s="30"/>
      <c r="AC209" s="30"/>
      <c r="AD209" s="30"/>
      <c r="AE209" s="30"/>
      <c r="AR209" s="146" t="s">
        <v>178</v>
      </c>
      <c r="AT209" s="146" t="s">
        <v>175</v>
      </c>
      <c r="AU209" s="146" t="s">
        <v>79</v>
      </c>
      <c r="AY209" s="18" t="s">
        <v>173</v>
      </c>
      <c r="BE209" s="147">
        <f>IF(N209="základní",J209,0)</f>
        <v>0</v>
      </c>
      <c r="BF209" s="147">
        <f>IF(N209="snížená",J209,0)</f>
        <v>0</v>
      </c>
      <c r="BG209" s="147">
        <f>IF(N209="zákl. přenesená",J209,0)</f>
        <v>0</v>
      </c>
      <c r="BH209" s="147">
        <f>IF(N209="sníž. přenesená",J209,0)</f>
        <v>0</v>
      </c>
      <c r="BI209" s="147">
        <f>IF(N209="nulová",J209,0)</f>
        <v>0</v>
      </c>
      <c r="BJ209" s="18" t="s">
        <v>76</v>
      </c>
      <c r="BK209" s="147">
        <f>ROUND(I209*H209,2)</f>
        <v>0</v>
      </c>
      <c r="BL209" s="18" t="s">
        <v>178</v>
      </c>
      <c r="BM209" s="146" t="s">
        <v>1953</v>
      </c>
    </row>
    <row r="210" spans="1:65" s="2" customFormat="1" ht="126.75">
      <c r="A210" s="30"/>
      <c r="B210" s="31"/>
      <c r="C210" s="30"/>
      <c r="D210" s="148" t="s">
        <v>179</v>
      </c>
      <c r="E210" s="30"/>
      <c r="F210" s="149" t="s">
        <v>274</v>
      </c>
      <c r="G210" s="30"/>
      <c r="H210" s="30"/>
      <c r="I210" s="30"/>
      <c r="J210" s="30"/>
      <c r="K210" s="30"/>
      <c r="L210" s="31"/>
      <c r="M210" s="150"/>
      <c r="N210" s="151"/>
      <c r="O210" s="51"/>
      <c r="P210" s="51"/>
      <c r="Q210" s="51"/>
      <c r="R210" s="51"/>
      <c r="S210" s="51"/>
      <c r="T210" s="52"/>
      <c r="U210" s="30"/>
      <c r="V210" s="30"/>
      <c r="W210" s="30"/>
      <c r="X210" s="30"/>
      <c r="Y210" s="30"/>
      <c r="Z210" s="30"/>
      <c r="AA210" s="30"/>
      <c r="AB210" s="30"/>
      <c r="AC210" s="30"/>
      <c r="AD210" s="30"/>
      <c r="AE210" s="30"/>
      <c r="AT210" s="18" t="s">
        <v>179</v>
      </c>
      <c r="AU210" s="18" t="s">
        <v>79</v>
      </c>
    </row>
    <row r="211" spans="1:65" s="13" customFormat="1">
      <c r="B211" s="152"/>
      <c r="D211" s="148" t="s">
        <v>181</v>
      </c>
      <c r="E211" s="153" t="s">
        <v>3</v>
      </c>
      <c r="F211" s="154" t="s">
        <v>1954</v>
      </c>
      <c r="H211" s="153" t="s">
        <v>3</v>
      </c>
      <c r="L211" s="152"/>
      <c r="M211" s="155"/>
      <c r="N211" s="156"/>
      <c r="O211" s="156"/>
      <c r="P211" s="156"/>
      <c r="Q211" s="156"/>
      <c r="R211" s="156"/>
      <c r="S211" s="156"/>
      <c r="T211" s="157"/>
      <c r="AT211" s="153" t="s">
        <v>181</v>
      </c>
      <c r="AU211" s="153" t="s">
        <v>79</v>
      </c>
      <c r="AV211" s="13" t="s">
        <v>76</v>
      </c>
      <c r="AW211" s="13" t="s">
        <v>31</v>
      </c>
      <c r="AX211" s="13" t="s">
        <v>70</v>
      </c>
      <c r="AY211" s="153" t="s">
        <v>173</v>
      </c>
    </row>
    <row r="212" spans="1:65" s="14" customFormat="1">
      <c r="B212" s="158"/>
      <c r="D212" s="148" t="s">
        <v>181</v>
      </c>
      <c r="E212" s="159" t="s">
        <v>3</v>
      </c>
      <c r="F212" s="160" t="s">
        <v>1955</v>
      </c>
      <c r="H212" s="161">
        <v>3.52</v>
      </c>
      <c r="L212" s="158"/>
      <c r="M212" s="162"/>
      <c r="N212" s="163"/>
      <c r="O212" s="163"/>
      <c r="P212" s="163"/>
      <c r="Q212" s="163"/>
      <c r="R212" s="163"/>
      <c r="S212" s="163"/>
      <c r="T212" s="164"/>
      <c r="AT212" s="159" t="s">
        <v>181</v>
      </c>
      <c r="AU212" s="159" t="s">
        <v>79</v>
      </c>
      <c r="AV212" s="14" t="s">
        <v>79</v>
      </c>
      <c r="AW212" s="14" t="s">
        <v>31</v>
      </c>
      <c r="AX212" s="14" t="s">
        <v>70</v>
      </c>
      <c r="AY212" s="159" t="s">
        <v>173</v>
      </c>
    </row>
    <row r="213" spans="1:65" s="15" customFormat="1">
      <c r="B213" s="165"/>
      <c r="D213" s="148" t="s">
        <v>181</v>
      </c>
      <c r="E213" s="166" t="s">
        <v>3</v>
      </c>
      <c r="F213" s="167" t="s">
        <v>188</v>
      </c>
      <c r="H213" s="168">
        <v>3.52</v>
      </c>
      <c r="L213" s="165"/>
      <c r="M213" s="169"/>
      <c r="N213" s="170"/>
      <c r="O213" s="170"/>
      <c r="P213" s="170"/>
      <c r="Q213" s="170"/>
      <c r="R213" s="170"/>
      <c r="S213" s="170"/>
      <c r="T213" s="171"/>
      <c r="AT213" s="166" t="s">
        <v>181</v>
      </c>
      <c r="AU213" s="166" t="s">
        <v>79</v>
      </c>
      <c r="AV213" s="15" t="s">
        <v>178</v>
      </c>
      <c r="AW213" s="15" t="s">
        <v>31</v>
      </c>
      <c r="AX213" s="15" t="s">
        <v>76</v>
      </c>
      <c r="AY213" s="166" t="s">
        <v>173</v>
      </c>
    </row>
    <row r="214" spans="1:65" s="2" customFormat="1" ht="16.5" customHeight="1">
      <c r="A214" s="30"/>
      <c r="B214" s="135"/>
      <c r="C214" s="136" t="s">
        <v>271</v>
      </c>
      <c r="D214" s="136" t="s">
        <v>175</v>
      </c>
      <c r="E214" s="137" t="s">
        <v>837</v>
      </c>
      <c r="F214" s="138" t="s">
        <v>838</v>
      </c>
      <c r="G214" s="139" t="s">
        <v>176</v>
      </c>
      <c r="H214" s="140">
        <v>15</v>
      </c>
      <c r="I214" s="141"/>
      <c r="J214" s="141">
        <f>ROUND(I214*H214,2)</f>
        <v>0</v>
      </c>
      <c r="K214" s="138" t="s">
        <v>177</v>
      </c>
      <c r="L214" s="31"/>
      <c r="M214" s="142" t="s">
        <v>3</v>
      </c>
      <c r="N214" s="143" t="s">
        <v>41</v>
      </c>
      <c r="O214" s="144">
        <v>0.39700000000000002</v>
      </c>
      <c r="P214" s="144">
        <f>O214*H214</f>
        <v>5.9550000000000001</v>
      </c>
      <c r="Q214" s="144">
        <v>1.4357E-3</v>
      </c>
      <c r="R214" s="144">
        <f>Q214*H214</f>
        <v>2.1535499999999999E-2</v>
      </c>
      <c r="S214" s="144">
        <v>0</v>
      </c>
      <c r="T214" s="145">
        <f>S214*H214</f>
        <v>0</v>
      </c>
      <c r="U214" s="30"/>
      <c r="V214" s="30"/>
      <c r="W214" s="30"/>
      <c r="X214" s="30"/>
      <c r="Y214" s="30"/>
      <c r="Z214" s="30"/>
      <c r="AA214" s="30"/>
      <c r="AB214" s="30"/>
      <c r="AC214" s="30"/>
      <c r="AD214" s="30"/>
      <c r="AE214" s="30"/>
      <c r="AR214" s="146" t="s">
        <v>178</v>
      </c>
      <c r="AT214" s="146" t="s">
        <v>175</v>
      </c>
      <c r="AU214" s="146" t="s">
        <v>79</v>
      </c>
      <c r="AY214" s="18" t="s">
        <v>173</v>
      </c>
      <c r="BE214" s="147">
        <f>IF(N214="základní",J214,0)</f>
        <v>0</v>
      </c>
      <c r="BF214" s="147">
        <f>IF(N214="snížená",J214,0)</f>
        <v>0</v>
      </c>
      <c r="BG214" s="147">
        <f>IF(N214="zákl. přenesená",J214,0)</f>
        <v>0</v>
      </c>
      <c r="BH214" s="147">
        <f>IF(N214="sníž. přenesená",J214,0)</f>
        <v>0</v>
      </c>
      <c r="BI214" s="147">
        <f>IF(N214="nulová",J214,0)</f>
        <v>0</v>
      </c>
      <c r="BJ214" s="18" t="s">
        <v>76</v>
      </c>
      <c r="BK214" s="147">
        <f>ROUND(I214*H214,2)</f>
        <v>0</v>
      </c>
      <c r="BL214" s="18" t="s">
        <v>178</v>
      </c>
      <c r="BM214" s="146" t="s">
        <v>1956</v>
      </c>
    </row>
    <row r="215" spans="1:65" s="2" customFormat="1" ht="126.75">
      <c r="A215" s="30"/>
      <c r="B215" s="31"/>
      <c r="C215" s="30"/>
      <c r="D215" s="148" t="s">
        <v>179</v>
      </c>
      <c r="E215" s="30"/>
      <c r="F215" s="149" t="s">
        <v>278</v>
      </c>
      <c r="G215" s="30"/>
      <c r="H215" s="30"/>
      <c r="I215" s="30"/>
      <c r="J215" s="30"/>
      <c r="K215" s="30"/>
      <c r="L215" s="31"/>
      <c r="M215" s="150"/>
      <c r="N215" s="151"/>
      <c r="O215" s="51"/>
      <c r="P215" s="51"/>
      <c r="Q215" s="51"/>
      <c r="R215" s="51"/>
      <c r="S215" s="51"/>
      <c r="T215" s="52"/>
      <c r="U215" s="30"/>
      <c r="V215" s="30"/>
      <c r="W215" s="30"/>
      <c r="X215" s="30"/>
      <c r="Y215" s="30"/>
      <c r="Z215" s="30"/>
      <c r="AA215" s="30"/>
      <c r="AB215" s="30"/>
      <c r="AC215" s="30"/>
      <c r="AD215" s="30"/>
      <c r="AE215" s="30"/>
      <c r="AT215" s="18" t="s">
        <v>179</v>
      </c>
      <c r="AU215" s="18" t="s">
        <v>79</v>
      </c>
    </row>
    <row r="216" spans="1:65" s="13" customFormat="1">
      <c r="B216" s="152"/>
      <c r="D216" s="148" t="s">
        <v>181</v>
      </c>
      <c r="E216" s="153" t="s">
        <v>3</v>
      </c>
      <c r="F216" s="154" t="s">
        <v>1943</v>
      </c>
      <c r="H216" s="153" t="s">
        <v>3</v>
      </c>
      <c r="L216" s="152"/>
      <c r="M216" s="155"/>
      <c r="N216" s="156"/>
      <c r="O216" s="156"/>
      <c r="P216" s="156"/>
      <c r="Q216" s="156"/>
      <c r="R216" s="156"/>
      <c r="S216" s="156"/>
      <c r="T216" s="157"/>
      <c r="AT216" s="153" t="s">
        <v>181</v>
      </c>
      <c r="AU216" s="153" t="s">
        <v>79</v>
      </c>
      <c r="AV216" s="13" t="s">
        <v>76</v>
      </c>
      <c r="AW216" s="13" t="s">
        <v>31</v>
      </c>
      <c r="AX216" s="13" t="s">
        <v>70</v>
      </c>
      <c r="AY216" s="153" t="s">
        <v>173</v>
      </c>
    </row>
    <row r="217" spans="1:65" s="14" customFormat="1">
      <c r="B217" s="158"/>
      <c r="D217" s="148" t="s">
        <v>181</v>
      </c>
      <c r="E217" s="159" t="s">
        <v>3</v>
      </c>
      <c r="F217" s="160" t="s">
        <v>1957</v>
      </c>
      <c r="H217" s="161">
        <v>15</v>
      </c>
      <c r="L217" s="158"/>
      <c r="M217" s="162"/>
      <c r="N217" s="163"/>
      <c r="O217" s="163"/>
      <c r="P217" s="163"/>
      <c r="Q217" s="163"/>
      <c r="R217" s="163"/>
      <c r="S217" s="163"/>
      <c r="T217" s="164"/>
      <c r="AT217" s="159" t="s">
        <v>181</v>
      </c>
      <c r="AU217" s="159" t="s">
        <v>79</v>
      </c>
      <c r="AV217" s="14" t="s">
        <v>79</v>
      </c>
      <c r="AW217" s="14" t="s">
        <v>31</v>
      </c>
      <c r="AX217" s="14" t="s">
        <v>70</v>
      </c>
      <c r="AY217" s="159" t="s">
        <v>173</v>
      </c>
    </row>
    <row r="218" spans="1:65" s="15" customFormat="1">
      <c r="B218" s="165"/>
      <c r="D218" s="148" t="s">
        <v>181</v>
      </c>
      <c r="E218" s="166" t="s">
        <v>3</v>
      </c>
      <c r="F218" s="167" t="s">
        <v>188</v>
      </c>
      <c r="H218" s="168">
        <v>15</v>
      </c>
      <c r="L218" s="165"/>
      <c r="M218" s="169"/>
      <c r="N218" s="170"/>
      <c r="O218" s="170"/>
      <c r="P218" s="170"/>
      <c r="Q218" s="170"/>
      <c r="R218" s="170"/>
      <c r="S218" s="170"/>
      <c r="T218" s="171"/>
      <c r="AT218" s="166" t="s">
        <v>181</v>
      </c>
      <c r="AU218" s="166" t="s">
        <v>79</v>
      </c>
      <c r="AV218" s="15" t="s">
        <v>178</v>
      </c>
      <c r="AW218" s="15" t="s">
        <v>31</v>
      </c>
      <c r="AX218" s="15" t="s">
        <v>76</v>
      </c>
      <c r="AY218" s="166" t="s">
        <v>173</v>
      </c>
    </row>
    <row r="219" spans="1:65" s="2" customFormat="1" ht="21.75" customHeight="1">
      <c r="A219" s="30"/>
      <c r="B219" s="135"/>
      <c r="C219" s="136" t="s">
        <v>275</v>
      </c>
      <c r="D219" s="136" t="s">
        <v>175</v>
      </c>
      <c r="E219" s="137" t="s">
        <v>1958</v>
      </c>
      <c r="F219" s="138" t="s">
        <v>1959</v>
      </c>
      <c r="G219" s="139" t="s">
        <v>176</v>
      </c>
      <c r="H219" s="140">
        <v>15</v>
      </c>
      <c r="I219" s="141"/>
      <c r="J219" s="141">
        <f>ROUND(I219*H219,2)</f>
        <v>0</v>
      </c>
      <c r="K219" s="138" t="s">
        <v>177</v>
      </c>
      <c r="L219" s="31"/>
      <c r="M219" s="142" t="s">
        <v>3</v>
      </c>
      <c r="N219" s="143" t="s">
        <v>41</v>
      </c>
      <c r="O219" s="144">
        <v>0.14399999999999999</v>
      </c>
      <c r="P219" s="144">
        <f>O219*H219</f>
        <v>2.1599999999999997</v>
      </c>
      <c r="Q219" s="144">
        <v>3.6000000000000001E-5</v>
      </c>
      <c r="R219" s="144">
        <f>Q219*H219</f>
        <v>5.4000000000000001E-4</v>
      </c>
      <c r="S219" s="144">
        <v>0</v>
      </c>
      <c r="T219" s="145">
        <f>S219*H219</f>
        <v>0</v>
      </c>
      <c r="U219" s="30"/>
      <c r="V219" s="30"/>
      <c r="W219" s="30"/>
      <c r="X219" s="30"/>
      <c r="Y219" s="30"/>
      <c r="Z219" s="30"/>
      <c r="AA219" s="30"/>
      <c r="AB219" s="30"/>
      <c r="AC219" s="30"/>
      <c r="AD219" s="30"/>
      <c r="AE219" s="30"/>
      <c r="AR219" s="146" t="s">
        <v>178</v>
      </c>
      <c r="AT219" s="146" t="s">
        <v>175</v>
      </c>
      <c r="AU219" s="146" t="s">
        <v>79</v>
      </c>
      <c r="AY219" s="18" t="s">
        <v>173</v>
      </c>
      <c r="BE219" s="147">
        <f>IF(N219="základní",J219,0)</f>
        <v>0</v>
      </c>
      <c r="BF219" s="147">
        <f>IF(N219="snížená",J219,0)</f>
        <v>0</v>
      </c>
      <c r="BG219" s="147">
        <f>IF(N219="zákl. přenesená",J219,0)</f>
        <v>0</v>
      </c>
      <c r="BH219" s="147">
        <f>IF(N219="sníž. přenesená",J219,0)</f>
        <v>0</v>
      </c>
      <c r="BI219" s="147">
        <f>IF(N219="nulová",J219,0)</f>
        <v>0</v>
      </c>
      <c r="BJ219" s="18" t="s">
        <v>76</v>
      </c>
      <c r="BK219" s="147">
        <f>ROUND(I219*H219,2)</f>
        <v>0</v>
      </c>
      <c r="BL219" s="18" t="s">
        <v>178</v>
      </c>
      <c r="BM219" s="146" t="s">
        <v>1960</v>
      </c>
    </row>
    <row r="220" spans="1:65" s="2" customFormat="1" ht="126.75">
      <c r="A220" s="30"/>
      <c r="B220" s="31"/>
      <c r="C220" s="30"/>
      <c r="D220" s="148" t="s">
        <v>179</v>
      </c>
      <c r="E220" s="30"/>
      <c r="F220" s="149" t="s">
        <v>278</v>
      </c>
      <c r="G220" s="30"/>
      <c r="H220" s="30"/>
      <c r="I220" s="30"/>
      <c r="J220" s="30"/>
      <c r="K220" s="30"/>
      <c r="L220" s="31"/>
      <c r="M220" s="150"/>
      <c r="N220" s="151"/>
      <c r="O220" s="51"/>
      <c r="P220" s="51"/>
      <c r="Q220" s="51"/>
      <c r="R220" s="51"/>
      <c r="S220" s="51"/>
      <c r="T220" s="52"/>
      <c r="U220" s="30"/>
      <c r="V220" s="30"/>
      <c r="W220" s="30"/>
      <c r="X220" s="30"/>
      <c r="Y220" s="30"/>
      <c r="Z220" s="30"/>
      <c r="AA220" s="30"/>
      <c r="AB220" s="30"/>
      <c r="AC220" s="30"/>
      <c r="AD220" s="30"/>
      <c r="AE220" s="30"/>
      <c r="AT220" s="18" t="s">
        <v>179</v>
      </c>
      <c r="AU220" s="18" t="s">
        <v>79</v>
      </c>
    </row>
    <row r="221" spans="1:65" s="14" customFormat="1">
      <c r="B221" s="158"/>
      <c r="D221" s="148" t="s">
        <v>181</v>
      </c>
      <c r="E221" s="159" t="s">
        <v>3</v>
      </c>
      <c r="F221" s="160" t="s">
        <v>1961</v>
      </c>
      <c r="H221" s="161">
        <v>15</v>
      </c>
      <c r="L221" s="158"/>
      <c r="M221" s="162"/>
      <c r="N221" s="163"/>
      <c r="O221" s="163"/>
      <c r="P221" s="163"/>
      <c r="Q221" s="163"/>
      <c r="R221" s="163"/>
      <c r="S221" s="163"/>
      <c r="T221" s="164"/>
      <c r="AT221" s="159" t="s">
        <v>181</v>
      </c>
      <c r="AU221" s="159" t="s">
        <v>79</v>
      </c>
      <c r="AV221" s="14" t="s">
        <v>79</v>
      </c>
      <c r="AW221" s="14" t="s">
        <v>31</v>
      </c>
      <c r="AX221" s="14" t="s">
        <v>76</v>
      </c>
      <c r="AY221" s="159" t="s">
        <v>173</v>
      </c>
    </row>
    <row r="222" spans="1:65" s="12" customFormat="1" ht="22.9" customHeight="1">
      <c r="B222" s="123"/>
      <c r="D222" s="124" t="s">
        <v>69</v>
      </c>
      <c r="E222" s="133" t="s">
        <v>189</v>
      </c>
      <c r="F222" s="133" t="s">
        <v>289</v>
      </c>
      <c r="J222" s="134">
        <f>BK222</f>
        <v>0</v>
      </c>
      <c r="L222" s="123"/>
      <c r="M222" s="127"/>
      <c r="N222" s="128"/>
      <c r="O222" s="128"/>
      <c r="P222" s="129">
        <f>SUM(P223:P269)</f>
        <v>104.68319799999999</v>
      </c>
      <c r="Q222" s="128"/>
      <c r="R222" s="129">
        <f>SUM(R223:R269)</f>
        <v>24.7890725444</v>
      </c>
      <c r="S222" s="128"/>
      <c r="T222" s="130">
        <f>SUM(T223:T269)</f>
        <v>0</v>
      </c>
      <c r="AR222" s="124" t="s">
        <v>76</v>
      </c>
      <c r="AT222" s="131" t="s">
        <v>69</v>
      </c>
      <c r="AU222" s="131" t="s">
        <v>76</v>
      </c>
      <c r="AY222" s="124" t="s">
        <v>173</v>
      </c>
      <c r="BK222" s="132">
        <f>SUM(BK223:BK269)</f>
        <v>0</v>
      </c>
    </row>
    <row r="223" spans="1:65" s="2" customFormat="1" ht="21.75" customHeight="1">
      <c r="A223" s="30"/>
      <c r="B223" s="135"/>
      <c r="C223" s="136" t="s">
        <v>280</v>
      </c>
      <c r="D223" s="136" t="s">
        <v>175</v>
      </c>
      <c r="E223" s="137" t="s">
        <v>291</v>
      </c>
      <c r="F223" s="138" t="s">
        <v>292</v>
      </c>
      <c r="G223" s="139" t="s">
        <v>293</v>
      </c>
      <c r="H223" s="140">
        <v>40</v>
      </c>
      <c r="I223" s="141"/>
      <c r="J223" s="141">
        <f>ROUND(I223*H223,2)</f>
        <v>0</v>
      </c>
      <c r="K223" s="138" t="s">
        <v>3</v>
      </c>
      <c r="L223" s="31"/>
      <c r="M223" s="142" t="s">
        <v>3</v>
      </c>
      <c r="N223" s="143" t="s">
        <v>41</v>
      </c>
      <c r="O223" s="144">
        <v>0.28000000000000003</v>
      </c>
      <c r="P223" s="144">
        <f>O223*H223</f>
        <v>11.200000000000001</v>
      </c>
      <c r="Q223" s="144">
        <v>1.1900000000000001E-3</v>
      </c>
      <c r="R223" s="144">
        <f>Q223*H223</f>
        <v>4.7600000000000003E-2</v>
      </c>
      <c r="S223" s="144">
        <v>0</v>
      </c>
      <c r="T223" s="145">
        <f>S223*H223</f>
        <v>0</v>
      </c>
      <c r="U223" s="30"/>
      <c r="V223" s="30"/>
      <c r="W223" s="30"/>
      <c r="X223" s="30"/>
      <c r="Y223" s="30"/>
      <c r="Z223" s="30"/>
      <c r="AA223" s="30"/>
      <c r="AB223" s="30"/>
      <c r="AC223" s="30"/>
      <c r="AD223" s="30"/>
      <c r="AE223" s="30"/>
      <c r="AR223" s="146" t="s">
        <v>178</v>
      </c>
      <c r="AT223" s="146" t="s">
        <v>175</v>
      </c>
      <c r="AU223" s="146" t="s">
        <v>79</v>
      </c>
      <c r="AY223" s="18" t="s">
        <v>173</v>
      </c>
      <c r="BE223" s="147">
        <f>IF(N223="základní",J223,0)</f>
        <v>0</v>
      </c>
      <c r="BF223" s="147">
        <f>IF(N223="snížená",J223,0)</f>
        <v>0</v>
      </c>
      <c r="BG223" s="147">
        <f>IF(N223="zákl. přenesená",J223,0)</f>
        <v>0</v>
      </c>
      <c r="BH223" s="147">
        <f>IF(N223="sníž. přenesená",J223,0)</f>
        <v>0</v>
      </c>
      <c r="BI223" s="147">
        <f>IF(N223="nulová",J223,0)</f>
        <v>0</v>
      </c>
      <c r="BJ223" s="18" t="s">
        <v>76</v>
      </c>
      <c r="BK223" s="147">
        <f>ROUND(I223*H223,2)</f>
        <v>0</v>
      </c>
      <c r="BL223" s="18" t="s">
        <v>178</v>
      </c>
      <c r="BM223" s="146" t="s">
        <v>1962</v>
      </c>
    </row>
    <row r="224" spans="1:65" s="2" customFormat="1" ht="87.75">
      <c r="A224" s="30"/>
      <c r="B224" s="31"/>
      <c r="C224" s="30"/>
      <c r="D224" s="148" t="s">
        <v>179</v>
      </c>
      <c r="E224" s="30"/>
      <c r="F224" s="149" t="s">
        <v>294</v>
      </c>
      <c r="G224" s="30"/>
      <c r="H224" s="30"/>
      <c r="I224" s="30"/>
      <c r="J224" s="30"/>
      <c r="K224" s="30"/>
      <c r="L224" s="31"/>
      <c r="M224" s="150"/>
      <c r="N224" s="151"/>
      <c r="O224" s="51"/>
      <c r="P224" s="51"/>
      <c r="Q224" s="51"/>
      <c r="R224" s="51"/>
      <c r="S224" s="51"/>
      <c r="T224" s="52"/>
      <c r="U224" s="30"/>
      <c r="V224" s="30"/>
      <c r="W224" s="30"/>
      <c r="X224" s="30"/>
      <c r="Y224" s="30"/>
      <c r="Z224" s="30"/>
      <c r="AA224" s="30"/>
      <c r="AB224" s="30"/>
      <c r="AC224" s="30"/>
      <c r="AD224" s="30"/>
      <c r="AE224" s="30"/>
      <c r="AT224" s="18" t="s">
        <v>179</v>
      </c>
      <c r="AU224" s="18" t="s">
        <v>79</v>
      </c>
    </row>
    <row r="225" spans="1:65" s="13" customFormat="1">
      <c r="B225" s="152"/>
      <c r="D225" s="148" t="s">
        <v>181</v>
      </c>
      <c r="E225" s="153" t="s">
        <v>3</v>
      </c>
      <c r="F225" s="154" t="s">
        <v>295</v>
      </c>
      <c r="H225" s="153" t="s">
        <v>3</v>
      </c>
      <c r="L225" s="152"/>
      <c r="M225" s="155"/>
      <c r="N225" s="156"/>
      <c r="O225" s="156"/>
      <c r="P225" s="156"/>
      <c r="Q225" s="156"/>
      <c r="R225" s="156"/>
      <c r="S225" s="156"/>
      <c r="T225" s="157"/>
      <c r="AT225" s="153" t="s">
        <v>181</v>
      </c>
      <c r="AU225" s="153" t="s">
        <v>79</v>
      </c>
      <c r="AV225" s="13" t="s">
        <v>76</v>
      </c>
      <c r="AW225" s="13" t="s">
        <v>31</v>
      </c>
      <c r="AX225" s="13" t="s">
        <v>70</v>
      </c>
      <c r="AY225" s="153" t="s">
        <v>173</v>
      </c>
    </row>
    <row r="226" spans="1:65" s="14" customFormat="1">
      <c r="B226" s="158"/>
      <c r="D226" s="148" t="s">
        <v>181</v>
      </c>
      <c r="E226" s="159" t="s">
        <v>3</v>
      </c>
      <c r="F226" s="160" t="s">
        <v>1963</v>
      </c>
      <c r="H226" s="161">
        <v>40</v>
      </c>
      <c r="L226" s="158"/>
      <c r="M226" s="162"/>
      <c r="N226" s="163"/>
      <c r="O226" s="163"/>
      <c r="P226" s="163"/>
      <c r="Q226" s="163"/>
      <c r="R226" s="163"/>
      <c r="S226" s="163"/>
      <c r="T226" s="164"/>
      <c r="AT226" s="159" t="s">
        <v>181</v>
      </c>
      <c r="AU226" s="159" t="s">
        <v>79</v>
      </c>
      <c r="AV226" s="14" t="s">
        <v>79</v>
      </c>
      <c r="AW226" s="14" t="s">
        <v>31</v>
      </c>
      <c r="AX226" s="14" t="s">
        <v>70</v>
      </c>
      <c r="AY226" s="159" t="s">
        <v>173</v>
      </c>
    </row>
    <row r="227" spans="1:65" s="15" customFormat="1">
      <c r="B227" s="165"/>
      <c r="D227" s="148" t="s">
        <v>181</v>
      </c>
      <c r="E227" s="166" t="s">
        <v>3</v>
      </c>
      <c r="F227" s="167" t="s">
        <v>188</v>
      </c>
      <c r="H227" s="168">
        <v>40</v>
      </c>
      <c r="L227" s="165"/>
      <c r="M227" s="169"/>
      <c r="N227" s="170"/>
      <c r="O227" s="170"/>
      <c r="P227" s="170"/>
      <c r="Q227" s="170"/>
      <c r="R227" s="170"/>
      <c r="S227" s="170"/>
      <c r="T227" s="171"/>
      <c r="AT227" s="166" t="s">
        <v>181</v>
      </c>
      <c r="AU227" s="166" t="s">
        <v>79</v>
      </c>
      <c r="AV227" s="15" t="s">
        <v>178</v>
      </c>
      <c r="AW227" s="15" t="s">
        <v>31</v>
      </c>
      <c r="AX227" s="15" t="s">
        <v>76</v>
      </c>
      <c r="AY227" s="166" t="s">
        <v>173</v>
      </c>
    </row>
    <row r="228" spans="1:65" s="13" customFormat="1">
      <c r="B228" s="152"/>
      <c r="D228" s="148" t="s">
        <v>181</v>
      </c>
      <c r="E228" s="153" t="s">
        <v>3</v>
      </c>
      <c r="F228" s="154" t="s">
        <v>296</v>
      </c>
      <c r="H228" s="153" t="s">
        <v>3</v>
      </c>
      <c r="L228" s="152"/>
      <c r="M228" s="155"/>
      <c r="N228" s="156"/>
      <c r="O228" s="156"/>
      <c r="P228" s="156"/>
      <c r="Q228" s="156"/>
      <c r="R228" s="156"/>
      <c r="S228" s="156"/>
      <c r="T228" s="157"/>
      <c r="AT228" s="153" t="s">
        <v>181</v>
      </c>
      <c r="AU228" s="153" t="s">
        <v>79</v>
      </c>
      <c r="AV228" s="13" t="s">
        <v>76</v>
      </c>
      <c r="AW228" s="13" t="s">
        <v>31</v>
      </c>
      <c r="AX228" s="13" t="s">
        <v>70</v>
      </c>
      <c r="AY228" s="153" t="s">
        <v>173</v>
      </c>
    </row>
    <row r="229" spans="1:65" s="2" customFormat="1" ht="16.5" customHeight="1">
      <c r="A229" s="30"/>
      <c r="B229" s="135"/>
      <c r="C229" s="136" t="s">
        <v>283</v>
      </c>
      <c r="D229" s="136" t="s">
        <v>175</v>
      </c>
      <c r="E229" s="137" t="s">
        <v>298</v>
      </c>
      <c r="F229" s="138" t="s">
        <v>299</v>
      </c>
      <c r="G229" s="139" t="s">
        <v>200</v>
      </c>
      <c r="H229" s="140">
        <v>2.016</v>
      </c>
      <c r="I229" s="141"/>
      <c r="J229" s="141">
        <f>ROUND(I229*H229,2)</f>
        <v>0</v>
      </c>
      <c r="K229" s="138" t="s">
        <v>177</v>
      </c>
      <c r="L229" s="31"/>
      <c r="M229" s="142" t="s">
        <v>3</v>
      </c>
      <c r="N229" s="143" t="s">
        <v>41</v>
      </c>
      <c r="O229" s="144">
        <v>2.9790000000000001</v>
      </c>
      <c r="P229" s="144">
        <f>O229*H229</f>
        <v>6.0056640000000003</v>
      </c>
      <c r="Q229" s="144">
        <v>0</v>
      </c>
      <c r="R229" s="144">
        <f>Q229*H229</f>
        <v>0</v>
      </c>
      <c r="S229" s="144">
        <v>0</v>
      </c>
      <c r="T229" s="145">
        <f>S229*H229</f>
        <v>0</v>
      </c>
      <c r="U229" s="30"/>
      <c r="V229" s="30"/>
      <c r="W229" s="30"/>
      <c r="X229" s="30"/>
      <c r="Y229" s="30"/>
      <c r="Z229" s="30"/>
      <c r="AA229" s="30"/>
      <c r="AB229" s="30"/>
      <c r="AC229" s="30"/>
      <c r="AD229" s="30"/>
      <c r="AE229" s="30"/>
      <c r="AR229" s="146" t="s">
        <v>178</v>
      </c>
      <c r="AT229" s="146" t="s">
        <v>175</v>
      </c>
      <c r="AU229" s="146" t="s">
        <v>79</v>
      </c>
      <c r="AY229" s="18" t="s">
        <v>173</v>
      </c>
      <c r="BE229" s="147">
        <f>IF(N229="základní",J229,0)</f>
        <v>0</v>
      </c>
      <c r="BF229" s="147">
        <f>IF(N229="snížená",J229,0)</f>
        <v>0</v>
      </c>
      <c r="BG229" s="147">
        <f>IF(N229="zákl. přenesená",J229,0)</f>
        <v>0</v>
      </c>
      <c r="BH229" s="147">
        <f>IF(N229="sníž. přenesená",J229,0)</f>
        <v>0</v>
      </c>
      <c r="BI229" s="147">
        <f>IF(N229="nulová",J229,0)</f>
        <v>0</v>
      </c>
      <c r="BJ229" s="18" t="s">
        <v>76</v>
      </c>
      <c r="BK229" s="147">
        <f>ROUND(I229*H229,2)</f>
        <v>0</v>
      </c>
      <c r="BL229" s="18" t="s">
        <v>178</v>
      </c>
      <c r="BM229" s="146" t="s">
        <v>1964</v>
      </c>
    </row>
    <row r="230" spans="1:65" s="2" customFormat="1" ht="78">
      <c r="A230" s="30"/>
      <c r="B230" s="31"/>
      <c r="C230" s="30"/>
      <c r="D230" s="148" t="s">
        <v>179</v>
      </c>
      <c r="E230" s="30"/>
      <c r="F230" s="149" t="s">
        <v>300</v>
      </c>
      <c r="G230" s="30"/>
      <c r="H230" s="30"/>
      <c r="I230" s="30"/>
      <c r="J230" s="30"/>
      <c r="K230" s="30"/>
      <c r="L230" s="31"/>
      <c r="M230" s="150"/>
      <c r="N230" s="151"/>
      <c r="O230" s="51"/>
      <c r="P230" s="51"/>
      <c r="Q230" s="51"/>
      <c r="R230" s="51"/>
      <c r="S230" s="51"/>
      <c r="T230" s="52"/>
      <c r="U230" s="30"/>
      <c r="V230" s="30"/>
      <c r="W230" s="30"/>
      <c r="X230" s="30"/>
      <c r="Y230" s="30"/>
      <c r="Z230" s="30"/>
      <c r="AA230" s="30"/>
      <c r="AB230" s="30"/>
      <c r="AC230" s="30"/>
      <c r="AD230" s="30"/>
      <c r="AE230" s="30"/>
      <c r="AT230" s="18" t="s">
        <v>179</v>
      </c>
      <c r="AU230" s="18" t="s">
        <v>79</v>
      </c>
    </row>
    <row r="231" spans="1:65" s="13" customFormat="1">
      <c r="B231" s="152"/>
      <c r="D231" s="148" t="s">
        <v>181</v>
      </c>
      <c r="E231" s="153" t="s">
        <v>3</v>
      </c>
      <c r="F231" s="154" t="s">
        <v>1965</v>
      </c>
      <c r="H231" s="153" t="s">
        <v>3</v>
      </c>
      <c r="L231" s="152"/>
      <c r="M231" s="155"/>
      <c r="N231" s="156"/>
      <c r="O231" s="156"/>
      <c r="P231" s="156"/>
      <c r="Q231" s="156"/>
      <c r="R231" s="156"/>
      <c r="S231" s="156"/>
      <c r="T231" s="157"/>
      <c r="AT231" s="153" t="s">
        <v>181</v>
      </c>
      <c r="AU231" s="153" t="s">
        <v>79</v>
      </c>
      <c r="AV231" s="13" t="s">
        <v>76</v>
      </c>
      <c r="AW231" s="13" t="s">
        <v>31</v>
      </c>
      <c r="AX231" s="13" t="s">
        <v>70</v>
      </c>
      <c r="AY231" s="153" t="s">
        <v>173</v>
      </c>
    </row>
    <row r="232" spans="1:65" s="14" customFormat="1">
      <c r="B232" s="158"/>
      <c r="D232" s="148" t="s">
        <v>181</v>
      </c>
      <c r="E232" s="159" t="s">
        <v>3</v>
      </c>
      <c r="F232" s="160" t="s">
        <v>1966</v>
      </c>
      <c r="H232" s="161">
        <v>1.008</v>
      </c>
      <c r="L232" s="158"/>
      <c r="M232" s="162"/>
      <c r="N232" s="163"/>
      <c r="O232" s="163"/>
      <c r="P232" s="163"/>
      <c r="Q232" s="163"/>
      <c r="R232" s="163"/>
      <c r="S232" s="163"/>
      <c r="T232" s="164"/>
      <c r="AT232" s="159" t="s">
        <v>181</v>
      </c>
      <c r="AU232" s="159" t="s">
        <v>79</v>
      </c>
      <c r="AV232" s="14" t="s">
        <v>79</v>
      </c>
      <c r="AW232" s="14" t="s">
        <v>31</v>
      </c>
      <c r="AX232" s="14" t="s">
        <v>70</v>
      </c>
      <c r="AY232" s="159" t="s">
        <v>173</v>
      </c>
    </row>
    <row r="233" spans="1:65" s="14" customFormat="1">
      <c r="B233" s="158"/>
      <c r="D233" s="148" t="s">
        <v>181</v>
      </c>
      <c r="E233" s="159" t="s">
        <v>3</v>
      </c>
      <c r="F233" s="160" t="s">
        <v>1967</v>
      </c>
      <c r="H233" s="161">
        <v>1.008</v>
      </c>
      <c r="L233" s="158"/>
      <c r="M233" s="162"/>
      <c r="N233" s="163"/>
      <c r="O233" s="163"/>
      <c r="P233" s="163"/>
      <c r="Q233" s="163"/>
      <c r="R233" s="163"/>
      <c r="S233" s="163"/>
      <c r="T233" s="164"/>
      <c r="AT233" s="159" t="s">
        <v>181</v>
      </c>
      <c r="AU233" s="159" t="s">
        <v>79</v>
      </c>
      <c r="AV233" s="14" t="s">
        <v>79</v>
      </c>
      <c r="AW233" s="14" t="s">
        <v>31</v>
      </c>
      <c r="AX233" s="14" t="s">
        <v>70</v>
      </c>
      <c r="AY233" s="159" t="s">
        <v>173</v>
      </c>
    </row>
    <row r="234" spans="1:65" s="15" customFormat="1">
      <c r="B234" s="165"/>
      <c r="D234" s="148" t="s">
        <v>181</v>
      </c>
      <c r="E234" s="166" t="s">
        <v>3</v>
      </c>
      <c r="F234" s="167" t="s">
        <v>188</v>
      </c>
      <c r="H234" s="168">
        <v>2.016</v>
      </c>
      <c r="L234" s="165"/>
      <c r="M234" s="169"/>
      <c r="N234" s="170"/>
      <c r="O234" s="170"/>
      <c r="P234" s="170"/>
      <c r="Q234" s="170"/>
      <c r="R234" s="170"/>
      <c r="S234" s="170"/>
      <c r="T234" s="171"/>
      <c r="AT234" s="166" t="s">
        <v>181</v>
      </c>
      <c r="AU234" s="166" t="s">
        <v>79</v>
      </c>
      <c r="AV234" s="15" t="s">
        <v>178</v>
      </c>
      <c r="AW234" s="15" t="s">
        <v>31</v>
      </c>
      <c r="AX234" s="15" t="s">
        <v>76</v>
      </c>
      <c r="AY234" s="166" t="s">
        <v>173</v>
      </c>
    </row>
    <row r="235" spans="1:65" s="2" customFormat="1" ht="21.75" customHeight="1">
      <c r="A235" s="30"/>
      <c r="B235" s="135"/>
      <c r="C235" s="136" t="s">
        <v>287</v>
      </c>
      <c r="D235" s="136" t="s">
        <v>175</v>
      </c>
      <c r="E235" s="137" t="s">
        <v>302</v>
      </c>
      <c r="F235" s="138" t="s">
        <v>303</v>
      </c>
      <c r="G235" s="139" t="s">
        <v>176</v>
      </c>
      <c r="H235" s="140">
        <v>9.702</v>
      </c>
      <c r="I235" s="141"/>
      <c r="J235" s="141">
        <f>ROUND(I235*H235,2)</f>
        <v>0</v>
      </c>
      <c r="K235" s="138" t="s">
        <v>3</v>
      </c>
      <c r="L235" s="31"/>
      <c r="M235" s="142" t="s">
        <v>3</v>
      </c>
      <c r="N235" s="143" t="s">
        <v>41</v>
      </c>
      <c r="O235" s="144">
        <v>0.71099999999999997</v>
      </c>
      <c r="P235" s="144">
        <f>O235*H235</f>
        <v>6.8981219999999999</v>
      </c>
      <c r="Q235" s="144">
        <v>2.8E-3</v>
      </c>
      <c r="R235" s="144">
        <f>Q235*H235</f>
        <v>2.7165599999999998E-2</v>
      </c>
      <c r="S235" s="144">
        <v>0</v>
      </c>
      <c r="T235" s="145">
        <f>S235*H235</f>
        <v>0</v>
      </c>
      <c r="U235" s="30"/>
      <c r="V235" s="30"/>
      <c r="W235" s="30"/>
      <c r="X235" s="30"/>
      <c r="Y235" s="30"/>
      <c r="Z235" s="30"/>
      <c r="AA235" s="30"/>
      <c r="AB235" s="30"/>
      <c r="AC235" s="30"/>
      <c r="AD235" s="30"/>
      <c r="AE235" s="30"/>
      <c r="AR235" s="146" t="s">
        <v>178</v>
      </c>
      <c r="AT235" s="146" t="s">
        <v>175</v>
      </c>
      <c r="AU235" s="146" t="s">
        <v>79</v>
      </c>
      <c r="AY235" s="18" t="s">
        <v>173</v>
      </c>
      <c r="BE235" s="147">
        <f>IF(N235="základní",J235,0)</f>
        <v>0</v>
      </c>
      <c r="BF235" s="147">
        <f>IF(N235="snížená",J235,0)</f>
        <v>0</v>
      </c>
      <c r="BG235" s="147">
        <f>IF(N235="zákl. přenesená",J235,0)</f>
        <v>0</v>
      </c>
      <c r="BH235" s="147">
        <f>IF(N235="sníž. přenesená",J235,0)</f>
        <v>0</v>
      </c>
      <c r="BI235" s="147">
        <f>IF(N235="nulová",J235,0)</f>
        <v>0</v>
      </c>
      <c r="BJ235" s="18" t="s">
        <v>76</v>
      </c>
      <c r="BK235" s="147">
        <f>ROUND(I235*H235,2)</f>
        <v>0</v>
      </c>
      <c r="BL235" s="18" t="s">
        <v>178</v>
      </c>
      <c r="BM235" s="146" t="s">
        <v>1968</v>
      </c>
    </row>
    <row r="236" spans="1:65" s="2" customFormat="1" ht="204.75">
      <c r="A236" s="30"/>
      <c r="B236" s="31"/>
      <c r="C236" s="30"/>
      <c r="D236" s="148" t="s">
        <v>304</v>
      </c>
      <c r="E236" s="30"/>
      <c r="F236" s="149" t="s">
        <v>305</v>
      </c>
      <c r="G236" s="30"/>
      <c r="H236" s="30"/>
      <c r="I236" s="30"/>
      <c r="J236" s="30"/>
      <c r="K236" s="30"/>
      <c r="L236" s="31"/>
      <c r="M236" s="150"/>
      <c r="N236" s="151"/>
      <c r="O236" s="51"/>
      <c r="P236" s="51"/>
      <c r="Q236" s="51"/>
      <c r="R236" s="51"/>
      <c r="S236" s="51"/>
      <c r="T236" s="52"/>
      <c r="U236" s="30"/>
      <c r="V236" s="30"/>
      <c r="W236" s="30"/>
      <c r="X236" s="30"/>
      <c r="Y236" s="30"/>
      <c r="Z236" s="30"/>
      <c r="AA236" s="30"/>
      <c r="AB236" s="30"/>
      <c r="AC236" s="30"/>
      <c r="AD236" s="30"/>
      <c r="AE236" s="30"/>
      <c r="AT236" s="18" t="s">
        <v>304</v>
      </c>
      <c r="AU236" s="18" t="s">
        <v>79</v>
      </c>
    </row>
    <row r="237" spans="1:65" s="13" customFormat="1" ht="22.5">
      <c r="B237" s="152"/>
      <c r="D237" s="148" t="s">
        <v>181</v>
      </c>
      <c r="E237" s="153" t="s">
        <v>3</v>
      </c>
      <c r="F237" s="154" t="s">
        <v>306</v>
      </c>
      <c r="H237" s="153" t="s">
        <v>3</v>
      </c>
      <c r="L237" s="152"/>
      <c r="M237" s="155"/>
      <c r="N237" s="156"/>
      <c r="O237" s="156"/>
      <c r="P237" s="156"/>
      <c r="Q237" s="156"/>
      <c r="R237" s="156"/>
      <c r="S237" s="156"/>
      <c r="T237" s="157"/>
      <c r="AT237" s="153" t="s">
        <v>181</v>
      </c>
      <c r="AU237" s="153" t="s">
        <v>79</v>
      </c>
      <c r="AV237" s="13" t="s">
        <v>76</v>
      </c>
      <c r="AW237" s="13" t="s">
        <v>31</v>
      </c>
      <c r="AX237" s="13" t="s">
        <v>70</v>
      </c>
      <c r="AY237" s="153" t="s">
        <v>173</v>
      </c>
    </row>
    <row r="238" spans="1:65" s="14" customFormat="1">
      <c r="B238" s="158"/>
      <c r="D238" s="148" t="s">
        <v>181</v>
      </c>
      <c r="E238" s="159" t="s">
        <v>3</v>
      </c>
      <c r="F238" s="160" t="s">
        <v>1969</v>
      </c>
      <c r="H238" s="161">
        <v>9.702</v>
      </c>
      <c r="L238" s="158"/>
      <c r="M238" s="162"/>
      <c r="N238" s="163"/>
      <c r="O238" s="163"/>
      <c r="P238" s="163"/>
      <c r="Q238" s="163"/>
      <c r="R238" s="163"/>
      <c r="S238" s="163"/>
      <c r="T238" s="164"/>
      <c r="AT238" s="159" t="s">
        <v>181</v>
      </c>
      <c r="AU238" s="159" t="s">
        <v>79</v>
      </c>
      <c r="AV238" s="14" t="s">
        <v>79</v>
      </c>
      <c r="AW238" s="14" t="s">
        <v>31</v>
      </c>
      <c r="AX238" s="14" t="s">
        <v>76</v>
      </c>
      <c r="AY238" s="159" t="s">
        <v>173</v>
      </c>
    </row>
    <row r="239" spans="1:65" s="2" customFormat="1" ht="21.75" customHeight="1">
      <c r="A239" s="30"/>
      <c r="B239" s="135"/>
      <c r="C239" s="136" t="s">
        <v>290</v>
      </c>
      <c r="D239" s="136" t="s">
        <v>175</v>
      </c>
      <c r="E239" s="137" t="s">
        <v>308</v>
      </c>
      <c r="F239" s="138" t="s">
        <v>309</v>
      </c>
      <c r="G239" s="139" t="s">
        <v>239</v>
      </c>
      <c r="H239" s="140">
        <v>0.25700000000000001</v>
      </c>
      <c r="I239" s="141"/>
      <c r="J239" s="141">
        <f>ROUND(I239*H239,2)</f>
        <v>0</v>
      </c>
      <c r="K239" s="138" t="s">
        <v>177</v>
      </c>
      <c r="L239" s="31"/>
      <c r="M239" s="142" t="s">
        <v>3</v>
      </c>
      <c r="N239" s="143" t="s">
        <v>41</v>
      </c>
      <c r="O239" s="144">
        <v>47.35</v>
      </c>
      <c r="P239" s="144">
        <f>O239*H239</f>
        <v>12.168950000000001</v>
      </c>
      <c r="Q239" s="144">
        <v>1.0487652000000001</v>
      </c>
      <c r="R239" s="144">
        <f>Q239*H239</f>
        <v>0.26953265640000001</v>
      </c>
      <c r="S239" s="144">
        <v>0</v>
      </c>
      <c r="T239" s="145">
        <f>S239*H239</f>
        <v>0</v>
      </c>
      <c r="U239" s="30"/>
      <c r="V239" s="30"/>
      <c r="W239" s="30"/>
      <c r="X239" s="30"/>
      <c r="Y239" s="30"/>
      <c r="Z239" s="30"/>
      <c r="AA239" s="30"/>
      <c r="AB239" s="30"/>
      <c r="AC239" s="30"/>
      <c r="AD239" s="30"/>
      <c r="AE239" s="30"/>
      <c r="AR239" s="146" t="s">
        <v>178</v>
      </c>
      <c r="AT239" s="146" t="s">
        <v>175</v>
      </c>
      <c r="AU239" s="146" t="s">
        <v>79</v>
      </c>
      <c r="AY239" s="18" t="s">
        <v>173</v>
      </c>
      <c r="BE239" s="147">
        <f>IF(N239="základní",J239,0)</f>
        <v>0</v>
      </c>
      <c r="BF239" s="147">
        <f>IF(N239="snížená",J239,0)</f>
        <v>0</v>
      </c>
      <c r="BG239" s="147">
        <f>IF(N239="zákl. přenesená",J239,0)</f>
        <v>0</v>
      </c>
      <c r="BH239" s="147">
        <f>IF(N239="sníž. přenesená",J239,0)</f>
        <v>0</v>
      </c>
      <c r="BI239" s="147">
        <f>IF(N239="nulová",J239,0)</f>
        <v>0</v>
      </c>
      <c r="BJ239" s="18" t="s">
        <v>76</v>
      </c>
      <c r="BK239" s="147">
        <f>ROUND(I239*H239,2)</f>
        <v>0</v>
      </c>
      <c r="BL239" s="18" t="s">
        <v>178</v>
      </c>
      <c r="BM239" s="146" t="s">
        <v>1970</v>
      </c>
    </row>
    <row r="240" spans="1:65" s="2" customFormat="1" ht="175.5">
      <c r="A240" s="30"/>
      <c r="B240" s="31"/>
      <c r="C240" s="30"/>
      <c r="D240" s="148" t="s">
        <v>179</v>
      </c>
      <c r="E240" s="30"/>
      <c r="F240" s="149" t="s">
        <v>310</v>
      </c>
      <c r="G240" s="30"/>
      <c r="H240" s="30"/>
      <c r="I240" s="30"/>
      <c r="J240" s="30"/>
      <c r="K240" s="30"/>
      <c r="L240" s="31"/>
      <c r="M240" s="150"/>
      <c r="N240" s="151"/>
      <c r="O240" s="51"/>
      <c r="P240" s="51"/>
      <c r="Q240" s="51"/>
      <c r="R240" s="51"/>
      <c r="S240" s="51"/>
      <c r="T240" s="52"/>
      <c r="U240" s="30"/>
      <c r="V240" s="30"/>
      <c r="W240" s="30"/>
      <c r="X240" s="30"/>
      <c r="Y240" s="30"/>
      <c r="Z240" s="30"/>
      <c r="AA240" s="30"/>
      <c r="AB240" s="30"/>
      <c r="AC240" s="30"/>
      <c r="AD240" s="30"/>
      <c r="AE240" s="30"/>
      <c r="AT240" s="18" t="s">
        <v>179</v>
      </c>
      <c r="AU240" s="18" t="s">
        <v>79</v>
      </c>
    </row>
    <row r="241" spans="1:65" s="13" customFormat="1">
      <c r="B241" s="152"/>
      <c r="D241" s="148" t="s">
        <v>181</v>
      </c>
      <c r="E241" s="153" t="s">
        <v>3</v>
      </c>
      <c r="F241" s="154" t="s">
        <v>320</v>
      </c>
      <c r="H241" s="153" t="s">
        <v>3</v>
      </c>
      <c r="L241" s="152"/>
      <c r="M241" s="155"/>
      <c r="N241" s="156"/>
      <c r="O241" s="156"/>
      <c r="P241" s="156"/>
      <c r="Q241" s="156"/>
      <c r="R241" s="156"/>
      <c r="S241" s="156"/>
      <c r="T241" s="157"/>
      <c r="AT241" s="153" t="s">
        <v>181</v>
      </c>
      <c r="AU241" s="153" t="s">
        <v>79</v>
      </c>
      <c r="AV241" s="13" t="s">
        <v>76</v>
      </c>
      <c r="AW241" s="13" t="s">
        <v>31</v>
      </c>
      <c r="AX241" s="13" t="s">
        <v>70</v>
      </c>
      <c r="AY241" s="153" t="s">
        <v>173</v>
      </c>
    </row>
    <row r="242" spans="1:65" s="14" customFormat="1">
      <c r="B242" s="158"/>
      <c r="D242" s="148" t="s">
        <v>181</v>
      </c>
      <c r="E242" s="159" t="s">
        <v>3</v>
      </c>
      <c r="F242" s="160" t="s">
        <v>1971</v>
      </c>
      <c r="H242" s="161">
        <v>0.184</v>
      </c>
      <c r="L242" s="158"/>
      <c r="M242" s="162"/>
      <c r="N242" s="163"/>
      <c r="O242" s="163"/>
      <c r="P242" s="163"/>
      <c r="Q242" s="163"/>
      <c r="R242" s="163"/>
      <c r="S242" s="163"/>
      <c r="T242" s="164"/>
      <c r="AT242" s="159" t="s">
        <v>181</v>
      </c>
      <c r="AU242" s="159" t="s">
        <v>79</v>
      </c>
      <c r="AV242" s="14" t="s">
        <v>79</v>
      </c>
      <c r="AW242" s="14" t="s">
        <v>31</v>
      </c>
      <c r="AX242" s="14" t="s">
        <v>70</v>
      </c>
      <c r="AY242" s="159" t="s">
        <v>173</v>
      </c>
    </row>
    <row r="243" spans="1:65" s="14" customFormat="1">
      <c r="B243" s="158"/>
      <c r="D243" s="148" t="s">
        <v>181</v>
      </c>
      <c r="E243" s="159" t="s">
        <v>3</v>
      </c>
      <c r="F243" s="160" t="s">
        <v>1972</v>
      </c>
      <c r="H243" s="161">
        <v>7.2999999999999995E-2</v>
      </c>
      <c r="L243" s="158"/>
      <c r="M243" s="162"/>
      <c r="N243" s="163"/>
      <c r="O243" s="163"/>
      <c r="P243" s="163"/>
      <c r="Q243" s="163"/>
      <c r="R243" s="163"/>
      <c r="S243" s="163"/>
      <c r="T243" s="164"/>
      <c r="AT243" s="159" t="s">
        <v>181</v>
      </c>
      <c r="AU243" s="159" t="s">
        <v>79</v>
      </c>
      <c r="AV243" s="14" t="s">
        <v>79</v>
      </c>
      <c r="AW243" s="14" t="s">
        <v>31</v>
      </c>
      <c r="AX243" s="14" t="s">
        <v>70</v>
      </c>
      <c r="AY243" s="159" t="s">
        <v>173</v>
      </c>
    </row>
    <row r="244" spans="1:65" s="15" customFormat="1">
      <c r="B244" s="165"/>
      <c r="D244" s="148" t="s">
        <v>181</v>
      </c>
      <c r="E244" s="166" t="s">
        <v>3</v>
      </c>
      <c r="F244" s="167" t="s">
        <v>188</v>
      </c>
      <c r="H244" s="168">
        <v>0.25700000000000001</v>
      </c>
      <c r="L244" s="165"/>
      <c r="M244" s="169"/>
      <c r="N244" s="170"/>
      <c r="O244" s="170"/>
      <c r="P244" s="170"/>
      <c r="Q244" s="170"/>
      <c r="R244" s="170"/>
      <c r="S244" s="170"/>
      <c r="T244" s="171"/>
      <c r="AT244" s="166" t="s">
        <v>181</v>
      </c>
      <c r="AU244" s="166" t="s">
        <v>79</v>
      </c>
      <c r="AV244" s="15" t="s">
        <v>178</v>
      </c>
      <c r="AW244" s="15" t="s">
        <v>31</v>
      </c>
      <c r="AX244" s="15" t="s">
        <v>76</v>
      </c>
      <c r="AY244" s="166" t="s">
        <v>173</v>
      </c>
    </row>
    <row r="245" spans="1:65" s="2" customFormat="1" ht="21.75" customHeight="1">
      <c r="A245" s="30"/>
      <c r="B245" s="135"/>
      <c r="C245" s="136" t="s">
        <v>297</v>
      </c>
      <c r="D245" s="136" t="s">
        <v>175</v>
      </c>
      <c r="E245" s="137" t="s">
        <v>871</v>
      </c>
      <c r="F245" s="138" t="s">
        <v>872</v>
      </c>
      <c r="G245" s="139" t="s">
        <v>200</v>
      </c>
      <c r="H245" s="140">
        <v>13.994</v>
      </c>
      <c r="I245" s="141"/>
      <c r="J245" s="141">
        <f>ROUND(I245*H245,2)</f>
        <v>0</v>
      </c>
      <c r="K245" s="138" t="s">
        <v>177</v>
      </c>
      <c r="L245" s="31"/>
      <c r="M245" s="142" t="s">
        <v>3</v>
      </c>
      <c r="N245" s="143" t="s">
        <v>41</v>
      </c>
      <c r="O245" s="144">
        <v>0.93799999999999994</v>
      </c>
      <c r="P245" s="144">
        <f>O245*H245</f>
        <v>13.126371999999998</v>
      </c>
      <c r="Q245" s="144">
        <v>0</v>
      </c>
      <c r="R245" s="144">
        <f>Q245*H245</f>
        <v>0</v>
      </c>
      <c r="S245" s="144">
        <v>0</v>
      </c>
      <c r="T245" s="145">
        <f>S245*H245</f>
        <v>0</v>
      </c>
      <c r="U245" s="30"/>
      <c r="V245" s="30"/>
      <c r="W245" s="30"/>
      <c r="X245" s="30"/>
      <c r="Y245" s="30"/>
      <c r="Z245" s="30"/>
      <c r="AA245" s="30"/>
      <c r="AB245" s="30"/>
      <c r="AC245" s="30"/>
      <c r="AD245" s="30"/>
      <c r="AE245" s="30"/>
      <c r="AR245" s="146" t="s">
        <v>178</v>
      </c>
      <c r="AT245" s="146" t="s">
        <v>175</v>
      </c>
      <c r="AU245" s="146" t="s">
        <v>79</v>
      </c>
      <c r="AY245" s="18" t="s">
        <v>173</v>
      </c>
      <c r="BE245" s="147">
        <f>IF(N245="základní",J245,0)</f>
        <v>0</v>
      </c>
      <c r="BF245" s="147">
        <f>IF(N245="snížená",J245,0)</f>
        <v>0</v>
      </c>
      <c r="BG245" s="147">
        <f>IF(N245="zákl. přenesená",J245,0)</f>
        <v>0</v>
      </c>
      <c r="BH245" s="147">
        <f>IF(N245="sníž. přenesená",J245,0)</f>
        <v>0</v>
      </c>
      <c r="BI245" s="147">
        <f>IF(N245="nulová",J245,0)</f>
        <v>0</v>
      </c>
      <c r="BJ245" s="18" t="s">
        <v>76</v>
      </c>
      <c r="BK245" s="147">
        <f>ROUND(I245*H245,2)</f>
        <v>0</v>
      </c>
      <c r="BL245" s="18" t="s">
        <v>178</v>
      </c>
      <c r="BM245" s="146" t="s">
        <v>1973</v>
      </c>
    </row>
    <row r="246" spans="1:65" s="2" customFormat="1" ht="224.25">
      <c r="A246" s="30"/>
      <c r="B246" s="31"/>
      <c r="C246" s="30"/>
      <c r="D246" s="148" t="s">
        <v>179</v>
      </c>
      <c r="E246" s="30"/>
      <c r="F246" s="149" t="s">
        <v>874</v>
      </c>
      <c r="G246" s="30"/>
      <c r="H246" s="30"/>
      <c r="I246" s="30"/>
      <c r="J246" s="30"/>
      <c r="K246" s="30"/>
      <c r="L246" s="31"/>
      <c r="M246" s="150"/>
      <c r="N246" s="151"/>
      <c r="O246" s="51"/>
      <c r="P246" s="51"/>
      <c r="Q246" s="51"/>
      <c r="R246" s="51"/>
      <c r="S246" s="51"/>
      <c r="T246" s="52"/>
      <c r="U246" s="30"/>
      <c r="V246" s="30"/>
      <c r="W246" s="30"/>
      <c r="X246" s="30"/>
      <c r="Y246" s="30"/>
      <c r="Z246" s="30"/>
      <c r="AA246" s="30"/>
      <c r="AB246" s="30"/>
      <c r="AC246" s="30"/>
      <c r="AD246" s="30"/>
      <c r="AE246" s="30"/>
      <c r="AT246" s="18" t="s">
        <v>179</v>
      </c>
      <c r="AU246" s="18" t="s">
        <v>79</v>
      </c>
    </row>
    <row r="247" spans="1:65" s="14" customFormat="1" ht="22.5">
      <c r="B247" s="158"/>
      <c r="D247" s="148" t="s">
        <v>181</v>
      </c>
      <c r="E247" s="159" t="s">
        <v>3</v>
      </c>
      <c r="F247" s="160" t="s">
        <v>1974</v>
      </c>
      <c r="H247" s="161">
        <v>13.36</v>
      </c>
      <c r="L247" s="158"/>
      <c r="M247" s="162"/>
      <c r="N247" s="163"/>
      <c r="O247" s="163"/>
      <c r="P247" s="163"/>
      <c r="Q247" s="163"/>
      <c r="R247" s="163"/>
      <c r="S247" s="163"/>
      <c r="T247" s="164"/>
      <c r="AT247" s="159" t="s">
        <v>181</v>
      </c>
      <c r="AU247" s="159" t="s">
        <v>79</v>
      </c>
      <c r="AV247" s="14" t="s">
        <v>79</v>
      </c>
      <c r="AW247" s="14" t="s">
        <v>31</v>
      </c>
      <c r="AX247" s="14" t="s">
        <v>70</v>
      </c>
      <c r="AY247" s="159" t="s">
        <v>173</v>
      </c>
    </row>
    <row r="248" spans="1:65" s="14" customFormat="1">
      <c r="B248" s="158"/>
      <c r="D248" s="148" t="s">
        <v>181</v>
      </c>
      <c r="E248" s="159" t="s">
        <v>3</v>
      </c>
      <c r="F248" s="160" t="s">
        <v>1975</v>
      </c>
      <c r="H248" s="161">
        <v>0.63400000000000001</v>
      </c>
      <c r="L248" s="158"/>
      <c r="M248" s="162"/>
      <c r="N248" s="163"/>
      <c r="O248" s="163"/>
      <c r="P248" s="163"/>
      <c r="Q248" s="163"/>
      <c r="R248" s="163"/>
      <c r="S248" s="163"/>
      <c r="T248" s="164"/>
      <c r="AT248" s="159" t="s">
        <v>181</v>
      </c>
      <c r="AU248" s="159" t="s">
        <v>79</v>
      </c>
      <c r="AV248" s="14" t="s">
        <v>79</v>
      </c>
      <c r="AW248" s="14" t="s">
        <v>31</v>
      </c>
      <c r="AX248" s="14" t="s">
        <v>70</v>
      </c>
      <c r="AY248" s="159" t="s">
        <v>173</v>
      </c>
    </row>
    <row r="249" spans="1:65" s="15" customFormat="1">
      <c r="B249" s="165"/>
      <c r="D249" s="148" t="s">
        <v>181</v>
      </c>
      <c r="E249" s="166" t="s">
        <v>3</v>
      </c>
      <c r="F249" s="167" t="s">
        <v>188</v>
      </c>
      <c r="H249" s="168">
        <v>13.994</v>
      </c>
      <c r="L249" s="165"/>
      <c r="M249" s="169"/>
      <c r="N249" s="170"/>
      <c r="O249" s="170"/>
      <c r="P249" s="170"/>
      <c r="Q249" s="170"/>
      <c r="R249" s="170"/>
      <c r="S249" s="170"/>
      <c r="T249" s="171"/>
      <c r="AT249" s="166" t="s">
        <v>181</v>
      </c>
      <c r="AU249" s="166" t="s">
        <v>79</v>
      </c>
      <c r="AV249" s="15" t="s">
        <v>178</v>
      </c>
      <c r="AW249" s="15" t="s">
        <v>31</v>
      </c>
      <c r="AX249" s="15" t="s">
        <v>76</v>
      </c>
      <c r="AY249" s="166" t="s">
        <v>173</v>
      </c>
    </row>
    <row r="250" spans="1:65" s="2" customFormat="1" ht="21.75" customHeight="1">
      <c r="A250" s="30"/>
      <c r="B250" s="135"/>
      <c r="C250" s="136" t="s">
        <v>301</v>
      </c>
      <c r="D250" s="136" t="s">
        <v>175</v>
      </c>
      <c r="E250" s="137" t="s">
        <v>878</v>
      </c>
      <c r="F250" s="138" t="s">
        <v>879</v>
      </c>
      <c r="G250" s="139" t="s">
        <v>176</v>
      </c>
      <c r="H250" s="140">
        <v>31.68</v>
      </c>
      <c r="I250" s="141"/>
      <c r="J250" s="141">
        <f>ROUND(I250*H250,2)</f>
        <v>0</v>
      </c>
      <c r="K250" s="138" t="s">
        <v>3</v>
      </c>
      <c r="L250" s="31"/>
      <c r="M250" s="142" t="s">
        <v>3</v>
      </c>
      <c r="N250" s="143" t="s">
        <v>41</v>
      </c>
      <c r="O250" s="144">
        <v>0.71099999999999997</v>
      </c>
      <c r="P250" s="144">
        <f>O250*H250</f>
        <v>22.524479999999997</v>
      </c>
      <c r="Q250" s="144">
        <v>2.8E-3</v>
      </c>
      <c r="R250" s="144">
        <f>Q250*H250</f>
        <v>8.8704000000000005E-2</v>
      </c>
      <c r="S250" s="144">
        <v>0</v>
      </c>
      <c r="T250" s="145">
        <f>S250*H250</f>
        <v>0</v>
      </c>
      <c r="U250" s="30"/>
      <c r="V250" s="30"/>
      <c r="W250" s="30"/>
      <c r="X250" s="30"/>
      <c r="Y250" s="30"/>
      <c r="Z250" s="30"/>
      <c r="AA250" s="30"/>
      <c r="AB250" s="30"/>
      <c r="AC250" s="30"/>
      <c r="AD250" s="30"/>
      <c r="AE250" s="30"/>
      <c r="AR250" s="146" t="s">
        <v>178</v>
      </c>
      <c r="AT250" s="146" t="s">
        <v>175</v>
      </c>
      <c r="AU250" s="146" t="s">
        <v>79</v>
      </c>
      <c r="AY250" s="18" t="s">
        <v>173</v>
      </c>
      <c r="BE250" s="147">
        <f>IF(N250="základní",J250,0)</f>
        <v>0</v>
      </c>
      <c r="BF250" s="147">
        <f>IF(N250="snížená",J250,0)</f>
        <v>0</v>
      </c>
      <c r="BG250" s="147">
        <f>IF(N250="zákl. přenesená",J250,0)</f>
        <v>0</v>
      </c>
      <c r="BH250" s="147">
        <f>IF(N250="sníž. přenesená",J250,0)</f>
        <v>0</v>
      </c>
      <c r="BI250" s="147">
        <f>IF(N250="nulová",J250,0)</f>
        <v>0</v>
      </c>
      <c r="BJ250" s="18" t="s">
        <v>76</v>
      </c>
      <c r="BK250" s="147">
        <f>ROUND(I250*H250,2)</f>
        <v>0</v>
      </c>
      <c r="BL250" s="18" t="s">
        <v>178</v>
      </c>
      <c r="BM250" s="146" t="s">
        <v>1976</v>
      </c>
    </row>
    <row r="251" spans="1:65" s="2" customFormat="1" ht="204.75">
      <c r="A251" s="30"/>
      <c r="B251" s="31"/>
      <c r="C251" s="30"/>
      <c r="D251" s="148" t="s">
        <v>304</v>
      </c>
      <c r="E251" s="30"/>
      <c r="F251" s="149" t="s">
        <v>305</v>
      </c>
      <c r="G251" s="30"/>
      <c r="H251" s="30"/>
      <c r="I251" s="30"/>
      <c r="J251" s="30"/>
      <c r="K251" s="30"/>
      <c r="L251" s="31"/>
      <c r="M251" s="150"/>
      <c r="N251" s="151"/>
      <c r="O251" s="51"/>
      <c r="P251" s="51"/>
      <c r="Q251" s="51"/>
      <c r="R251" s="51"/>
      <c r="S251" s="51"/>
      <c r="T251" s="52"/>
      <c r="U251" s="30"/>
      <c r="V251" s="30"/>
      <c r="W251" s="30"/>
      <c r="X251" s="30"/>
      <c r="Y251" s="30"/>
      <c r="Z251" s="30"/>
      <c r="AA251" s="30"/>
      <c r="AB251" s="30"/>
      <c r="AC251" s="30"/>
      <c r="AD251" s="30"/>
      <c r="AE251" s="30"/>
      <c r="AT251" s="18" t="s">
        <v>304</v>
      </c>
      <c r="AU251" s="18" t="s">
        <v>79</v>
      </c>
    </row>
    <row r="252" spans="1:65" s="13" customFormat="1" ht="22.5">
      <c r="B252" s="152"/>
      <c r="D252" s="148" t="s">
        <v>181</v>
      </c>
      <c r="E252" s="153" t="s">
        <v>3</v>
      </c>
      <c r="F252" s="154" t="s">
        <v>1977</v>
      </c>
      <c r="H252" s="153" t="s">
        <v>3</v>
      </c>
      <c r="L252" s="152"/>
      <c r="M252" s="155"/>
      <c r="N252" s="156"/>
      <c r="O252" s="156"/>
      <c r="P252" s="156"/>
      <c r="Q252" s="156"/>
      <c r="R252" s="156"/>
      <c r="S252" s="156"/>
      <c r="T252" s="157"/>
      <c r="AT252" s="153" t="s">
        <v>181</v>
      </c>
      <c r="AU252" s="153" t="s">
        <v>79</v>
      </c>
      <c r="AV252" s="13" t="s">
        <v>76</v>
      </c>
      <c r="AW252" s="13" t="s">
        <v>31</v>
      </c>
      <c r="AX252" s="13" t="s">
        <v>70</v>
      </c>
      <c r="AY252" s="153" t="s">
        <v>173</v>
      </c>
    </row>
    <row r="253" spans="1:65" s="14" customFormat="1">
      <c r="B253" s="158"/>
      <c r="D253" s="148" t="s">
        <v>181</v>
      </c>
      <c r="E253" s="159" t="s">
        <v>3</v>
      </c>
      <c r="F253" s="160" t="s">
        <v>1978</v>
      </c>
      <c r="H253" s="161">
        <v>31.68</v>
      </c>
      <c r="L253" s="158"/>
      <c r="M253" s="162"/>
      <c r="N253" s="163"/>
      <c r="O253" s="163"/>
      <c r="P253" s="163"/>
      <c r="Q253" s="163"/>
      <c r="R253" s="163"/>
      <c r="S253" s="163"/>
      <c r="T253" s="164"/>
      <c r="AT253" s="159" t="s">
        <v>181</v>
      </c>
      <c r="AU253" s="159" t="s">
        <v>79</v>
      </c>
      <c r="AV253" s="14" t="s">
        <v>79</v>
      </c>
      <c r="AW253" s="14" t="s">
        <v>31</v>
      </c>
      <c r="AX253" s="14" t="s">
        <v>70</v>
      </c>
      <c r="AY253" s="159" t="s">
        <v>173</v>
      </c>
    </row>
    <row r="254" spans="1:65" s="15" customFormat="1">
      <c r="B254" s="165"/>
      <c r="D254" s="148" t="s">
        <v>181</v>
      </c>
      <c r="E254" s="166" t="s">
        <v>3</v>
      </c>
      <c r="F254" s="167" t="s">
        <v>188</v>
      </c>
      <c r="H254" s="168">
        <v>31.68</v>
      </c>
      <c r="L254" s="165"/>
      <c r="M254" s="169"/>
      <c r="N254" s="170"/>
      <c r="O254" s="170"/>
      <c r="P254" s="170"/>
      <c r="Q254" s="170"/>
      <c r="R254" s="170"/>
      <c r="S254" s="170"/>
      <c r="T254" s="171"/>
      <c r="AT254" s="166" t="s">
        <v>181</v>
      </c>
      <c r="AU254" s="166" t="s">
        <v>79</v>
      </c>
      <c r="AV254" s="15" t="s">
        <v>178</v>
      </c>
      <c r="AW254" s="15" t="s">
        <v>31</v>
      </c>
      <c r="AX254" s="15" t="s">
        <v>76</v>
      </c>
      <c r="AY254" s="166" t="s">
        <v>173</v>
      </c>
    </row>
    <row r="255" spans="1:65" s="2" customFormat="1" ht="33" customHeight="1">
      <c r="A255" s="30"/>
      <c r="B255" s="135"/>
      <c r="C255" s="136" t="s">
        <v>307</v>
      </c>
      <c r="D255" s="136" t="s">
        <v>175</v>
      </c>
      <c r="E255" s="137" t="s">
        <v>1117</v>
      </c>
      <c r="F255" s="138" t="s">
        <v>1118</v>
      </c>
      <c r="G255" s="139" t="s">
        <v>239</v>
      </c>
      <c r="H255" s="140">
        <v>0.77100000000000002</v>
      </c>
      <c r="I255" s="141"/>
      <c r="J255" s="141">
        <f>ROUND(I255*H255,2)</f>
        <v>0</v>
      </c>
      <c r="K255" s="138" t="s">
        <v>177</v>
      </c>
      <c r="L255" s="31"/>
      <c r="M255" s="142" t="s">
        <v>3</v>
      </c>
      <c r="N255" s="143" t="s">
        <v>41</v>
      </c>
      <c r="O255" s="144">
        <v>14.91</v>
      </c>
      <c r="P255" s="144">
        <f>O255*H255</f>
        <v>11.495610000000001</v>
      </c>
      <c r="Q255" s="144">
        <v>1.059728</v>
      </c>
      <c r="R255" s="144">
        <f>Q255*H255</f>
        <v>0.81705028800000001</v>
      </c>
      <c r="S255" s="144">
        <v>0</v>
      </c>
      <c r="T255" s="145">
        <f>S255*H255</f>
        <v>0</v>
      </c>
      <c r="U255" s="30"/>
      <c r="V255" s="30"/>
      <c r="W255" s="30"/>
      <c r="X255" s="30"/>
      <c r="Y255" s="30"/>
      <c r="Z255" s="30"/>
      <c r="AA255" s="30"/>
      <c r="AB255" s="30"/>
      <c r="AC255" s="30"/>
      <c r="AD255" s="30"/>
      <c r="AE255" s="30"/>
      <c r="AR255" s="146" t="s">
        <v>178</v>
      </c>
      <c r="AT255" s="146" t="s">
        <v>175</v>
      </c>
      <c r="AU255" s="146" t="s">
        <v>79</v>
      </c>
      <c r="AY255" s="18" t="s">
        <v>173</v>
      </c>
      <c r="BE255" s="147">
        <f>IF(N255="základní",J255,0)</f>
        <v>0</v>
      </c>
      <c r="BF255" s="147">
        <f>IF(N255="snížená",J255,0)</f>
        <v>0</v>
      </c>
      <c r="BG255" s="147">
        <f>IF(N255="zákl. přenesená",J255,0)</f>
        <v>0</v>
      </c>
      <c r="BH255" s="147">
        <f>IF(N255="sníž. přenesená",J255,0)</f>
        <v>0</v>
      </c>
      <c r="BI255" s="147">
        <f>IF(N255="nulová",J255,0)</f>
        <v>0</v>
      </c>
      <c r="BJ255" s="18" t="s">
        <v>76</v>
      </c>
      <c r="BK255" s="147">
        <f>ROUND(I255*H255,2)</f>
        <v>0</v>
      </c>
      <c r="BL255" s="18" t="s">
        <v>178</v>
      </c>
      <c r="BM255" s="146" t="s">
        <v>1979</v>
      </c>
    </row>
    <row r="256" spans="1:65" s="2" customFormat="1" ht="136.5">
      <c r="A256" s="30"/>
      <c r="B256" s="31"/>
      <c r="C256" s="30"/>
      <c r="D256" s="148" t="s">
        <v>179</v>
      </c>
      <c r="E256" s="30"/>
      <c r="F256" s="149" t="s">
        <v>886</v>
      </c>
      <c r="G256" s="30"/>
      <c r="H256" s="30"/>
      <c r="I256" s="30"/>
      <c r="J256" s="30"/>
      <c r="K256" s="30"/>
      <c r="L256" s="31"/>
      <c r="M256" s="150"/>
      <c r="N256" s="151"/>
      <c r="O256" s="51"/>
      <c r="P256" s="51"/>
      <c r="Q256" s="51"/>
      <c r="R256" s="51"/>
      <c r="S256" s="51"/>
      <c r="T256" s="52"/>
      <c r="U256" s="30"/>
      <c r="V256" s="30"/>
      <c r="W256" s="30"/>
      <c r="X256" s="30"/>
      <c r="Y256" s="30"/>
      <c r="Z256" s="30"/>
      <c r="AA256" s="30"/>
      <c r="AB256" s="30"/>
      <c r="AC256" s="30"/>
      <c r="AD256" s="30"/>
      <c r="AE256" s="30"/>
      <c r="AT256" s="18" t="s">
        <v>179</v>
      </c>
      <c r="AU256" s="18" t="s">
        <v>79</v>
      </c>
    </row>
    <row r="257" spans="1:65" s="13" customFormat="1">
      <c r="B257" s="152"/>
      <c r="D257" s="148" t="s">
        <v>181</v>
      </c>
      <c r="E257" s="153" t="s">
        <v>3</v>
      </c>
      <c r="F257" s="154" t="s">
        <v>1980</v>
      </c>
      <c r="H257" s="153" t="s">
        <v>3</v>
      </c>
      <c r="L257" s="152"/>
      <c r="M257" s="155"/>
      <c r="N257" s="156"/>
      <c r="O257" s="156"/>
      <c r="P257" s="156"/>
      <c r="Q257" s="156"/>
      <c r="R257" s="156"/>
      <c r="S257" s="156"/>
      <c r="T257" s="157"/>
      <c r="AT257" s="153" t="s">
        <v>181</v>
      </c>
      <c r="AU257" s="153" t="s">
        <v>79</v>
      </c>
      <c r="AV257" s="13" t="s">
        <v>76</v>
      </c>
      <c r="AW257" s="13" t="s">
        <v>31</v>
      </c>
      <c r="AX257" s="13" t="s">
        <v>70</v>
      </c>
      <c r="AY257" s="153" t="s">
        <v>173</v>
      </c>
    </row>
    <row r="258" spans="1:65" s="14" customFormat="1">
      <c r="B258" s="158"/>
      <c r="D258" s="148" t="s">
        <v>181</v>
      </c>
      <c r="E258" s="159" t="s">
        <v>3</v>
      </c>
      <c r="F258" s="160" t="s">
        <v>1981</v>
      </c>
      <c r="H258" s="161">
        <v>0.77100000000000002</v>
      </c>
      <c r="L258" s="158"/>
      <c r="M258" s="162"/>
      <c r="N258" s="163"/>
      <c r="O258" s="163"/>
      <c r="P258" s="163"/>
      <c r="Q258" s="163"/>
      <c r="R258" s="163"/>
      <c r="S258" s="163"/>
      <c r="T258" s="164"/>
      <c r="AT258" s="159" t="s">
        <v>181</v>
      </c>
      <c r="AU258" s="159" t="s">
        <v>79</v>
      </c>
      <c r="AV258" s="14" t="s">
        <v>79</v>
      </c>
      <c r="AW258" s="14" t="s">
        <v>31</v>
      </c>
      <c r="AX258" s="14" t="s">
        <v>70</v>
      </c>
      <c r="AY258" s="159" t="s">
        <v>173</v>
      </c>
    </row>
    <row r="259" spans="1:65" s="15" customFormat="1">
      <c r="B259" s="165"/>
      <c r="D259" s="148" t="s">
        <v>181</v>
      </c>
      <c r="E259" s="166" t="s">
        <v>3</v>
      </c>
      <c r="F259" s="167" t="s">
        <v>188</v>
      </c>
      <c r="H259" s="168">
        <v>0.77100000000000002</v>
      </c>
      <c r="L259" s="165"/>
      <c r="M259" s="169"/>
      <c r="N259" s="170"/>
      <c r="O259" s="170"/>
      <c r="P259" s="170"/>
      <c r="Q259" s="170"/>
      <c r="R259" s="170"/>
      <c r="S259" s="170"/>
      <c r="T259" s="171"/>
      <c r="AT259" s="166" t="s">
        <v>181</v>
      </c>
      <c r="AU259" s="166" t="s">
        <v>79</v>
      </c>
      <c r="AV259" s="15" t="s">
        <v>178</v>
      </c>
      <c r="AW259" s="15" t="s">
        <v>31</v>
      </c>
      <c r="AX259" s="15" t="s">
        <v>76</v>
      </c>
      <c r="AY259" s="166" t="s">
        <v>173</v>
      </c>
    </row>
    <row r="260" spans="1:65" s="2" customFormat="1" ht="21.75" customHeight="1">
      <c r="A260" s="30"/>
      <c r="B260" s="135"/>
      <c r="C260" s="136" t="s">
        <v>311</v>
      </c>
      <c r="D260" s="136" t="s">
        <v>175</v>
      </c>
      <c r="E260" s="137" t="s">
        <v>314</v>
      </c>
      <c r="F260" s="138" t="s">
        <v>315</v>
      </c>
      <c r="G260" s="139" t="s">
        <v>293</v>
      </c>
      <c r="H260" s="140">
        <v>4</v>
      </c>
      <c r="I260" s="141"/>
      <c r="J260" s="141">
        <f>ROUND(I260*H260,2)</f>
        <v>0</v>
      </c>
      <c r="K260" s="138" t="s">
        <v>177</v>
      </c>
      <c r="L260" s="31"/>
      <c r="M260" s="142" t="s">
        <v>3</v>
      </c>
      <c r="N260" s="143" t="s">
        <v>41</v>
      </c>
      <c r="O260" s="144">
        <v>5.3159999999999998</v>
      </c>
      <c r="P260" s="144">
        <f>O260*H260</f>
        <v>21.263999999999999</v>
      </c>
      <c r="Q260" s="144">
        <v>0.34075499999999997</v>
      </c>
      <c r="R260" s="144">
        <f>Q260*H260</f>
        <v>1.3630199999999999</v>
      </c>
      <c r="S260" s="144">
        <v>0</v>
      </c>
      <c r="T260" s="145">
        <f>S260*H260</f>
        <v>0</v>
      </c>
      <c r="U260" s="30"/>
      <c r="V260" s="30"/>
      <c r="W260" s="30"/>
      <c r="X260" s="30"/>
      <c r="Y260" s="30"/>
      <c r="Z260" s="30"/>
      <c r="AA260" s="30"/>
      <c r="AB260" s="30"/>
      <c r="AC260" s="30"/>
      <c r="AD260" s="30"/>
      <c r="AE260" s="30"/>
      <c r="AR260" s="146" t="s">
        <v>178</v>
      </c>
      <c r="AT260" s="146" t="s">
        <v>175</v>
      </c>
      <c r="AU260" s="146" t="s">
        <v>79</v>
      </c>
      <c r="AY260" s="18" t="s">
        <v>173</v>
      </c>
      <c r="BE260" s="147">
        <f>IF(N260="základní",J260,0)</f>
        <v>0</v>
      </c>
      <c r="BF260" s="147">
        <f>IF(N260="snížená",J260,0)</f>
        <v>0</v>
      </c>
      <c r="BG260" s="147">
        <f>IF(N260="zákl. přenesená",J260,0)</f>
        <v>0</v>
      </c>
      <c r="BH260" s="147">
        <f>IF(N260="sníž. přenesená",J260,0)</f>
        <v>0</v>
      </c>
      <c r="BI260" s="147">
        <f>IF(N260="nulová",J260,0)</f>
        <v>0</v>
      </c>
      <c r="BJ260" s="18" t="s">
        <v>76</v>
      </c>
      <c r="BK260" s="147">
        <f>ROUND(I260*H260,2)</f>
        <v>0</v>
      </c>
      <c r="BL260" s="18" t="s">
        <v>178</v>
      </c>
      <c r="BM260" s="146" t="s">
        <v>1982</v>
      </c>
    </row>
    <row r="261" spans="1:65" s="2" customFormat="1" ht="243.75">
      <c r="A261" s="30"/>
      <c r="B261" s="31"/>
      <c r="C261" s="30"/>
      <c r="D261" s="148" t="s">
        <v>179</v>
      </c>
      <c r="E261" s="30"/>
      <c r="F261" s="149" t="s">
        <v>316</v>
      </c>
      <c r="G261" s="30"/>
      <c r="H261" s="30"/>
      <c r="I261" s="30"/>
      <c r="J261" s="30"/>
      <c r="K261" s="30"/>
      <c r="L261" s="31"/>
      <c r="M261" s="150"/>
      <c r="N261" s="151"/>
      <c r="O261" s="51"/>
      <c r="P261" s="51"/>
      <c r="Q261" s="51"/>
      <c r="R261" s="51"/>
      <c r="S261" s="51"/>
      <c r="T261" s="52"/>
      <c r="U261" s="30"/>
      <c r="V261" s="30"/>
      <c r="W261" s="30"/>
      <c r="X261" s="30"/>
      <c r="Y261" s="30"/>
      <c r="Z261" s="30"/>
      <c r="AA261" s="30"/>
      <c r="AB261" s="30"/>
      <c r="AC261" s="30"/>
      <c r="AD261" s="30"/>
      <c r="AE261" s="30"/>
      <c r="AT261" s="18" t="s">
        <v>179</v>
      </c>
      <c r="AU261" s="18" t="s">
        <v>79</v>
      </c>
    </row>
    <row r="262" spans="1:65" s="13" customFormat="1">
      <c r="B262" s="152"/>
      <c r="D262" s="148" t="s">
        <v>181</v>
      </c>
      <c r="E262" s="153" t="s">
        <v>3</v>
      </c>
      <c r="F262" s="154" t="s">
        <v>1122</v>
      </c>
      <c r="H262" s="153" t="s">
        <v>3</v>
      </c>
      <c r="L262" s="152"/>
      <c r="M262" s="155"/>
      <c r="N262" s="156"/>
      <c r="O262" s="156"/>
      <c r="P262" s="156"/>
      <c r="Q262" s="156"/>
      <c r="R262" s="156"/>
      <c r="S262" s="156"/>
      <c r="T262" s="157"/>
      <c r="AT262" s="153" t="s">
        <v>181</v>
      </c>
      <c r="AU262" s="153" t="s">
        <v>79</v>
      </c>
      <c r="AV262" s="13" t="s">
        <v>76</v>
      </c>
      <c r="AW262" s="13" t="s">
        <v>31</v>
      </c>
      <c r="AX262" s="13" t="s">
        <v>70</v>
      </c>
      <c r="AY262" s="153" t="s">
        <v>173</v>
      </c>
    </row>
    <row r="263" spans="1:65" s="14" customFormat="1">
      <c r="B263" s="158"/>
      <c r="D263" s="148" t="s">
        <v>181</v>
      </c>
      <c r="E263" s="159" t="s">
        <v>3</v>
      </c>
      <c r="F263" s="160" t="s">
        <v>178</v>
      </c>
      <c r="H263" s="161">
        <v>4</v>
      </c>
      <c r="L263" s="158"/>
      <c r="M263" s="162"/>
      <c r="N263" s="163"/>
      <c r="O263" s="163"/>
      <c r="P263" s="163"/>
      <c r="Q263" s="163"/>
      <c r="R263" s="163"/>
      <c r="S263" s="163"/>
      <c r="T263" s="164"/>
      <c r="AT263" s="159" t="s">
        <v>181</v>
      </c>
      <c r="AU263" s="159" t="s">
        <v>79</v>
      </c>
      <c r="AV263" s="14" t="s">
        <v>79</v>
      </c>
      <c r="AW263" s="14" t="s">
        <v>31</v>
      </c>
      <c r="AX263" s="14" t="s">
        <v>76</v>
      </c>
      <c r="AY263" s="159" t="s">
        <v>173</v>
      </c>
    </row>
    <row r="264" spans="1:65" s="2" customFormat="1" ht="16.5" customHeight="1">
      <c r="A264" s="30"/>
      <c r="B264" s="135"/>
      <c r="C264" s="172" t="s">
        <v>312</v>
      </c>
      <c r="D264" s="172" t="s">
        <v>246</v>
      </c>
      <c r="E264" s="173" t="s">
        <v>1123</v>
      </c>
      <c r="F264" s="174" t="s">
        <v>1124</v>
      </c>
      <c r="G264" s="175" t="s">
        <v>293</v>
      </c>
      <c r="H264" s="176">
        <v>2</v>
      </c>
      <c r="I264" s="177"/>
      <c r="J264" s="177">
        <f>ROUND(I264*H264,2)</f>
        <v>0</v>
      </c>
      <c r="K264" s="174" t="s">
        <v>177</v>
      </c>
      <c r="L264" s="178"/>
      <c r="M264" s="179" t="s">
        <v>3</v>
      </c>
      <c r="N264" s="180" t="s">
        <v>41</v>
      </c>
      <c r="O264" s="144">
        <v>0</v>
      </c>
      <c r="P264" s="144">
        <f>O264*H264</f>
        <v>0</v>
      </c>
      <c r="Q264" s="144">
        <v>5.9379999999999997</v>
      </c>
      <c r="R264" s="144">
        <f>Q264*H264</f>
        <v>11.875999999999999</v>
      </c>
      <c r="S264" s="144">
        <v>0</v>
      </c>
      <c r="T264" s="145">
        <f>S264*H264</f>
        <v>0</v>
      </c>
      <c r="U264" s="30"/>
      <c r="V264" s="30"/>
      <c r="W264" s="30"/>
      <c r="X264" s="30"/>
      <c r="Y264" s="30"/>
      <c r="Z264" s="30"/>
      <c r="AA264" s="30"/>
      <c r="AB264" s="30"/>
      <c r="AC264" s="30"/>
      <c r="AD264" s="30"/>
      <c r="AE264" s="30"/>
      <c r="AR264" s="146" t="s">
        <v>211</v>
      </c>
      <c r="AT264" s="146" t="s">
        <v>246</v>
      </c>
      <c r="AU264" s="146" t="s">
        <v>79</v>
      </c>
      <c r="AY264" s="18" t="s">
        <v>173</v>
      </c>
      <c r="BE264" s="147">
        <f>IF(N264="základní",J264,0)</f>
        <v>0</v>
      </c>
      <c r="BF264" s="147">
        <f>IF(N264="snížená",J264,0)</f>
        <v>0</v>
      </c>
      <c r="BG264" s="147">
        <f>IF(N264="zákl. přenesená",J264,0)</f>
        <v>0</v>
      </c>
      <c r="BH264" s="147">
        <f>IF(N264="sníž. přenesená",J264,0)</f>
        <v>0</v>
      </c>
      <c r="BI264" s="147">
        <f>IF(N264="nulová",J264,0)</f>
        <v>0</v>
      </c>
      <c r="BJ264" s="18" t="s">
        <v>76</v>
      </c>
      <c r="BK264" s="147">
        <f>ROUND(I264*H264,2)</f>
        <v>0</v>
      </c>
      <c r="BL264" s="18" t="s">
        <v>178</v>
      </c>
      <c r="BM264" s="146" t="s">
        <v>1983</v>
      </c>
    </row>
    <row r="265" spans="1:65" s="13" customFormat="1">
      <c r="B265" s="152"/>
      <c r="D265" s="148" t="s">
        <v>181</v>
      </c>
      <c r="E265" s="153" t="s">
        <v>3</v>
      </c>
      <c r="F265" s="154" t="s">
        <v>1126</v>
      </c>
      <c r="H265" s="153" t="s">
        <v>3</v>
      </c>
      <c r="L265" s="152"/>
      <c r="M265" s="155"/>
      <c r="N265" s="156"/>
      <c r="O265" s="156"/>
      <c r="P265" s="156"/>
      <c r="Q265" s="156"/>
      <c r="R265" s="156"/>
      <c r="S265" s="156"/>
      <c r="T265" s="157"/>
      <c r="AT265" s="153" t="s">
        <v>181</v>
      </c>
      <c r="AU265" s="153" t="s">
        <v>79</v>
      </c>
      <c r="AV265" s="13" t="s">
        <v>76</v>
      </c>
      <c r="AW265" s="13" t="s">
        <v>31</v>
      </c>
      <c r="AX265" s="13" t="s">
        <v>70</v>
      </c>
      <c r="AY265" s="153" t="s">
        <v>173</v>
      </c>
    </row>
    <row r="266" spans="1:65" s="14" customFormat="1">
      <c r="B266" s="158"/>
      <c r="D266" s="148" t="s">
        <v>181</v>
      </c>
      <c r="E266" s="159" t="s">
        <v>3</v>
      </c>
      <c r="F266" s="160" t="s">
        <v>1295</v>
      </c>
      <c r="H266" s="161">
        <v>2</v>
      </c>
      <c r="L266" s="158"/>
      <c r="M266" s="162"/>
      <c r="N266" s="163"/>
      <c r="O266" s="163"/>
      <c r="P266" s="163"/>
      <c r="Q266" s="163"/>
      <c r="R266" s="163"/>
      <c r="S266" s="163"/>
      <c r="T266" s="164"/>
      <c r="AT266" s="159" t="s">
        <v>181</v>
      </c>
      <c r="AU266" s="159" t="s">
        <v>79</v>
      </c>
      <c r="AV266" s="14" t="s">
        <v>79</v>
      </c>
      <c r="AW266" s="14" t="s">
        <v>31</v>
      </c>
      <c r="AX266" s="14" t="s">
        <v>70</v>
      </c>
      <c r="AY266" s="159" t="s">
        <v>173</v>
      </c>
    </row>
    <row r="267" spans="1:65" s="15" customFormat="1">
      <c r="B267" s="165"/>
      <c r="D267" s="148" t="s">
        <v>181</v>
      </c>
      <c r="E267" s="166" t="s">
        <v>3</v>
      </c>
      <c r="F267" s="167" t="s">
        <v>188</v>
      </c>
      <c r="H267" s="168">
        <v>2</v>
      </c>
      <c r="L267" s="165"/>
      <c r="M267" s="169"/>
      <c r="N267" s="170"/>
      <c r="O267" s="170"/>
      <c r="P267" s="170"/>
      <c r="Q267" s="170"/>
      <c r="R267" s="170"/>
      <c r="S267" s="170"/>
      <c r="T267" s="171"/>
      <c r="AT267" s="166" t="s">
        <v>181</v>
      </c>
      <c r="AU267" s="166" t="s">
        <v>79</v>
      </c>
      <c r="AV267" s="15" t="s">
        <v>178</v>
      </c>
      <c r="AW267" s="15" t="s">
        <v>31</v>
      </c>
      <c r="AX267" s="15" t="s">
        <v>76</v>
      </c>
      <c r="AY267" s="166" t="s">
        <v>173</v>
      </c>
    </row>
    <row r="268" spans="1:65" s="2" customFormat="1" ht="16.5" customHeight="1">
      <c r="A268" s="30"/>
      <c r="B268" s="135"/>
      <c r="C268" s="172" t="s">
        <v>313</v>
      </c>
      <c r="D268" s="172" t="s">
        <v>246</v>
      </c>
      <c r="E268" s="173" t="s">
        <v>1984</v>
      </c>
      <c r="F268" s="174" t="s">
        <v>1129</v>
      </c>
      <c r="G268" s="175" t="s">
        <v>293</v>
      </c>
      <c r="H268" s="176">
        <v>2</v>
      </c>
      <c r="I268" s="177"/>
      <c r="J268" s="177">
        <f>ROUND(I268*H268,2)</f>
        <v>0</v>
      </c>
      <c r="K268" s="174" t="s">
        <v>177</v>
      </c>
      <c r="L268" s="178"/>
      <c r="M268" s="179" t="s">
        <v>3</v>
      </c>
      <c r="N268" s="180" t="s">
        <v>41</v>
      </c>
      <c r="O268" s="144">
        <v>0</v>
      </c>
      <c r="P268" s="144">
        <f>O268*H268</f>
        <v>0</v>
      </c>
      <c r="Q268" s="144">
        <v>5.15</v>
      </c>
      <c r="R268" s="144">
        <f>Q268*H268</f>
        <v>10.3</v>
      </c>
      <c r="S268" s="144">
        <v>0</v>
      </c>
      <c r="T268" s="145">
        <f>S268*H268</f>
        <v>0</v>
      </c>
      <c r="U268" s="30"/>
      <c r="V268" s="30"/>
      <c r="W268" s="30"/>
      <c r="X268" s="30"/>
      <c r="Y268" s="30"/>
      <c r="Z268" s="30"/>
      <c r="AA268" s="30"/>
      <c r="AB268" s="30"/>
      <c r="AC268" s="30"/>
      <c r="AD268" s="30"/>
      <c r="AE268" s="30"/>
      <c r="AR268" s="146" t="s">
        <v>211</v>
      </c>
      <c r="AT268" s="146" t="s">
        <v>246</v>
      </c>
      <c r="AU268" s="146" t="s">
        <v>79</v>
      </c>
      <c r="AY268" s="18" t="s">
        <v>173</v>
      </c>
      <c r="BE268" s="147">
        <f>IF(N268="základní",J268,0)</f>
        <v>0</v>
      </c>
      <c r="BF268" s="147">
        <f>IF(N268="snížená",J268,0)</f>
        <v>0</v>
      </c>
      <c r="BG268" s="147">
        <f>IF(N268="zákl. přenesená",J268,0)</f>
        <v>0</v>
      </c>
      <c r="BH268" s="147">
        <f>IF(N268="sníž. přenesená",J268,0)</f>
        <v>0</v>
      </c>
      <c r="BI268" s="147">
        <f>IF(N268="nulová",J268,0)</f>
        <v>0</v>
      </c>
      <c r="BJ268" s="18" t="s">
        <v>76</v>
      </c>
      <c r="BK268" s="147">
        <f>ROUND(I268*H268,2)</f>
        <v>0</v>
      </c>
      <c r="BL268" s="18" t="s">
        <v>178</v>
      </c>
      <c r="BM268" s="146" t="s">
        <v>1985</v>
      </c>
    </row>
    <row r="269" spans="1:65" s="14" customFormat="1">
      <c r="B269" s="158"/>
      <c r="D269" s="148" t="s">
        <v>181</v>
      </c>
      <c r="E269" s="159" t="s">
        <v>3</v>
      </c>
      <c r="F269" s="160" t="s">
        <v>1986</v>
      </c>
      <c r="H269" s="161">
        <v>2</v>
      </c>
      <c r="L269" s="158"/>
      <c r="M269" s="162"/>
      <c r="N269" s="163"/>
      <c r="O269" s="163"/>
      <c r="P269" s="163"/>
      <c r="Q269" s="163"/>
      <c r="R269" s="163"/>
      <c r="S269" s="163"/>
      <c r="T269" s="164"/>
      <c r="AT269" s="159" t="s">
        <v>181</v>
      </c>
      <c r="AU269" s="159" t="s">
        <v>79</v>
      </c>
      <c r="AV269" s="14" t="s">
        <v>79</v>
      </c>
      <c r="AW269" s="14" t="s">
        <v>31</v>
      </c>
      <c r="AX269" s="14" t="s">
        <v>76</v>
      </c>
      <c r="AY269" s="159" t="s">
        <v>173</v>
      </c>
    </row>
    <row r="270" spans="1:65" s="12" customFormat="1" ht="22.9" customHeight="1">
      <c r="B270" s="123"/>
      <c r="D270" s="124" t="s">
        <v>69</v>
      </c>
      <c r="E270" s="133" t="s">
        <v>178</v>
      </c>
      <c r="F270" s="133" t="s">
        <v>323</v>
      </c>
      <c r="J270" s="134">
        <f>BK270</f>
        <v>0</v>
      </c>
      <c r="L270" s="123"/>
      <c r="M270" s="127"/>
      <c r="N270" s="128"/>
      <c r="O270" s="128"/>
      <c r="P270" s="129">
        <f>SUM(P271:P294)</f>
        <v>92.938960000000009</v>
      </c>
      <c r="Q270" s="128"/>
      <c r="R270" s="129">
        <f>SUM(R271:R294)</f>
        <v>19.836441599999997</v>
      </c>
      <c r="S270" s="128"/>
      <c r="T270" s="130">
        <f>SUM(T271:T294)</f>
        <v>0</v>
      </c>
      <c r="AR270" s="124" t="s">
        <v>76</v>
      </c>
      <c r="AT270" s="131" t="s">
        <v>69</v>
      </c>
      <c r="AU270" s="131" t="s">
        <v>76</v>
      </c>
      <c r="AY270" s="124" t="s">
        <v>173</v>
      </c>
      <c r="BK270" s="132">
        <f>SUM(BK271:BK294)</f>
        <v>0</v>
      </c>
    </row>
    <row r="271" spans="1:65" s="2" customFormat="1" ht="21.75" customHeight="1">
      <c r="A271" s="30"/>
      <c r="B271" s="135"/>
      <c r="C271" s="136" t="s">
        <v>317</v>
      </c>
      <c r="D271" s="136" t="s">
        <v>175</v>
      </c>
      <c r="E271" s="137" t="s">
        <v>642</v>
      </c>
      <c r="F271" s="138" t="s">
        <v>643</v>
      </c>
      <c r="G271" s="139" t="s">
        <v>176</v>
      </c>
      <c r="H271" s="140">
        <v>36</v>
      </c>
      <c r="I271" s="141"/>
      <c r="J271" s="141">
        <f>ROUND(I271*H271,2)</f>
        <v>0</v>
      </c>
      <c r="K271" s="138" t="s">
        <v>177</v>
      </c>
      <c r="L271" s="31"/>
      <c r="M271" s="142" t="s">
        <v>3</v>
      </c>
      <c r="N271" s="143" t="s">
        <v>41</v>
      </c>
      <c r="O271" s="144">
        <v>0.16600000000000001</v>
      </c>
      <c r="P271" s="144">
        <f>O271*H271</f>
        <v>5.976</v>
      </c>
      <c r="Q271" s="144">
        <v>0</v>
      </c>
      <c r="R271" s="144">
        <f>Q271*H271</f>
        <v>0</v>
      </c>
      <c r="S271" s="144">
        <v>0</v>
      </c>
      <c r="T271" s="145">
        <f>S271*H271</f>
        <v>0</v>
      </c>
      <c r="U271" s="30"/>
      <c r="V271" s="30"/>
      <c r="W271" s="30"/>
      <c r="X271" s="30"/>
      <c r="Y271" s="30"/>
      <c r="Z271" s="30"/>
      <c r="AA271" s="30"/>
      <c r="AB271" s="30"/>
      <c r="AC271" s="30"/>
      <c r="AD271" s="30"/>
      <c r="AE271" s="30"/>
      <c r="AR271" s="146" t="s">
        <v>178</v>
      </c>
      <c r="AT271" s="146" t="s">
        <v>175</v>
      </c>
      <c r="AU271" s="146" t="s">
        <v>79</v>
      </c>
      <c r="AY271" s="18" t="s">
        <v>173</v>
      </c>
      <c r="BE271" s="147">
        <f>IF(N271="základní",J271,0)</f>
        <v>0</v>
      </c>
      <c r="BF271" s="147">
        <f>IF(N271="snížená",J271,0)</f>
        <v>0</v>
      </c>
      <c r="BG271" s="147">
        <f>IF(N271="zákl. přenesená",J271,0)</f>
        <v>0</v>
      </c>
      <c r="BH271" s="147">
        <f>IF(N271="sníž. přenesená",J271,0)</f>
        <v>0</v>
      </c>
      <c r="BI271" s="147">
        <f>IF(N271="nulová",J271,0)</f>
        <v>0</v>
      </c>
      <c r="BJ271" s="18" t="s">
        <v>76</v>
      </c>
      <c r="BK271" s="147">
        <f>ROUND(I271*H271,2)</f>
        <v>0</v>
      </c>
      <c r="BL271" s="18" t="s">
        <v>178</v>
      </c>
      <c r="BM271" s="146" t="s">
        <v>1987</v>
      </c>
    </row>
    <row r="272" spans="1:65" s="2" customFormat="1" ht="185.25">
      <c r="A272" s="30"/>
      <c r="B272" s="31"/>
      <c r="C272" s="30"/>
      <c r="D272" s="148" t="s">
        <v>179</v>
      </c>
      <c r="E272" s="30"/>
      <c r="F272" s="149" t="s">
        <v>327</v>
      </c>
      <c r="G272" s="30"/>
      <c r="H272" s="30"/>
      <c r="I272" s="30"/>
      <c r="J272" s="30"/>
      <c r="K272" s="30"/>
      <c r="L272" s="31"/>
      <c r="M272" s="150"/>
      <c r="N272" s="151"/>
      <c r="O272" s="51"/>
      <c r="P272" s="51"/>
      <c r="Q272" s="51"/>
      <c r="R272" s="51"/>
      <c r="S272" s="51"/>
      <c r="T272" s="52"/>
      <c r="U272" s="30"/>
      <c r="V272" s="30"/>
      <c r="W272" s="30"/>
      <c r="X272" s="30"/>
      <c r="Y272" s="30"/>
      <c r="Z272" s="30"/>
      <c r="AA272" s="30"/>
      <c r="AB272" s="30"/>
      <c r="AC272" s="30"/>
      <c r="AD272" s="30"/>
      <c r="AE272" s="30"/>
      <c r="AT272" s="18" t="s">
        <v>179</v>
      </c>
      <c r="AU272" s="18" t="s">
        <v>79</v>
      </c>
    </row>
    <row r="273" spans="1:65" s="13" customFormat="1">
      <c r="B273" s="152"/>
      <c r="D273" s="148" t="s">
        <v>181</v>
      </c>
      <c r="E273" s="153" t="s">
        <v>3</v>
      </c>
      <c r="F273" s="154" t="s">
        <v>1988</v>
      </c>
      <c r="H273" s="153" t="s">
        <v>3</v>
      </c>
      <c r="L273" s="152"/>
      <c r="M273" s="155"/>
      <c r="N273" s="156"/>
      <c r="O273" s="156"/>
      <c r="P273" s="156"/>
      <c r="Q273" s="156"/>
      <c r="R273" s="156"/>
      <c r="S273" s="156"/>
      <c r="T273" s="157"/>
      <c r="AT273" s="153" t="s">
        <v>181</v>
      </c>
      <c r="AU273" s="153" t="s">
        <v>79</v>
      </c>
      <c r="AV273" s="13" t="s">
        <v>76</v>
      </c>
      <c r="AW273" s="13" t="s">
        <v>31</v>
      </c>
      <c r="AX273" s="13" t="s">
        <v>70</v>
      </c>
      <c r="AY273" s="153" t="s">
        <v>173</v>
      </c>
    </row>
    <row r="274" spans="1:65" s="14" customFormat="1">
      <c r="B274" s="158"/>
      <c r="D274" s="148" t="s">
        <v>181</v>
      </c>
      <c r="E274" s="159" t="s">
        <v>3</v>
      </c>
      <c r="F274" s="160" t="s">
        <v>1989</v>
      </c>
      <c r="H274" s="161">
        <v>36</v>
      </c>
      <c r="L274" s="158"/>
      <c r="M274" s="162"/>
      <c r="N274" s="163"/>
      <c r="O274" s="163"/>
      <c r="P274" s="163"/>
      <c r="Q274" s="163"/>
      <c r="R274" s="163"/>
      <c r="S274" s="163"/>
      <c r="T274" s="164"/>
      <c r="AT274" s="159" t="s">
        <v>181</v>
      </c>
      <c r="AU274" s="159" t="s">
        <v>79</v>
      </c>
      <c r="AV274" s="14" t="s">
        <v>79</v>
      </c>
      <c r="AW274" s="14" t="s">
        <v>31</v>
      </c>
      <c r="AX274" s="14" t="s">
        <v>70</v>
      </c>
      <c r="AY274" s="159" t="s">
        <v>173</v>
      </c>
    </row>
    <row r="275" spans="1:65" s="15" customFormat="1">
      <c r="B275" s="165"/>
      <c r="D275" s="148" t="s">
        <v>181</v>
      </c>
      <c r="E275" s="166" t="s">
        <v>3</v>
      </c>
      <c r="F275" s="167" t="s">
        <v>188</v>
      </c>
      <c r="H275" s="168">
        <v>36</v>
      </c>
      <c r="L275" s="165"/>
      <c r="M275" s="169"/>
      <c r="N275" s="170"/>
      <c r="O275" s="170"/>
      <c r="P275" s="170"/>
      <c r="Q275" s="170"/>
      <c r="R275" s="170"/>
      <c r="S275" s="170"/>
      <c r="T275" s="171"/>
      <c r="AT275" s="166" t="s">
        <v>181</v>
      </c>
      <c r="AU275" s="166" t="s">
        <v>79</v>
      </c>
      <c r="AV275" s="15" t="s">
        <v>178</v>
      </c>
      <c r="AW275" s="15" t="s">
        <v>31</v>
      </c>
      <c r="AX275" s="15" t="s">
        <v>76</v>
      </c>
      <c r="AY275" s="166" t="s">
        <v>173</v>
      </c>
    </row>
    <row r="276" spans="1:65" s="2" customFormat="1" ht="21.75" customHeight="1">
      <c r="A276" s="30"/>
      <c r="B276" s="135"/>
      <c r="C276" s="136" t="s">
        <v>319</v>
      </c>
      <c r="D276" s="136" t="s">
        <v>175</v>
      </c>
      <c r="E276" s="137" t="s">
        <v>1990</v>
      </c>
      <c r="F276" s="138" t="s">
        <v>1991</v>
      </c>
      <c r="G276" s="139" t="s">
        <v>200</v>
      </c>
      <c r="H276" s="140">
        <v>4.4800000000000004</v>
      </c>
      <c r="I276" s="141"/>
      <c r="J276" s="141">
        <f>ROUND(I276*H276,2)</f>
        <v>0</v>
      </c>
      <c r="K276" s="138" t="s">
        <v>177</v>
      </c>
      <c r="L276" s="31"/>
      <c r="M276" s="142" t="s">
        <v>3</v>
      </c>
      <c r="N276" s="143" t="s">
        <v>41</v>
      </c>
      <c r="O276" s="144">
        <v>1.548</v>
      </c>
      <c r="P276" s="144">
        <f>O276*H276</f>
        <v>6.9350400000000008</v>
      </c>
      <c r="Q276" s="144">
        <v>0</v>
      </c>
      <c r="R276" s="144">
        <f>Q276*H276</f>
        <v>0</v>
      </c>
      <c r="S276" s="144">
        <v>0</v>
      </c>
      <c r="T276" s="145">
        <f>S276*H276</f>
        <v>0</v>
      </c>
      <c r="U276" s="30"/>
      <c r="V276" s="30"/>
      <c r="W276" s="30"/>
      <c r="X276" s="30"/>
      <c r="Y276" s="30"/>
      <c r="Z276" s="30"/>
      <c r="AA276" s="30"/>
      <c r="AB276" s="30"/>
      <c r="AC276" s="30"/>
      <c r="AD276" s="30"/>
      <c r="AE276" s="30"/>
      <c r="AR276" s="146" t="s">
        <v>178</v>
      </c>
      <c r="AT276" s="146" t="s">
        <v>175</v>
      </c>
      <c r="AU276" s="146" t="s">
        <v>79</v>
      </c>
      <c r="AY276" s="18" t="s">
        <v>173</v>
      </c>
      <c r="BE276" s="147">
        <f>IF(N276="základní",J276,0)</f>
        <v>0</v>
      </c>
      <c r="BF276" s="147">
        <f>IF(N276="snížená",J276,0)</f>
        <v>0</v>
      </c>
      <c r="BG276" s="147">
        <f>IF(N276="zákl. přenesená",J276,0)</f>
        <v>0</v>
      </c>
      <c r="BH276" s="147">
        <f>IF(N276="sníž. přenesená",J276,0)</f>
        <v>0</v>
      </c>
      <c r="BI276" s="147">
        <f>IF(N276="nulová",J276,0)</f>
        <v>0</v>
      </c>
      <c r="BJ276" s="18" t="s">
        <v>76</v>
      </c>
      <c r="BK276" s="147">
        <f>ROUND(I276*H276,2)</f>
        <v>0</v>
      </c>
      <c r="BL276" s="18" t="s">
        <v>178</v>
      </c>
      <c r="BM276" s="146" t="s">
        <v>1992</v>
      </c>
    </row>
    <row r="277" spans="1:65" s="2" customFormat="1" ht="204.75">
      <c r="A277" s="30"/>
      <c r="B277" s="31"/>
      <c r="C277" s="30"/>
      <c r="D277" s="148" t="s">
        <v>179</v>
      </c>
      <c r="E277" s="30"/>
      <c r="F277" s="149" t="s">
        <v>332</v>
      </c>
      <c r="G277" s="30"/>
      <c r="H277" s="30"/>
      <c r="I277" s="30"/>
      <c r="J277" s="30"/>
      <c r="K277" s="30"/>
      <c r="L277" s="31"/>
      <c r="M277" s="150"/>
      <c r="N277" s="151"/>
      <c r="O277" s="51"/>
      <c r="P277" s="51"/>
      <c r="Q277" s="51"/>
      <c r="R277" s="51"/>
      <c r="S277" s="51"/>
      <c r="T277" s="52"/>
      <c r="U277" s="30"/>
      <c r="V277" s="30"/>
      <c r="W277" s="30"/>
      <c r="X277" s="30"/>
      <c r="Y277" s="30"/>
      <c r="Z277" s="30"/>
      <c r="AA277" s="30"/>
      <c r="AB277" s="30"/>
      <c r="AC277" s="30"/>
      <c r="AD277" s="30"/>
      <c r="AE277" s="30"/>
      <c r="AT277" s="18" t="s">
        <v>179</v>
      </c>
      <c r="AU277" s="18" t="s">
        <v>79</v>
      </c>
    </row>
    <row r="278" spans="1:65" s="14" customFormat="1">
      <c r="B278" s="158"/>
      <c r="D278" s="148" t="s">
        <v>181</v>
      </c>
      <c r="E278" s="159" t="s">
        <v>3</v>
      </c>
      <c r="F278" s="160" t="s">
        <v>1993</v>
      </c>
      <c r="H278" s="161">
        <v>4.4800000000000004</v>
      </c>
      <c r="L278" s="158"/>
      <c r="M278" s="162"/>
      <c r="N278" s="163"/>
      <c r="O278" s="163"/>
      <c r="P278" s="163"/>
      <c r="Q278" s="163"/>
      <c r="R278" s="163"/>
      <c r="S278" s="163"/>
      <c r="T278" s="164"/>
      <c r="AT278" s="159" t="s">
        <v>181</v>
      </c>
      <c r="AU278" s="159" t="s">
        <v>79</v>
      </c>
      <c r="AV278" s="14" t="s">
        <v>79</v>
      </c>
      <c r="AW278" s="14" t="s">
        <v>31</v>
      </c>
      <c r="AX278" s="14" t="s">
        <v>70</v>
      </c>
      <c r="AY278" s="159" t="s">
        <v>173</v>
      </c>
    </row>
    <row r="279" spans="1:65" s="15" customFormat="1">
      <c r="B279" s="165"/>
      <c r="D279" s="148" t="s">
        <v>181</v>
      </c>
      <c r="E279" s="166" t="s">
        <v>3</v>
      </c>
      <c r="F279" s="167" t="s">
        <v>188</v>
      </c>
      <c r="H279" s="168">
        <v>4.4800000000000004</v>
      </c>
      <c r="L279" s="165"/>
      <c r="M279" s="169"/>
      <c r="N279" s="170"/>
      <c r="O279" s="170"/>
      <c r="P279" s="170"/>
      <c r="Q279" s="170"/>
      <c r="R279" s="170"/>
      <c r="S279" s="170"/>
      <c r="T279" s="171"/>
      <c r="AT279" s="166" t="s">
        <v>181</v>
      </c>
      <c r="AU279" s="166" t="s">
        <v>79</v>
      </c>
      <c r="AV279" s="15" t="s">
        <v>178</v>
      </c>
      <c r="AW279" s="15" t="s">
        <v>31</v>
      </c>
      <c r="AX279" s="15" t="s">
        <v>76</v>
      </c>
      <c r="AY279" s="166" t="s">
        <v>173</v>
      </c>
    </row>
    <row r="280" spans="1:65" s="2" customFormat="1" ht="21.75" customHeight="1">
      <c r="A280" s="30"/>
      <c r="B280" s="135"/>
      <c r="C280" s="136" t="s">
        <v>321</v>
      </c>
      <c r="D280" s="136" t="s">
        <v>175</v>
      </c>
      <c r="E280" s="137" t="s">
        <v>334</v>
      </c>
      <c r="F280" s="138" t="s">
        <v>335</v>
      </c>
      <c r="G280" s="139" t="s">
        <v>200</v>
      </c>
      <c r="H280" s="140">
        <v>28.181999999999999</v>
      </c>
      <c r="I280" s="141"/>
      <c r="J280" s="141">
        <f>ROUND(I280*H280,2)</f>
        <v>0</v>
      </c>
      <c r="K280" s="138" t="s">
        <v>177</v>
      </c>
      <c r="L280" s="31"/>
      <c r="M280" s="142" t="s">
        <v>3</v>
      </c>
      <c r="N280" s="143" t="s">
        <v>41</v>
      </c>
      <c r="O280" s="144">
        <v>1.56</v>
      </c>
      <c r="P280" s="144">
        <f>O280*H280</f>
        <v>43.963920000000002</v>
      </c>
      <c r="Q280" s="144">
        <v>0</v>
      </c>
      <c r="R280" s="144">
        <f>Q280*H280</f>
        <v>0</v>
      </c>
      <c r="S280" s="144">
        <v>0</v>
      </c>
      <c r="T280" s="145">
        <f>S280*H280</f>
        <v>0</v>
      </c>
      <c r="U280" s="30"/>
      <c r="V280" s="30"/>
      <c r="W280" s="30"/>
      <c r="X280" s="30"/>
      <c r="Y280" s="30"/>
      <c r="Z280" s="30"/>
      <c r="AA280" s="30"/>
      <c r="AB280" s="30"/>
      <c r="AC280" s="30"/>
      <c r="AD280" s="30"/>
      <c r="AE280" s="30"/>
      <c r="AR280" s="146" t="s">
        <v>178</v>
      </c>
      <c r="AT280" s="146" t="s">
        <v>175</v>
      </c>
      <c r="AU280" s="146" t="s">
        <v>79</v>
      </c>
      <c r="AY280" s="18" t="s">
        <v>173</v>
      </c>
      <c r="BE280" s="147">
        <f>IF(N280="základní",J280,0)</f>
        <v>0</v>
      </c>
      <c r="BF280" s="147">
        <f>IF(N280="snížená",J280,0)</f>
        <v>0</v>
      </c>
      <c r="BG280" s="147">
        <f>IF(N280="zákl. přenesená",J280,0)</f>
        <v>0</v>
      </c>
      <c r="BH280" s="147">
        <f>IF(N280="sníž. přenesená",J280,0)</f>
        <v>0</v>
      </c>
      <c r="BI280" s="147">
        <f>IF(N280="nulová",J280,0)</f>
        <v>0</v>
      </c>
      <c r="BJ280" s="18" t="s">
        <v>76</v>
      </c>
      <c r="BK280" s="147">
        <f>ROUND(I280*H280,2)</f>
        <v>0</v>
      </c>
      <c r="BL280" s="18" t="s">
        <v>178</v>
      </c>
      <c r="BM280" s="146" t="s">
        <v>1994</v>
      </c>
    </row>
    <row r="281" spans="1:65" s="2" customFormat="1" ht="97.5">
      <c r="A281" s="30"/>
      <c r="B281" s="31"/>
      <c r="C281" s="30"/>
      <c r="D281" s="148" t="s">
        <v>179</v>
      </c>
      <c r="E281" s="30"/>
      <c r="F281" s="149" t="s">
        <v>336</v>
      </c>
      <c r="G281" s="30"/>
      <c r="H281" s="30"/>
      <c r="I281" s="30"/>
      <c r="J281" s="30"/>
      <c r="K281" s="30"/>
      <c r="L281" s="31"/>
      <c r="M281" s="150"/>
      <c r="N281" s="151"/>
      <c r="O281" s="51"/>
      <c r="P281" s="51"/>
      <c r="Q281" s="51"/>
      <c r="R281" s="51"/>
      <c r="S281" s="51"/>
      <c r="T281" s="52"/>
      <c r="U281" s="30"/>
      <c r="V281" s="30"/>
      <c r="W281" s="30"/>
      <c r="X281" s="30"/>
      <c r="Y281" s="30"/>
      <c r="Z281" s="30"/>
      <c r="AA281" s="30"/>
      <c r="AB281" s="30"/>
      <c r="AC281" s="30"/>
      <c r="AD281" s="30"/>
      <c r="AE281" s="30"/>
      <c r="AT281" s="18" t="s">
        <v>179</v>
      </c>
      <c r="AU281" s="18" t="s">
        <v>79</v>
      </c>
    </row>
    <row r="282" spans="1:65" s="13" customFormat="1">
      <c r="B282" s="152"/>
      <c r="D282" s="148" t="s">
        <v>181</v>
      </c>
      <c r="E282" s="153" t="s">
        <v>3</v>
      </c>
      <c r="F282" s="154" t="s">
        <v>1995</v>
      </c>
      <c r="H282" s="153" t="s">
        <v>3</v>
      </c>
      <c r="L282" s="152"/>
      <c r="M282" s="155"/>
      <c r="N282" s="156"/>
      <c r="O282" s="156"/>
      <c r="P282" s="156"/>
      <c r="Q282" s="156"/>
      <c r="R282" s="156"/>
      <c r="S282" s="156"/>
      <c r="T282" s="157"/>
      <c r="AT282" s="153" t="s">
        <v>181</v>
      </c>
      <c r="AU282" s="153" t="s">
        <v>79</v>
      </c>
      <c r="AV282" s="13" t="s">
        <v>76</v>
      </c>
      <c r="AW282" s="13" t="s">
        <v>31</v>
      </c>
      <c r="AX282" s="13" t="s">
        <v>70</v>
      </c>
      <c r="AY282" s="153" t="s">
        <v>173</v>
      </c>
    </row>
    <row r="283" spans="1:65" s="14" customFormat="1">
      <c r="B283" s="158"/>
      <c r="D283" s="148" t="s">
        <v>181</v>
      </c>
      <c r="E283" s="159" t="s">
        <v>3</v>
      </c>
      <c r="F283" s="160" t="s">
        <v>1996</v>
      </c>
      <c r="H283" s="161">
        <v>28.181999999999999</v>
      </c>
      <c r="L283" s="158"/>
      <c r="M283" s="162"/>
      <c r="N283" s="163"/>
      <c r="O283" s="163"/>
      <c r="P283" s="163"/>
      <c r="Q283" s="163"/>
      <c r="R283" s="163"/>
      <c r="S283" s="163"/>
      <c r="T283" s="164"/>
      <c r="AT283" s="159" t="s">
        <v>181</v>
      </c>
      <c r="AU283" s="159" t="s">
        <v>79</v>
      </c>
      <c r="AV283" s="14" t="s">
        <v>79</v>
      </c>
      <c r="AW283" s="14" t="s">
        <v>31</v>
      </c>
      <c r="AX283" s="14" t="s">
        <v>70</v>
      </c>
      <c r="AY283" s="159" t="s">
        <v>173</v>
      </c>
    </row>
    <row r="284" spans="1:65" s="15" customFormat="1">
      <c r="B284" s="165"/>
      <c r="D284" s="148" t="s">
        <v>181</v>
      </c>
      <c r="E284" s="166" t="s">
        <v>3</v>
      </c>
      <c r="F284" s="167" t="s">
        <v>188</v>
      </c>
      <c r="H284" s="168">
        <v>28.181999999999999</v>
      </c>
      <c r="L284" s="165"/>
      <c r="M284" s="169"/>
      <c r="N284" s="170"/>
      <c r="O284" s="170"/>
      <c r="P284" s="170"/>
      <c r="Q284" s="170"/>
      <c r="R284" s="170"/>
      <c r="S284" s="170"/>
      <c r="T284" s="171"/>
      <c r="AT284" s="166" t="s">
        <v>181</v>
      </c>
      <c r="AU284" s="166" t="s">
        <v>79</v>
      </c>
      <c r="AV284" s="15" t="s">
        <v>178</v>
      </c>
      <c r="AW284" s="15" t="s">
        <v>31</v>
      </c>
      <c r="AX284" s="15" t="s">
        <v>76</v>
      </c>
      <c r="AY284" s="166" t="s">
        <v>173</v>
      </c>
    </row>
    <row r="285" spans="1:65" s="2" customFormat="1" ht="16.5" customHeight="1">
      <c r="A285" s="30"/>
      <c r="B285" s="135"/>
      <c r="C285" s="136" t="s">
        <v>322</v>
      </c>
      <c r="D285" s="136" t="s">
        <v>175</v>
      </c>
      <c r="E285" s="137" t="s">
        <v>656</v>
      </c>
      <c r="F285" s="138" t="s">
        <v>657</v>
      </c>
      <c r="G285" s="139" t="s">
        <v>200</v>
      </c>
      <c r="H285" s="140">
        <v>1.6</v>
      </c>
      <c r="I285" s="141"/>
      <c r="J285" s="141">
        <f>ROUND(I285*H285,2)</f>
        <v>0</v>
      </c>
      <c r="K285" s="138" t="s">
        <v>177</v>
      </c>
      <c r="L285" s="31"/>
      <c r="M285" s="142" t="s">
        <v>3</v>
      </c>
      <c r="N285" s="143" t="s">
        <v>41</v>
      </c>
      <c r="O285" s="144">
        <v>1.68</v>
      </c>
      <c r="P285" s="144">
        <f>O285*H285</f>
        <v>2.6880000000000002</v>
      </c>
      <c r="Q285" s="144">
        <v>2.4300000000000002</v>
      </c>
      <c r="R285" s="144">
        <f>Q285*H285</f>
        <v>3.8880000000000003</v>
      </c>
      <c r="S285" s="144">
        <v>0</v>
      </c>
      <c r="T285" s="145">
        <f>S285*H285</f>
        <v>0</v>
      </c>
      <c r="U285" s="30"/>
      <c r="V285" s="30"/>
      <c r="W285" s="30"/>
      <c r="X285" s="30"/>
      <c r="Y285" s="30"/>
      <c r="Z285" s="30"/>
      <c r="AA285" s="30"/>
      <c r="AB285" s="30"/>
      <c r="AC285" s="30"/>
      <c r="AD285" s="30"/>
      <c r="AE285" s="30"/>
      <c r="AR285" s="146" t="s">
        <v>178</v>
      </c>
      <c r="AT285" s="146" t="s">
        <v>175</v>
      </c>
      <c r="AU285" s="146" t="s">
        <v>79</v>
      </c>
      <c r="AY285" s="18" t="s">
        <v>173</v>
      </c>
      <c r="BE285" s="147">
        <f>IF(N285="základní",J285,0)</f>
        <v>0</v>
      </c>
      <c r="BF285" s="147">
        <f>IF(N285="snížená",J285,0)</f>
        <v>0</v>
      </c>
      <c r="BG285" s="147">
        <f>IF(N285="zákl. přenesená",J285,0)</f>
        <v>0</v>
      </c>
      <c r="BH285" s="147">
        <f>IF(N285="sníž. přenesená",J285,0)</f>
        <v>0</v>
      </c>
      <c r="BI285" s="147">
        <f>IF(N285="nulová",J285,0)</f>
        <v>0</v>
      </c>
      <c r="BJ285" s="18" t="s">
        <v>76</v>
      </c>
      <c r="BK285" s="147">
        <f>ROUND(I285*H285,2)</f>
        <v>0</v>
      </c>
      <c r="BL285" s="18" t="s">
        <v>178</v>
      </c>
      <c r="BM285" s="146" t="s">
        <v>1997</v>
      </c>
    </row>
    <row r="286" spans="1:65" s="2" customFormat="1" ht="87.75">
      <c r="A286" s="30"/>
      <c r="B286" s="31"/>
      <c r="C286" s="30"/>
      <c r="D286" s="148" t="s">
        <v>179</v>
      </c>
      <c r="E286" s="30"/>
      <c r="F286" s="149" t="s">
        <v>659</v>
      </c>
      <c r="G286" s="30"/>
      <c r="H286" s="30"/>
      <c r="I286" s="30"/>
      <c r="J286" s="30"/>
      <c r="K286" s="30"/>
      <c r="L286" s="31"/>
      <c r="M286" s="150"/>
      <c r="N286" s="151"/>
      <c r="O286" s="51"/>
      <c r="P286" s="51"/>
      <c r="Q286" s="51"/>
      <c r="R286" s="51"/>
      <c r="S286" s="51"/>
      <c r="T286" s="52"/>
      <c r="U286" s="30"/>
      <c r="V286" s="30"/>
      <c r="W286" s="30"/>
      <c r="X286" s="30"/>
      <c r="Y286" s="30"/>
      <c r="Z286" s="30"/>
      <c r="AA286" s="30"/>
      <c r="AB286" s="30"/>
      <c r="AC286" s="30"/>
      <c r="AD286" s="30"/>
      <c r="AE286" s="30"/>
      <c r="AT286" s="18" t="s">
        <v>179</v>
      </c>
      <c r="AU286" s="18" t="s">
        <v>79</v>
      </c>
    </row>
    <row r="287" spans="1:65" s="13" customFormat="1">
      <c r="B287" s="152"/>
      <c r="D287" s="148" t="s">
        <v>181</v>
      </c>
      <c r="E287" s="153" t="s">
        <v>3</v>
      </c>
      <c r="F287" s="154" t="s">
        <v>378</v>
      </c>
      <c r="H287" s="153" t="s">
        <v>3</v>
      </c>
      <c r="L287" s="152"/>
      <c r="M287" s="155"/>
      <c r="N287" s="156"/>
      <c r="O287" s="156"/>
      <c r="P287" s="156"/>
      <c r="Q287" s="156"/>
      <c r="R287" s="156"/>
      <c r="S287" s="156"/>
      <c r="T287" s="157"/>
      <c r="AT287" s="153" t="s">
        <v>181</v>
      </c>
      <c r="AU287" s="153" t="s">
        <v>79</v>
      </c>
      <c r="AV287" s="13" t="s">
        <v>76</v>
      </c>
      <c r="AW287" s="13" t="s">
        <v>31</v>
      </c>
      <c r="AX287" s="13" t="s">
        <v>70</v>
      </c>
      <c r="AY287" s="153" t="s">
        <v>173</v>
      </c>
    </row>
    <row r="288" spans="1:65" s="14" customFormat="1">
      <c r="B288" s="158"/>
      <c r="D288" s="148" t="s">
        <v>181</v>
      </c>
      <c r="E288" s="159" t="s">
        <v>3</v>
      </c>
      <c r="F288" s="160" t="s">
        <v>1998</v>
      </c>
      <c r="H288" s="161">
        <v>1.6</v>
      </c>
      <c r="L288" s="158"/>
      <c r="M288" s="162"/>
      <c r="N288" s="163"/>
      <c r="O288" s="163"/>
      <c r="P288" s="163"/>
      <c r="Q288" s="163"/>
      <c r="R288" s="163"/>
      <c r="S288" s="163"/>
      <c r="T288" s="164"/>
      <c r="AT288" s="159" t="s">
        <v>181</v>
      </c>
      <c r="AU288" s="159" t="s">
        <v>79</v>
      </c>
      <c r="AV288" s="14" t="s">
        <v>79</v>
      </c>
      <c r="AW288" s="14" t="s">
        <v>31</v>
      </c>
      <c r="AX288" s="14" t="s">
        <v>76</v>
      </c>
      <c r="AY288" s="159" t="s">
        <v>173</v>
      </c>
    </row>
    <row r="289" spans="1:65" s="2" customFormat="1" ht="44.25" customHeight="1">
      <c r="A289" s="30"/>
      <c r="B289" s="135"/>
      <c r="C289" s="136" t="s">
        <v>324</v>
      </c>
      <c r="D289" s="136" t="s">
        <v>175</v>
      </c>
      <c r="E289" s="137" t="s">
        <v>339</v>
      </c>
      <c r="F289" s="138" t="s">
        <v>340</v>
      </c>
      <c r="G289" s="139" t="s">
        <v>176</v>
      </c>
      <c r="H289" s="140">
        <v>22.4</v>
      </c>
      <c r="I289" s="141"/>
      <c r="J289" s="141">
        <f>ROUND(I289*H289,2)</f>
        <v>0</v>
      </c>
      <c r="K289" s="138" t="s">
        <v>177</v>
      </c>
      <c r="L289" s="31"/>
      <c r="M289" s="142" t="s">
        <v>3</v>
      </c>
      <c r="N289" s="143" t="s">
        <v>41</v>
      </c>
      <c r="O289" s="144">
        <v>1.49</v>
      </c>
      <c r="P289" s="144">
        <f>O289*H289</f>
        <v>33.375999999999998</v>
      </c>
      <c r="Q289" s="144">
        <v>0.71198399999999995</v>
      </c>
      <c r="R289" s="144">
        <f>Q289*H289</f>
        <v>15.948441599999997</v>
      </c>
      <c r="S289" s="144">
        <v>0</v>
      </c>
      <c r="T289" s="145">
        <f>S289*H289</f>
        <v>0</v>
      </c>
      <c r="U289" s="30"/>
      <c r="V289" s="30"/>
      <c r="W289" s="30"/>
      <c r="X289" s="30"/>
      <c r="Y289" s="30"/>
      <c r="Z289" s="30"/>
      <c r="AA289" s="30"/>
      <c r="AB289" s="30"/>
      <c r="AC289" s="30"/>
      <c r="AD289" s="30"/>
      <c r="AE289" s="30"/>
      <c r="AR289" s="146" t="s">
        <v>178</v>
      </c>
      <c r="AT289" s="146" t="s">
        <v>175</v>
      </c>
      <c r="AU289" s="146" t="s">
        <v>79</v>
      </c>
      <c r="AY289" s="18" t="s">
        <v>173</v>
      </c>
      <c r="BE289" s="147">
        <f>IF(N289="základní",J289,0)</f>
        <v>0</v>
      </c>
      <c r="BF289" s="147">
        <f>IF(N289="snížená",J289,0)</f>
        <v>0</v>
      </c>
      <c r="BG289" s="147">
        <f>IF(N289="zákl. přenesená",J289,0)</f>
        <v>0</v>
      </c>
      <c r="BH289" s="147">
        <f>IF(N289="sníž. přenesená",J289,0)</f>
        <v>0</v>
      </c>
      <c r="BI289" s="147">
        <f>IF(N289="nulová",J289,0)</f>
        <v>0</v>
      </c>
      <c r="BJ289" s="18" t="s">
        <v>76</v>
      </c>
      <c r="BK289" s="147">
        <f>ROUND(I289*H289,2)</f>
        <v>0</v>
      </c>
      <c r="BL289" s="18" t="s">
        <v>178</v>
      </c>
      <c r="BM289" s="146" t="s">
        <v>1999</v>
      </c>
    </row>
    <row r="290" spans="1:65" s="13" customFormat="1">
      <c r="B290" s="152"/>
      <c r="D290" s="148" t="s">
        <v>181</v>
      </c>
      <c r="E290" s="153" t="s">
        <v>3</v>
      </c>
      <c r="F290" s="154" t="s">
        <v>244</v>
      </c>
      <c r="H290" s="153" t="s">
        <v>3</v>
      </c>
      <c r="L290" s="152"/>
      <c r="M290" s="155"/>
      <c r="N290" s="156"/>
      <c r="O290" s="156"/>
      <c r="P290" s="156"/>
      <c r="Q290" s="156"/>
      <c r="R290" s="156"/>
      <c r="S290" s="156"/>
      <c r="T290" s="157"/>
      <c r="AT290" s="153" t="s">
        <v>181</v>
      </c>
      <c r="AU290" s="153" t="s">
        <v>79</v>
      </c>
      <c r="AV290" s="13" t="s">
        <v>76</v>
      </c>
      <c r="AW290" s="13" t="s">
        <v>31</v>
      </c>
      <c r="AX290" s="13" t="s">
        <v>70</v>
      </c>
      <c r="AY290" s="153" t="s">
        <v>173</v>
      </c>
    </row>
    <row r="291" spans="1:65" s="13" customFormat="1">
      <c r="B291" s="152"/>
      <c r="D291" s="148" t="s">
        <v>181</v>
      </c>
      <c r="E291" s="153" t="s">
        <v>3</v>
      </c>
      <c r="F291" s="154" t="s">
        <v>341</v>
      </c>
      <c r="H291" s="153" t="s">
        <v>3</v>
      </c>
      <c r="L291" s="152"/>
      <c r="M291" s="155"/>
      <c r="N291" s="156"/>
      <c r="O291" s="156"/>
      <c r="P291" s="156"/>
      <c r="Q291" s="156"/>
      <c r="R291" s="156"/>
      <c r="S291" s="156"/>
      <c r="T291" s="157"/>
      <c r="AT291" s="153" t="s">
        <v>181</v>
      </c>
      <c r="AU291" s="153" t="s">
        <v>79</v>
      </c>
      <c r="AV291" s="13" t="s">
        <v>76</v>
      </c>
      <c r="AW291" s="13" t="s">
        <v>31</v>
      </c>
      <c r="AX291" s="13" t="s">
        <v>70</v>
      </c>
      <c r="AY291" s="153" t="s">
        <v>173</v>
      </c>
    </row>
    <row r="292" spans="1:65" s="14" customFormat="1">
      <c r="B292" s="158"/>
      <c r="D292" s="148" t="s">
        <v>181</v>
      </c>
      <c r="E292" s="159" t="s">
        <v>3</v>
      </c>
      <c r="F292" s="160" t="s">
        <v>2000</v>
      </c>
      <c r="H292" s="161">
        <v>8.1</v>
      </c>
      <c r="L292" s="158"/>
      <c r="M292" s="162"/>
      <c r="N292" s="163"/>
      <c r="O292" s="163"/>
      <c r="P292" s="163"/>
      <c r="Q292" s="163"/>
      <c r="R292" s="163"/>
      <c r="S292" s="163"/>
      <c r="T292" s="164"/>
      <c r="AT292" s="159" t="s">
        <v>181</v>
      </c>
      <c r="AU292" s="159" t="s">
        <v>79</v>
      </c>
      <c r="AV292" s="14" t="s">
        <v>79</v>
      </c>
      <c r="AW292" s="14" t="s">
        <v>31</v>
      </c>
      <c r="AX292" s="14" t="s">
        <v>70</v>
      </c>
      <c r="AY292" s="159" t="s">
        <v>173</v>
      </c>
    </row>
    <row r="293" spans="1:65" s="14" customFormat="1">
      <c r="B293" s="158"/>
      <c r="D293" s="148" t="s">
        <v>181</v>
      </c>
      <c r="E293" s="159" t="s">
        <v>3</v>
      </c>
      <c r="F293" s="160" t="s">
        <v>2001</v>
      </c>
      <c r="H293" s="161">
        <v>14.3</v>
      </c>
      <c r="L293" s="158"/>
      <c r="M293" s="162"/>
      <c r="N293" s="163"/>
      <c r="O293" s="163"/>
      <c r="P293" s="163"/>
      <c r="Q293" s="163"/>
      <c r="R293" s="163"/>
      <c r="S293" s="163"/>
      <c r="T293" s="164"/>
      <c r="AT293" s="159" t="s">
        <v>181</v>
      </c>
      <c r="AU293" s="159" t="s">
        <v>79</v>
      </c>
      <c r="AV293" s="14" t="s">
        <v>79</v>
      </c>
      <c r="AW293" s="14" t="s">
        <v>31</v>
      </c>
      <c r="AX293" s="14" t="s">
        <v>70</v>
      </c>
      <c r="AY293" s="159" t="s">
        <v>173</v>
      </c>
    </row>
    <row r="294" spans="1:65" s="15" customFormat="1">
      <c r="B294" s="165"/>
      <c r="D294" s="148" t="s">
        <v>181</v>
      </c>
      <c r="E294" s="166" t="s">
        <v>3</v>
      </c>
      <c r="F294" s="167" t="s">
        <v>188</v>
      </c>
      <c r="H294" s="168">
        <v>22.4</v>
      </c>
      <c r="L294" s="165"/>
      <c r="M294" s="169"/>
      <c r="N294" s="170"/>
      <c r="O294" s="170"/>
      <c r="P294" s="170"/>
      <c r="Q294" s="170"/>
      <c r="R294" s="170"/>
      <c r="S294" s="170"/>
      <c r="T294" s="171"/>
      <c r="AT294" s="166" t="s">
        <v>181</v>
      </c>
      <c r="AU294" s="166" t="s">
        <v>79</v>
      </c>
      <c r="AV294" s="15" t="s">
        <v>178</v>
      </c>
      <c r="AW294" s="15" t="s">
        <v>31</v>
      </c>
      <c r="AX294" s="15" t="s">
        <v>76</v>
      </c>
      <c r="AY294" s="166" t="s">
        <v>173</v>
      </c>
    </row>
    <row r="295" spans="1:65" s="12" customFormat="1" ht="22.9" customHeight="1">
      <c r="B295" s="123"/>
      <c r="D295" s="124" t="s">
        <v>69</v>
      </c>
      <c r="E295" s="133" t="s">
        <v>197</v>
      </c>
      <c r="F295" s="133" t="s">
        <v>342</v>
      </c>
      <c r="J295" s="134">
        <f>BK295</f>
        <v>0</v>
      </c>
      <c r="L295" s="123"/>
      <c r="M295" s="127"/>
      <c r="N295" s="128"/>
      <c r="O295" s="128"/>
      <c r="P295" s="129">
        <f>SUM(P296:P306)</f>
        <v>27.142499999999998</v>
      </c>
      <c r="Q295" s="128"/>
      <c r="R295" s="129">
        <f>SUM(R296:R306)</f>
        <v>0</v>
      </c>
      <c r="S295" s="128"/>
      <c r="T295" s="130">
        <f>SUM(T296:T306)</f>
        <v>47.46</v>
      </c>
      <c r="AR295" s="124" t="s">
        <v>76</v>
      </c>
      <c r="AT295" s="131" t="s">
        <v>69</v>
      </c>
      <c r="AU295" s="131" t="s">
        <v>76</v>
      </c>
      <c r="AY295" s="124" t="s">
        <v>173</v>
      </c>
      <c r="BK295" s="132">
        <f>SUM(BK296:BK306)</f>
        <v>0</v>
      </c>
    </row>
    <row r="296" spans="1:65" s="2" customFormat="1" ht="55.5" customHeight="1">
      <c r="A296" s="30"/>
      <c r="B296" s="135"/>
      <c r="C296" s="136" t="s">
        <v>329</v>
      </c>
      <c r="D296" s="136" t="s">
        <v>175</v>
      </c>
      <c r="E296" s="137" t="s">
        <v>344</v>
      </c>
      <c r="F296" s="138" t="s">
        <v>345</v>
      </c>
      <c r="G296" s="139" t="s">
        <v>200</v>
      </c>
      <c r="H296" s="140">
        <v>26.25</v>
      </c>
      <c r="I296" s="141"/>
      <c r="J296" s="141">
        <f>ROUND(I296*H296,2)</f>
        <v>0</v>
      </c>
      <c r="K296" s="138" t="s">
        <v>177</v>
      </c>
      <c r="L296" s="31"/>
      <c r="M296" s="142" t="s">
        <v>3</v>
      </c>
      <c r="N296" s="143" t="s">
        <v>41</v>
      </c>
      <c r="O296" s="144">
        <v>0.28199999999999997</v>
      </c>
      <c r="P296" s="144">
        <f>O296*H296</f>
        <v>7.402499999999999</v>
      </c>
      <c r="Q296" s="144">
        <v>0</v>
      </c>
      <c r="R296" s="144">
        <f>Q296*H296</f>
        <v>0</v>
      </c>
      <c r="S296" s="144">
        <v>1.8080000000000001</v>
      </c>
      <c r="T296" s="145">
        <f>S296*H296</f>
        <v>47.46</v>
      </c>
      <c r="U296" s="30"/>
      <c r="V296" s="30"/>
      <c r="W296" s="30"/>
      <c r="X296" s="30"/>
      <c r="Y296" s="30"/>
      <c r="Z296" s="30"/>
      <c r="AA296" s="30"/>
      <c r="AB296" s="30"/>
      <c r="AC296" s="30"/>
      <c r="AD296" s="30"/>
      <c r="AE296" s="30"/>
      <c r="AR296" s="146" t="s">
        <v>178</v>
      </c>
      <c r="AT296" s="146" t="s">
        <v>175</v>
      </c>
      <c r="AU296" s="146" t="s">
        <v>79</v>
      </c>
      <c r="AY296" s="18" t="s">
        <v>173</v>
      </c>
      <c r="BE296" s="147">
        <f>IF(N296="základní",J296,0)</f>
        <v>0</v>
      </c>
      <c r="BF296" s="147">
        <f>IF(N296="snížená",J296,0)</f>
        <v>0</v>
      </c>
      <c r="BG296" s="147">
        <f>IF(N296="zákl. přenesená",J296,0)</f>
        <v>0</v>
      </c>
      <c r="BH296" s="147">
        <f>IF(N296="sníž. přenesená",J296,0)</f>
        <v>0</v>
      </c>
      <c r="BI296" s="147">
        <f>IF(N296="nulová",J296,0)</f>
        <v>0</v>
      </c>
      <c r="BJ296" s="18" t="s">
        <v>76</v>
      </c>
      <c r="BK296" s="147">
        <f>ROUND(I296*H296,2)</f>
        <v>0</v>
      </c>
      <c r="BL296" s="18" t="s">
        <v>178</v>
      </c>
      <c r="BM296" s="146" t="s">
        <v>2002</v>
      </c>
    </row>
    <row r="297" spans="1:65" s="2" customFormat="1" ht="48.75">
      <c r="A297" s="30"/>
      <c r="B297" s="31"/>
      <c r="C297" s="30"/>
      <c r="D297" s="148" t="s">
        <v>179</v>
      </c>
      <c r="E297" s="30"/>
      <c r="F297" s="149" t="s">
        <v>346</v>
      </c>
      <c r="G297" s="30"/>
      <c r="H297" s="30"/>
      <c r="I297" s="30"/>
      <c r="J297" s="30"/>
      <c r="K297" s="30"/>
      <c r="L297" s="31"/>
      <c r="M297" s="150"/>
      <c r="N297" s="151"/>
      <c r="O297" s="51"/>
      <c r="P297" s="51"/>
      <c r="Q297" s="51"/>
      <c r="R297" s="51"/>
      <c r="S297" s="51"/>
      <c r="T297" s="52"/>
      <c r="U297" s="30"/>
      <c r="V297" s="30"/>
      <c r="W297" s="30"/>
      <c r="X297" s="30"/>
      <c r="Y297" s="30"/>
      <c r="Z297" s="30"/>
      <c r="AA297" s="30"/>
      <c r="AB297" s="30"/>
      <c r="AC297" s="30"/>
      <c r="AD297" s="30"/>
      <c r="AE297" s="30"/>
      <c r="AT297" s="18" t="s">
        <v>179</v>
      </c>
      <c r="AU297" s="18" t="s">
        <v>79</v>
      </c>
    </row>
    <row r="298" spans="1:65" s="14" customFormat="1">
      <c r="B298" s="158"/>
      <c r="D298" s="148" t="s">
        <v>181</v>
      </c>
      <c r="E298" s="159" t="s">
        <v>3</v>
      </c>
      <c r="F298" s="160" t="s">
        <v>2003</v>
      </c>
      <c r="H298" s="161">
        <v>26.25</v>
      </c>
      <c r="L298" s="158"/>
      <c r="M298" s="162"/>
      <c r="N298" s="163"/>
      <c r="O298" s="163"/>
      <c r="P298" s="163"/>
      <c r="Q298" s="163"/>
      <c r="R298" s="163"/>
      <c r="S298" s="163"/>
      <c r="T298" s="164"/>
      <c r="AT298" s="159" t="s">
        <v>181</v>
      </c>
      <c r="AU298" s="159" t="s">
        <v>79</v>
      </c>
      <c r="AV298" s="14" t="s">
        <v>79</v>
      </c>
      <c r="AW298" s="14" t="s">
        <v>31</v>
      </c>
      <c r="AX298" s="14" t="s">
        <v>76</v>
      </c>
      <c r="AY298" s="159" t="s">
        <v>173</v>
      </c>
    </row>
    <row r="299" spans="1:65" s="2" customFormat="1" ht="33" customHeight="1">
      <c r="A299" s="30"/>
      <c r="B299" s="135"/>
      <c r="C299" s="136" t="s">
        <v>333</v>
      </c>
      <c r="D299" s="136" t="s">
        <v>175</v>
      </c>
      <c r="E299" s="137" t="s">
        <v>348</v>
      </c>
      <c r="F299" s="138" t="s">
        <v>349</v>
      </c>
      <c r="G299" s="139" t="s">
        <v>200</v>
      </c>
      <c r="H299" s="140">
        <v>26.25</v>
      </c>
      <c r="I299" s="141"/>
      <c r="J299" s="141">
        <f>ROUND(I299*H299,2)</f>
        <v>0</v>
      </c>
      <c r="K299" s="138" t="s">
        <v>177</v>
      </c>
      <c r="L299" s="31"/>
      <c r="M299" s="142" t="s">
        <v>3</v>
      </c>
      <c r="N299" s="143" t="s">
        <v>41</v>
      </c>
      <c r="O299" s="144">
        <v>0.63900000000000001</v>
      </c>
      <c r="P299" s="144">
        <f>O299*H299</f>
        <v>16.77375</v>
      </c>
      <c r="Q299" s="144">
        <v>0</v>
      </c>
      <c r="R299" s="144">
        <f>Q299*H299</f>
        <v>0</v>
      </c>
      <c r="S299" s="144">
        <v>0</v>
      </c>
      <c r="T299" s="145">
        <f>S299*H299</f>
        <v>0</v>
      </c>
      <c r="U299" s="30"/>
      <c r="V299" s="30"/>
      <c r="W299" s="30"/>
      <c r="X299" s="30"/>
      <c r="Y299" s="30"/>
      <c r="Z299" s="30"/>
      <c r="AA299" s="30"/>
      <c r="AB299" s="30"/>
      <c r="AC299" s="30"/>
      <c r="AD299" s="30"/>
      <c r="AE299" s="30"/>
      <c r="AR299" s="146" t="s">
        <v>178</v>
      </c>
      <c r="AT299" s="146" t="s">
        <v>175</v>
      </c>
      <c r="AU299" s="146" t="s">
        <v>79</v>
      </c>
      <c r="AY299" s="18" t="s">
        <v>173</v>
      </c>
      <c r="BE299" s="147">
        <f>IF(N299="základní",J299,0)</f>
        <v>0</v>
      </c>
      <c r="BF299" s="147">
        <f>IF(N299="snížená",J299,0)</f>
        <v>0</v>
      </c>
      <c r="BG299" s="147">
        <f>IF(N299="zákl. přenesená",J299,0)</f>
        <v>0</v>
      </c>
      <c r="BH299" s="147">
        <f>IF(N299="sníž. přenesená",J299,0)</f>
        <v>0</v>
      </c>
      <c r="BI299" s="147">
        <f>IF(N299="nulová",J299,0)</f>
        <v>0</v>
      </c>
      <c r="BJ299" s="18" t="s">
        <v>76</v>
      </c>
      <c r="BK299" s="147">
        <f>ROUND(I299*H299,2)</f>
        <v>0</v>
      </c>
      <c r="BL299" s="18" t="s">
        <v>178</v>
      </c>
      <c r="BM299" s="146" t="s">
        <v>2004</v>
      </c>
    </row>
    <row r="300" spans="1:65" s="2" customFormat="1" ht="156">
      <c r="A300" s="30"/>
      <c r="B300" s="31"/>
      <c r="C300" s="30"/>
      <c r="D300" s="148" t="s">
        <v>179</v>
      </c>
      <c r="E300" s="30"/>
      <c r="F300" s="149" t="s">
        <v>350</v>
      </c>
      <c r="G300" s="30"/>
      <c r="H300" s="30"/>
      <c r="I300" s="30"/>
      <c r="J300" s="30"/>
      <c r="K300" s="30"/>
      <c r="L300" s="31"/>
      <c r="M300" s="150"/>
      <c r="N300" s="151"/>
      <c r="O300" s="51"/>
      <c r="P300" s="51"/>
      <c r="Q300" s="51"/>
      <c r="R300" s="51"/>
      <c r="S300" s="51"/>
      <c r="T300" s="52"/>
      <c r="U300" s="30"/>
      <c r="V300" s="30"/>
      <c r="W300" s="30"/>
      <c r="X300" s="30"/>
      <c r="Y300" s="30"/>
      <c r="Z300" s="30"/>
      <c r="AA300" s="30"/>
      <c r="AB300" s="30"/>
      <c r="AC300" s="30"/>
      <c r="AD300" s="30"/>
      <c r="AE300" s="30"/>
      <c r="AT300" s="18" t="s">
        <v>179</v>
      </c>
      <c r="AU300" s="18" t="s">
        <v>79</v>
      </c>
    </row>
    <row r="301" spans="1:65" s="13" customFormat="1">
      <c r="B301" s="152"/>
      <c r="D301" s="148" t="s">
        <v>181</v>
      </c>
      <c r="E301" s="153" t="s">
        <v>3</v>
      </c>
      <c r="F301" s="154" t="s">
        <v>351</v>
      </c>
      <c r="H301" s="153" t="s">
        <v>3</v>
      </c>
      <c r="L301" s="152"/>
      <c r="M301" s="155"/>
      <c r="N301" s="156"/>
      <c r="O301" s="156"/>
      <c r="P301" s="156"/>
      <c r="Q301" s="156"/>
      <c r="R301" s="156"/>
      <c r="S301" s="156"/>
      <c r="T301" s="157"/>
      <c r="AT301" s="153" t="s">
        <v>181</v>
      </c>
      <c r="AU301" s="153" t="s">
        <v>79</v>
      </c>
      <c r="AV301" s="13" t="s">
        <v>76</v>
      </c>
      <c r="AW301" s="13" t="s">
        <v>31</v>
      </c>
      <c r="AX301" s="13" t="s">
        <v>70</v>
      </c>
      <c r="AY301" s="153" t="s">
        <v>173</v>
      </c>
    </row>
    <row r="302" spans="1:65" s="14" customFormat="1">
      <c r="B302" s="158"/>
      <c r="D302" s="148" t="s">
        <v>181</v>
      </c>
      <c r="E302" s="159" t="s">
        <v>3</v>
      </c>
      <c r="F302" s="160" t="s">
        <v>2005</v>
      </c>
      <c r="H302" s="161">
        <v>26.25</v>
      </c>
      <c r="L302" s="158"/>
      <c r="M302" s="162"/>
      <c r="N302" s="163"/>
      <c r="O302" s="163"/>
      <c r="P302" s="163"/>
      <c r="Q302" s="163"/>
      <c r="R302" s="163"/>
      <c r="S302" s="163"/>
      <c r="T302" s="164"/>
      <c r="AT302" s="159" t="s">
        <v>181</v>
      </c>
      <c r="AU302" s="159" t="s">
        <v>79</v>
      </c>
      <c r="AV302" s="14" t="s">
        <v>79</v>
      </c>
      <c r="AW302" s="14" t="s">
        <v>31</v>
      </c>
      <c r="AX302" s="14" t="s">
        <v>76</v>
      </c>
      <c r="AY302" s="159" t="s">
        <v>173</v>
      </c>
    </row>
    <row r="303" spans="1:65" s="2" customFormat="1" ht="21.75" customHeight="1">
      <c r="A303" s="30"/>
      <c r="B303" s="135"/>
      <c r="C303" s="136" t="s">
        <v>337</v>
      </c>
      <c r="D303" s="136" t="s">
        <v>175</v>
      </c>
      <c r="E303" s="137" t="s">
        <v>353</v>
      </c>
      <c r="F303" s="138" t="s">
        <v>354</v>
      </c>
      <c r="G303" s="139" t="s">
        <v>200</v>
      </c>
      <c r="H303" s="140">
        <v>26.25</v>
      </c>
      <c r="I303" s="141"/>
      <c r="J303" s="141">
        <f>ROUND(I303*H303,2)</f>
        <v>0</v>
      </c>
      <c r="K303" s="138" t="s">
        <v>177</v>
      </c>
      <c r="L303" s="31"/>
      <c r="M303" s="142" t="s">
        <v>3</v>
      </c>
      <c r="N303" s="143" t="s">
        <v>41</v>
      </c>
      <c r="O303" s="144">
        <v>0.113</v>
      </c>
      <c r="P303" s="144">
        <f>O303*H303</f>
        <v>2.9662500000000001</v>
      </c>
      <c r="Q303" s="144">
        <v>0</v>
      </c>
      <c r="R303" s="144">
        <f>Q303*H303</f>
        <v>0</v>
      </c>
      <c r="S303" s="144">
        <v>0</v>
      </c>
      <c r="T303" s="145">
        <f>S303*H303</f>
        <v>0</v>
      </c>
      <c r="U303" s="30"/>
      <c r="V303" s="30"/>
      <c r="W303" s="30"/>
      <c r="X303" s="30"/>
      <c r="Y303" s="30"/>
      <c r="Z303" s="30"/>
      <c r="AA303" s="30"/>
      <c r="AB303" s="30"/>
      <c r="AC303" s="30"/>
      <c r="AD303" s="30"/>
      <c r="AE303" s="30"/>
      <c r="AR303" s="146" t="s">
        <v>178</v>
      </c>
      <c r="AT303" s="146" t="s">
        <v>175</v>
      </c>
      <c r="AU303" s="146" t="s">
        <v>79</v>
      </c>
      <c r="AY303" s="18" t="s">
        <v>173</v>
      </c>
      <c r="BE303" s="147">
        <f>IF(N303="základní",J303,0)</f>
        <v>0</v>
      </c>
      <c r="BF303" s="147">
        <f>IF(N303="snížená",J303,0)</f>
        <v>0</v>
      </c>
      <c r="BG303" s="147">
        <f>IF(N303="zákl. přenesená",J303,0)</f>
        <v>0</v>
      </c>
      <c r="BH303" s="147">
        <f>IF(N303="sníž. přenesená",J303,0)</f>
        <v>0</v>
      </c>
      <c r="BI303" s="147">
        <f>IF(N303="nulová",J303,0)</f>
        <v>0</v>
      </c>
      <c r="BJ303" s="18" t="s">
        <v>76</v>
      </c>
      <c r="BK303" s="147">
        <f>ROUND(I303*H303,2)</f>
        <v>0</v>
      </c>
      <c r="BL303" s="18" t="s">
        <v>178</v>
      </c>
      <c r="BM303" s="146" t="s">
        <v>2006</v>
      </c>
    </row>
    <row r="304" spans="1:65" s="2" customFormat="1" ht="156">
      <c r="A304" s="30"/>
      <c r="B304" s="31"/>
      <c r="C304" s="30"/>
      <c r="D304" s="148" t="s">
        <v>179</v>
      </c>
      <c r="E304" s="30"/>
      <c r="F304" s="149" t="s">
        <v>350</v>
      </c>
      <c r="G304" s="30"/>
      <c r="H304" s="30"/>
      <c r="I304" s="30"/>
      <c r="J304" s="30"/>
      <c r="K304" s="30"/>
      <c r="L304" s="31"/>
      <c r="M304" s="150"/>
      <c r="N304" s="151"/>
      <c r="O304" s="51"/>
      <c r="P304" s="51"/>
      <c r="Q304" s="51"/>
      <c r="R304" s="51"/>
      <c r="S304" s="51"/>
      <c r="T304" s="52"/>
      <c r="U304" s="30"/>
      <c r="V304" s="30"/>
      <c r="W304" s="30"/>
      <c r="X304" s="30"/>
      <c r="Y304" s="30"/>
      <c r="Z304" s="30"/>
      <c r="AA304" s="30"/>
      <c r="AB304" s="30"/>
      <c r="AC304" s="30"/>
      <c r="AD304" s="30"/>
      <c r="AE304" s="30"/>
      <c r="AT304" s="18" t="s">
        <v>179</v>
      </c>
      <c r="AU304" s="18" t="s">
        <v>79</v>
      </c>
    </row>
    <row r="305" spans="1:65" s="14" customFormat="1">
      <c r="B305" s="158"/>
      <c r="D305" s="148" t="s">
        <v>181</v>
      </c>
      <c r="E305" s="159" t="s">
        <v>3</v>
      </c>
      <c r="F305" s="160" t="s">
        <v>2007</v>
      </c>
      <c r="H305" s="161">
        <v>26.25</v>
      </c>
      <c r="L305" s="158"/>
      <c r="M305" s="162"/>
      <c r="N305" s="163"/>
      <c r="O305" s="163"/>
      <c r="P305" s="163"/>
      <c r="Q305" s="163"/>
      <c r="R305" s="163"/>
      <c r="S305" s="163"/>
      <c r="T305" s="164"/>
      <c r="AT305" s="159" t="s">
        <v>181</v>
      </c>
      <c r="AU305" s="159" t="s">
        <v>79</v>
      </c>
      <c r="AV305" s="14" t="s">
        <v>79</v>
      </c>
      <c r="AW305" s="14" t="s">
        <v>31</v>
      </c>
      <c r="AX305" s="14" t="s">
        <v>70</v>
      </c>
      <c r="AY305" s="159" t="s">
        <v>173</v>
      </c>
    </row>
    <row r="306" spans="1:65" s="15" customFormat="1">
      <c r="B306" s="165"/>
      <c r="D306" s="148" t="s">
        <v>181</v>
      </c>
      <c r="E306" s="166" t="s">
        <v>3</v>
      </c>
      <c r="F306" s="167" t="s">
        <v>188</v>
      </c>
      <c r="H306" s="168">
        <v>26.25</v>
      </c>
      <c r="L306" s="165"/>
      <c r="M306" s="169"/>
      <c r="N306" s="170"/>
      <c r="O306" s="170"/>
      <c r="P306" s="170"/>
      <c r="Q306" s="170"/>
      <c r="R306" s="170"/>
      <c r="S306" s="170"/>
      <c r="T306" s="171"/>
      <c r="AT306" s="166" t="s">
        <v>181</v>
      </c>
      <c r="AU306" s="166" t="s">
        <v>79</v>
      </c>
      <c r="AV306" s="15" t="s">
        <v>178</v>
      </c>
      <c r="AW306" s="15" t="s">
        <v>31</v>
      </c>
      <c r="AX306" s="15" t="s">
        <v>76</v>
      </c>
      <c r="AY306" s="166" t="s">
        <v>173</v>
      </c>
    </row>
    <row r="307" spans="1:65" s="12" customFormat="1" ht="22.9" customHeight="1">
      <c r="B307" s="123"/>
      <c r="D307" s="124" t="s">
        <v>69</v>
      </c>
      <c r="E307" s="133" t="s">
        <v>216</v>
      </c>
      <c r="F307" s="133" t="s">
        <v>372</v>
      </c>
      <c r="J307" s="134">
        <f>BK307</f>
        <v>0</v>
      </c>
      <c r="L307" s="123"/>
      <c r="M307" s="127"/>
      <c r="N307" s="128"/>
      <c r="O307" s="128"/>
      <c r="P307" s="129">
        <f>SUM(P308:P330)</f>
        <v>123.75310399999999</v>
      </c>
      <c r="Q307" s="128"/>
      <c r="R307" s="129">
        <f>SUM(R308:R330)</f>
        <v>3.6286443999999998</v>
      </c>
      <c r="S307" s="128"/>
      <c r="T307" s="130">
        <f>SUM(T308:T330)</f>
        <v>74.585460000000012</v>
      </c>
      <c r="AR307" s="124" t="s">
        <v>76</v>
      </c>
      <c r="AT307" s="131" t="s">
        <v>69</v>
      </c>
      <c r="AU307" s="131" t="s">
        <v>76</v>
      </c>
      <c r="AY307" s="124" t="s">
        <v>173</v>
      </c>
      <c r="BK307" s="132">
        <f>SUM(BK308:BK330)</f>
        <v>0</v>
      </c>
    </row>
    <row r="308" spans="1:65" s="2" customFormat="1" ht="21.75" customHeight="1">
      <c r="A308" s="30"/>
      <c r="B308" s="135"/>
      <c r="C308" s="136" t="s">
        <v>338</v>
      </c>
      <c r="D308" s="136" t="s">
        <v>175</v>
      </c>
      <c r="E308" s="137" t="s">
        <v>697</v>
      </c>
      <c r="F308" s="138" t="s">
        <v>698</v>
      </c>
      <c r="G308" s="139" t="s">
        <v>190</v>
      </c>
      <c r="H308" s="140">
        <v>15.6</v>
      </c>
      <c r="I308" s="141"/>
      <c r="J308" s="141">
        <f>ROUND(I308*H308,2)</f>
        <v>0</v>
      </c>
      <c r="K308" s="138" t="s">
        <v>177</v>
      </c>
      <c r="L308" s="31"/>
      <c r="M308" s="142" t="s">
        <v>3</v>
      </c>
      <c r="N308" s="143" t="s">
        <v>41</v>
      </c>
      <c r="O308" s="144">
        <v>0.24</v>
      </c>
      <c r="P308" s="144">
        <f>O308*H308</f>
        <v>3.7439999999999998</v>
      </c>
      <c r="Q308" s="144">
        <v>1.74E-4</v>
      </c>
      <c r="R308" s="144">
        <f>Q308*H308</f>
        <v>2.7144000000000001E-3</v>
      </c>
      <c r="S308" s="144">
        <v>0</v>
      </c>
      <c r="T308" s="145">
        <f>S308*H308</f>
        <v>0</v>
      </c>
      <c r="U308" s="30"/>
      <c r="V308" s="30"/>
      <c r="W308" s="30"/>
      <c r="X308" s="30"/>
      <c r="Y308" s="30"/>
      <c r="Z308" s="30"/>
      <c r="AA308" s="30"/>
      <c r="AB308" s="30"/>
      <c r="AC308" s="30"/>
      <c r="AD308" s="30"/>
      <c r="AE308" s="30"/>
      <c r="AR308" s="146" t="s">
        <v>178</v>
      </c>
      <c r="AT308" s="146" t="s">
        <v>175</v>
      </c>
      <c r="AU308" s="146" t="s">
        <v>79</v>
      </c>
      <c r="AY308" s="18" t="s">
        <v>173</v>
      </c>
      <c r="BE308" s="147">
        <f>IF(N308="základní",J308,0)</f>
        <v>0</v>
      </c>
      <c r="BF308" s="147">
        <f>IF(N308="snížená",J308,0)</f>
        <v>0</v>
      </c>
      <c r="BG308" s="147">
        <f>IF(N308="zákl. přenesená",J308,0)</f>
        <v>0</v>
      </c>
      <c r="BH308" s="147">
        <f>IF(N308="sníž. přenesená",J308,0)</f>
        <v>0</v>
      </c>
      <c r="BI308" s="147">
        <f>IF(N308="nulová",J308,0)</f>
        <v>0</v>
      </c>
      <c r="BJ308" s="18" t="s">
        <v>76</v>
      </c>
      <c r="BK308" s="147">
        <f>ROUND(I308*H308,2)</f>
        <v>0</v>
      </c>
      <c r="BL308" s="18" t="s">
        <v>178</v>
      </c>
      <c r="BM308" s="146" t="s">
        <v>2008</v>
      </c>
    </row>
    <row r="309" spans="1:65" s="2" customFormat="1" ht="360.75">
      <c r="A309" s="30"/>
      <c r="B309" s="31"/>
      <c r="C309" s="30"/>
      <c r="D309" s="148" t="s">
        <v>179</v>
      </c>
      <c r="E309" s="30"/>
      <c r="F309" s="149" t="s">
        <v>700</v>
      </c>
      <c r="G309" s="30"/>
      <c r="H309" s="30"/>
      <c r="I309" s="30"/>
      <c r="J309" s="30"/>
      <c r="K309" s="30"/>
      <c r="L309" s="31"/>
      <c r="M309" s="150"/>
      <c r="N309" s="151"/>
      <c r="O309" s="51"/>
      <c r="P309" s="51"/>
      <c r="Q309" s="51"/>
      <c r="R309" s="51"/>
      <c r="S309" s="51"/>
      <c r="T309" s="52"/>
      <c r="U309" s="30"/>
      <c r="V309" s="30"/>
      <c r="W309" s="30"/>
      <c r="X309" s="30"/>
      <c r="Y309" s="30"/>
      <c r="Z309" s="30"/>
      <c r="AA309" s="30"/>
      <c r="AB309" s="30"/>
      <c r="AC309" s="30"/>
      <c r="AD309" s="30"/>
      <c r="AE309" s="30"/>
      <c r="AT309" s="18" t="s">
        <v>179</v>
      </c>
      <c r="AU309" s="18" t="s">
        <v>79</v>
      </c>
    </row>
    <row r="310" spans="1:65" s="13" customFormat="1">
      <c r="B310" s="152"/>
      <c r="D310" s="148" t="s">
        <v>181</v>
      </c>
      <c r="E310" s="153" t="s">
        <v>3</v>
      </c>
      <c r="F310" s="154" t="s">
        <v>1156</v>
      </c>
      <c r="H310" s="153" t="s">
        <v>3</v>
      </c>
      <c r="L310" s="152"/>
      <c r="M310" s="155"/>
      <c r="N310" s="156"/>
      <c r="O310" s="156"/>
      <c r="P310" s="156"/>
      <c r="Q310" s="156"/>
      <c r="R310" s="156"/>
      <c r="S310" s="156"/>
      <c r="T310" s="157"/>
      <c r="AT310" s="153" t="s">
        <v>181</v>
      </c>
      <c r="AU310" s="153" t="s">
        <v>79</v>
      </c>
      <c r="AV310" s="13" t="s">
        <v>76</v>
      </c>
      <c r="AW310" s="13" t="s">
        <v>31</v>
      </c>
      <c r="AX310" s="13" t="s">
        <v>70</v>
      </c>
      <c r="AY310" s="153" t="s">
        <v>173</v>
      </c>
    </row>
    <row r="311" spans="1:65" s="14" customFormat="1">
      <c r="B311" s="158"/>
      <c r="D311" s="148" t="s">
        <v>181</v>
      </c>
      <c r="E311" s="159" t="s">
        <v>3</v>
      </c>
      <c r="F311" s="160" t="s">
        <v>2009</v>
      </c>
      <c r="H311" s="161">
        <v>15.6</v>
      </c>
      <c r="L311" s="158"/>
      <c r="M311" s="162"/>
      <c r="N311" s="163"/>
      <c r="O311" s="163"/>
      <c r="P311" s="163"/>
      <c r="Q311" s="163"/>
      <c r="R311" s="163"/>
      <c r="S311" s="163"/>
      <c r="T311" s="164"/>
      <c r="AT311" s="159" t="s">
        <v>181</v>
      </c>
      <c r="AU311" s="159" t="s">
        <v>79</v>
      </c>
      <c r="AV311" s="14" t="s">
        <v>79</v>
      </c>
      <c r="AW311" s="14" t="s">
        <v>31</v>
      </c>
      <c r="AX311" s="14" t="s">
        <v>70</v>
      </c>
      <c r="AY311" s="159" t="s">
        <v>173</v>
      </c>
    </row>
    <row r="312" spans="1:65" s="15" customFormat="1">
      <c r="B312" s="165"/>
      <c r="D312" s="148" t="s">
        <v>181</v>
      </c>
      <c r="E312" s="166" t="s">
        <v>3</v>
      </c>
      <c r="F312" s="167" t="s">
        <v>188</v>
      </c>
      <c r="H312" s="168">
        <v>15.6</v>
      </c>
      <c r="L312" s="165"/>
      <c r="M312" s="169"/>
      <c r="N312" s="170"/>
      <c r="O312" s="170"/>
      <c r="P312" s="170"/>
      <c r="Q312" s="170"/>
      <c r="R312" s="170"/>
      <c r="S312" s="170"/>
      <c r="T312" s="171"/>
      <c r="AT312" s="166" t="s">
        <v>181</v>
      </c>
      <c r="AU312" s="166" t="s">
        <v>79</v>
      </c>
      <c r="AV312" s="15" t="s">
        <v>178</v>
      </c>
      <c r="AW312" s="15" t="s">
        <v>31</v>
      </c>
      <c r="AX312" s="15" t="s">
        <v>76</v>
      </c>
      <c r="AY312" s="166" t="s">
        <v>173</v>
      </c>
    </row>
    <row r="313" spans="1:65" s="2" customFormat="1" ht="21.75" customHeight="1">
      <c r="A313" s="30"/>
      <c r="B313" s="135"/>
      <c r="C313" s="136" t="s">
        <v>343</v>
      </c>
      <c r="D313" s="136" t="s">
        <v>175</v>
      </c>
      <c r="E313" s="137" t="s">
        <v>376</v>
      </c>
      <c r="F313" s="138" t="s">
        <v>377</v>
      </c>
      <c r="G313" s="139" t="s">
        <v>293</v>
      </c>
      <c r="H313" s="140">
        <v>2</v>
      </c>
      <c r="I313" s="141"/>
      <c r="J313" s="141">
        <f>ROUND(I313*H313,2)</f>
        <v>0</v>
      </c>
      <c r="K313" s="138" t="s">
        <v>177</v>
      </c>
      <c r="L313" s="31"/>
      <c r="M313" s="142" t="s">
        <v>3</v>
      </c>
      <c r="N313" s="143" t="s">
        <v>41</v>
      </c>
      <c r="O313" s="144">
        <v>1.2649999999999999</v>
      </c>
      <c r="P313" s="144">
        <f>O313*H313</f>
        <v>2.5299999999999998</v>
      </c>
      <c r="Q313" s="144">
        <v>6.4850000000000003E-3</v>
      </c>
      <c r="R313" s="144">
        <f>Q313*H313</f>
        <v>1.2970000000000001E-2</v>
      </c>
      <c r="S313" s="144">
        <v>0</v>
      </c>
      <c r="T313" s="145">
        <f>S313*H313</f>
        <v>0</v>
      </c>
      <c r="U313" s="30"/>
      <c r="V313" s="30"/>
      <c r="W313" s="30"/>
      <c r="X313" s="30"/>
      <c r="Y313" s="30"/>
      <c r="Z313" s="30"/>
      <c r="AA313" s="30"/>
      <c r="AB313" s="30"/>
      <c r="AC313" s="30"/>
      <c r="AD313" s="30"/>
      <c r="AE313" s="30"/>
      <c r="AR313" s="146" t="s">
        <v>178</v>
      </c>
      <c r="AT313" s="146" t="s">
        <v>175</v>
      </c>
      <c r="AU313" s="146" t="s">
        <v>79</v>
      </c>
      <c r="AY313" s="18" t="s">
        <v>173</v>
      </c>
      <c r="BE313" s="147">
        <f>IF(N313="základní",J313,0)</f>
        <v>0</v>
      </c>
      <c r="BF313" s="147">
        <f>IF(N313="snížená",J313,0)</f>
        <v>0</v>
      </c>
      <c r="BG313" s="147">
        <f>IF(N313="zákl. přenesená",J313,0)</f>
        <v>0</v>
      </c>
      <c r="BH313" s="147">
        <f>IF(N313="sníž. přenesená",J313,0)</f>
        <v>0</v>
      </c>
      <c r="BI313" s="147">
        <f>IF(N313="nulová",J313,0)</f>
        <v>0</v>
      </c>
      <c r="BJ313" s="18" t="s">
        <v>76</v>
      </c>
      <c r="BK313" s="147">
        <f>ROUND(I313*H313,2)</f>
        <v>0</v>
      </c>
      <c r="BL313" s="18" t="s">
        <v>178</v>
      </c>
      <c r="BM313" s="146" t="s">
        <v>2010</v>
      </c>
    </row>
    <row r="314" spans="1:65" s="13" customFormat="1">
      <c r="B314" s="152"/>
      <c r="D314" s="148" t="s">
        <v>181</v>
      </c>
      <c r="E314" s="153" t="s">
        <v>3</v>
      </c>
      <c r="F314" s="154" t="s">
        <v>378</v>
      </c>
      <c r="H314" s="153" t="s">
        <v>3</v>
      </c>
      <c r="L314" s="152"/>
      <c r="M314" s="155"/>
      <c r="N314" s="156"/>
      <c r="O314" s="156"/>
      <c r="P314" s="156"/>
      <c r="Q314" s="156"/>
      <c r="R314" s="156"/>
      <c r="S314" s="156"/>
      <c r="T314" s="157"/>
      <c r="AT314" s="153" t="s">
        <v>181</v>
      </c>
      <c r="AU314" s="153" t="s">
        <v>79</v>
      </c>
      <c r="AV314" s="13" t="s">
        <v>76</v>
      </c>
      <c r="AW314" s="13" t="s">
        <v>31</v>
      </c>
      <c r="AX314" s="13" t="s">
        <v>70</v>
      </c>
      <c r="AY314" s="153" t="s">
        <v>173</v>
      </c>
    </row>
    <row r="315" spans="1:65" s="13" customFormat="1">
      <c r="B315" s="152"/>
      <c r="D315" s="148" t="s">
        <v>181</v>
      </c>
      <c r="E315" s="153" t="s">
        <v>3</v>
      </c>
      <c r="F315" s="154" t="s">
        <v>379</v>
      </c>
      <c r="H315" s="153" t="s">
        <v>3</v>
      </c>
      <c r="L315" s="152"/>
      <c r="M315" s="155"/>
      <c r="N315" s="156"/>
      <c r="O315" s="156"/>
      <c r="P315" s="156"/>
      <c r="Q315" s="156"/>
      <c r="R315" s="156"/>
      <c r="S315" s="156"/>
      <c r="T315" s="157"/>
      <c r="AT315" s="153" t="s">
        <v>181</v>
      </c>
      <c r="AU315" s="153" t="s">
        <v>79</v>
      </c>
      <c r="AV315" s="13" t="s">
        <v>76</v>
      </c>
      <c r="AW315" s="13" t="s">
        <v>31</v>
      </c>
      <c r="AX315" s="13" t="s">
        <v>70</v>
      </c>
      <c r="AY315" s="153" t="s">
        <v>173</v>
      </c>
    </row>
    <row r="316" spans="1:65" s="14" customFormat="1">
      <c r="B316" s="158"/>
      <c r="D316" s="148" t="s">
        <v>181</v>
      </c>
      <c r="E316" s="159" t="s">
        <v>3</v>
      </c>
      <c r="F316" s="160" t="s">
        <v>2011</v>
      </c>
      <c r="H316" s="161">
        <v>2</v>
      </c>
      <c r="L316" s="158"/>
      <c r="M316" s="162"/>
      <c r="N316" s="163"/>
      <c r="O316" s="163"/>
      <c r="P316" s="163"/>
      <c r="Q316" s="163"/>
      <c r="R316" s="163"/>
      <c r="S316" s="163"/>
      <c r="T316" s="164"/>
      <c r="AT316" s="159" t="s">
        <v>181</v>
      </c>
      <c r="AU316" s="159" t="s">
        <v>79</v>
      </c>
      <c r="AV316" s="14" t="s">
        <v>79</v>
      </c>
      <c r="AW316" s="14" t="s">
        <v>31</v>
      </c>
      <c r="AX316" s="14" t="s">
        <v>70</v>
      </c>
      <c r="AY316" s="159" t="s">
        <v>173</v>
      </c>
    </row>
    <row r="317" spans="1:65" s="15" customFormat="1">
      <c r="B317" s="165"/>
      <c r="D317" s="148" t="s">
        <v>181</v>
      </c>
      <c r="E317" s="166" t="s">
        <v>3</v>
      </c>
      <c r="F317" s="167" t="s">
        <v>188</v>
      </c>
      <c r="H317" s="168">
        <v>2</v>
      </c>
      <c r="L317" s="165"/>
      <c r="M317" s="169"/>
      <c r="N317" s="170"/>
      <c r="O317" s="170"/>
      <c r="P317" s="170"/>
      <c r="Q317" s="170"/>
      <c r="R317" s="170"/>
      <c r="S317" s="170"/>
      <c r="T317" s="171"/>
      <c r="AT317" s="166" t="s">
        <v>181</v>
      </c>
      <c r="AU317" s="166" t="s">
        <v>79</v>
      </c>
      <c r="AV317" s="15" t="s">
        <v>178</v>
      </c>
      <c r="AW317" s="15" t="s">
        <v>31</v>
      </c>
      <c r="AX317" s="15" t="s">
        <v>76</v>
      </c>
      <c r="AY317" s="166" t="s">
        <v>173</v>
      </c>
    </row>
    <row r="318" spans="1:65" s="2" customFormat="1" ht="21.75" customHeight="1">
      <c r="A318" s="30"/>
      <c r="B318" s="135"/>
      <c r="C318" s="136" t="s">
        <v>347</v>
      </c>
      <c r="D318" s="136" t="s">
        <v>175</v>
      </c>
      <c r="E318" s="137" t="s">
        <v>381</v>
      </c>
      <c r="F318" s="138" t="s">
        <v>382</v>
      </c>
      <c r="G318" s="139" t="s">
        <v>200</v>
      </c>
      <c r="H318" s="140">
        <v>13.994</v>
      </c>
      <c r="I318" s="141"/>
      <c r="J318" s="141">
        <f>ROUND(I318*H318,2)</f>
        <v>0</v>
      </c>
      <c r="K318" s="138" t="s">
        <v>177</v>
      </c>
      <c r="L318" s="31"/>
      <c r="M318" s="142" t="s">
        <v>3</v>
      </c>
      <c r="N318" s="143" t="s">
        <v>41</v>
      </c>
      <c r="O318" s="144">
        <v>2.976</v>
      </c>
      <c r="P318" s="144">
        <f>O318*H318</f>
        <v>41.646144</v>
      </c>
      <c r="Q318" s="144">
        <v>0.12</v>
      </c>
      <c r="R318" s="144">
        <f>Q318*H318</f>
        <v>1.6792799999999999</v>
      </c>
      <c r="S318" s="144">
        <v>2.4900000000000002</v>
      </c>
      <c r="T318" s="145">
        <f>S318*H318</f>
        <v>34.845060000000004</v>
      </c>
      <c r="U318" s="30"/>
      <c r="V318" s="30"/>
      <c r="W318" s="30"/>
      <c r="X318" s="30"/>
      <c r="Y318" s="30"/>
      <c r="Z318" s="30"/>
      <c r="AA318" s="30"/>
      <c r="AB318" s="30"/>
      <c r="AC318" s="30"/>
      <c r="AD318" s="30"/>
      <c r="AE318" s="30"/>
      <c r="AR318" s="146" t="s">
        <v>178</v>
      </c>
      <c r="AT318" s="146" t="s">
        <v>175</v>
      </c>
      <c r="AU318" s="146" t="s">
        <v>79</v>
      </c>
      <c r="AY318" s="18" t="s">
        <v>173</v>
      </c>
      <c r="BE318" s="147">
        <f>IF(N318="základní",J318,0)</f>
        <v>0</v>
      </c>
      <c r="BF318" s="147">
        <f>IF(N318="snížená",J318,0)</f>
        <v>0</v>
      </c>
      <c r="BG318" s="147">
        <f>IF(N318="zákl. přenesená",J318,0)</f>
        <v>0</v>
      </c>
      <c r="BH318" s="147">
        <f>IF(N318="sníž. přenesená",J318,0)</f>
        <v>0</v>
      </c>
      <c r="BI318" s="147">
        <f>IF(N318="nulová",J318,0)</f>
        <v>0</v>
      </c>
      <c r="BJ318" s="18" t="s">
        <v>76</v>
      </c>
      <c r="BK318" s="147">
        <f>ROUND(I318*H318,2)</f>
        <v>0</v>
      </c>
      <c r="BL318" s="18" t="s">
        <v>178</v>
      </c>
      <c r="BM318" s="146" t="s">
        <v>2012</v>
      </c>
    </row>
    <row r="319" spans="1:65" s="2" customFormat="1" ht="224.25">
      <c r="A319" s="30"/>
      <c r="B319" s="31"/>
      <c r="C319" s="30"/>
      <c r="D319" s="148" t="s">
        <v>179</v>
      </c>
      <c r="E319" s="30"/>
      <c r="F319" s="149" t="s">
        <v>383</v>
      </c>
      <c r="G319" s="30"/>
      <c r="H319" s="30"/>
      <c r="I319" s="30"/>
      <c r="J319" s="30"/>
      <c r="K319" s="30"/>
      <c r="L319" s="31"/>
      <c r="M319" s="150"/>
      <c r="N319" s="151"/>
      <c r="O319" s="51"/>
      <c r="P319" s="51"/>
      <c r="Q319" s="51"/>
      <c r="R319" s="51"/>
      <c r="S319" s="51"/>
      <c r="T319" s="52"/>
      <c r="U319" s="30"/>
      <c r="V319" s="30"/>
      <c r="W319" s="30"/>
      <c r="X319" s="30"/>
      <c r="Y319" s="30"/>
      <c r="Z319" s="30"/>
      <c r="AA319" s="30"/>
      <c r="AB319" s="30"/>
      <c r="AC319" s="30"/>
      <c r="AD319" s="30"/>
      <c r="AE319" s="30"/>
      <c r="AT319" s="18" t="s">
        <v>179</v>
      </c>
      <c r="AU319" s="18" t="s">
        <v>79</v>
      </c>
    </row>
    <row r="320" spans="1:65" s="14" customFormat="1" ht="22.5">
      <c r="B320" s="158"/>
      <c r="D320" s="148" t="s">
        <v>181</v>
      </c>
      <c r="E320" s="159" t="s">
        <v>3</v>
      </c>
      <c r="F320" s="160" t="s">
        <v>2013</v>
      </c>
      <c r="H320" s="161">
        <v>13.994</v>
      </c>
      <c r="L320" s="158"/>
      <c r="M320" s="162"/>
      <c r="N320" s="163"/>
      <c r="O320" s="163"/>
      <c r="P320" s="163"/>
      <c r="Q320" s="163"/>
      <c r="R320" s="163"/>
      <c r="S320" s="163"/>
      <c r="T320" s="164"/>
      <c r="AT320" s="159" t="s">
        <v>181</v>
      </c>
      <c r="AU320" s="159" t="s">
        <v>79</v>
      </c>
      <c r="AV320" s="14" t="s">
        <v>79</v>
      </c>
      <c r="AW320" s="14" t="s">
        <v>31</v>
      </c>
      <c r="AX320" s="14" t="s">
        <v>70</v>
      </c>
      <c r="AY320" s="159" t="s">
        <v>173</v>
      </c>
    </row>
    <row r="321" spans="1:65" s="15" customFormat="1">
      <c r="B321" s="165"/>
      <c r="D321" s="148" t="s">
        <v>181</v>
      </c>
      <c r="E321" s="166" t="s">
        <v>3</v>
      </c>
      <c r="F321" s="167" t="s">
        <v>188</v>
      </c>
      <c r="H321" s="168">
        <v>13.994</v>
      </c>
      <c r="L321" s="165"/>
      <c r="M321" s="169"/>
      <c r="N321" s="170"/>
      <c r="O321" s="170"/>
      <c r="P321" s="170"/>
      <c r="Q321" s="170"/>
      <c r="R321" s="170"/>
      <c r="S321" s="170"/>
      <c r="T321" s="171"/>
      <c r="AT321" s="166" t="s">
        <v>181</v>
      </c>
      <c r="AU321" s="166" t="s">
        <v>79</v>
      </c>
      <c r="AV321" s="15" t="s">
        <v>178</v>
      </c>
      <c r="AW321" s="15" t="s">
        <v>31</v>
      </c>
      <c r="AX321" s="15" t="s">
        <v>76</v>
      </c>
      <c r="AY321" s="166" t="s">
        <v>173</v>
      </c>
    </row>
    <row r="322" spans="1:65" s="2" customFormat="1" ht="21.75" customHeight="1">
      <c r="A322" s="30"/>
      <c r="B322" s="135"/>
      <c r="C322" s="136" t="s">
        <v>352</v>
      </c>
      <c r="D322" s="136" t="s">
        <v>175</v>
      </c>
      <c r="E322" s="137" t="s">
        <v>971</v>
      </c>
      <c r="F322" s="138" t="s">
        <v>972</v>
      </c>
      <c r="G322" s="139" t="s">
        <v>200</v>
      </c>
      <c r="H322" s="140">
        <v>15.96</v>
      </c>
      <c r="I322" s="141"/>
      <c r="J322" s="141">
        <f>ROUND(I322*H322,2)</f>
        <v>0</v>
      </c>
      <c r="K322" s="138" t="s">
        <v>177</v>
      </c>
      <c r="L322" s="31"/>
      <c r="M322" s="142" t="s">
        <v>3</v>
      </c>
      <c r="N322" s="143" t="s">
        <v>41</v>
      </c>
      <c r="O322" s="144">
        <v>2.976</v>
      </c>
      <c r="P322" s="144">
        <f>O322*H322</f>
        <v>47.496960000000001</v>
      </c>
      <c r="Q322" s="144">
        <v>0.12</v>
      </c>
      <c r="R322" s="144">
        <f>Q322*H322</f>
        <v>1.9152</v>
      </c>
      <c r="S322" s="144">
        <v>2.4900000000000002</v>
      </c>
      <c r="T322" s="145">
        <f>S322*H322</f>
        <v>39.740400000000008</v>
      </c>
      <c r="U322" s="30"/>
      <c r="V322" s="30"/>
      <c r="W322" s="30"/>
      <c r="X322" s="30"/>
      <c r="Y322" s="30"/>
      <c r="Z322" s="30"/>
      <c r="AA322" s="30"/>
      <c r="AB322" s="30"/>
      <c r="AC322" s="30"/>
      <c r="AD322" s="30"/>
      <c r="AE322" s="30"/>
      <c r="AR322" s="146" t="s">
        <v>178</v>
      </c>
      <c r="AT322" s="146" t="s">
        <v>175</v>
      </c>
      <c r="AU322" s="146" t="s">
        <v>79</v>
      </c>
      <c r="AY322" s="18" t="s">
        <v>173</v>
      </c>
      <c r="BE322" s="147">
        <f>IF(N322="základní",J322,0)</f>
        <v>0</v>
      </c>
      <c r="BF322" s="147">
        <f>IF(N322="snížená",J322,0)</f>
        <v>0</v>
      </c>
      <c r="BG322" s="147">
        <f>IF(N322="zákl. přenesená",J322,0)</f>
        <v>0</v>
      </c>
      <c r="BH322" s="147">
        <f>IF(N322="sníž. přenesená",J322,0)</f>
        <v>0</v>
      </c>
      <c r="BI322" s="147">
        <f>IF(N322="nulová",J322,0)</f>
        <v>0</v>
      </c>
      <c r="BJ322" s="18" t="s">
        <v>76</v>
      </c>
      <c r="BK322" s="147">
        <f>ROUND(I322*H322,2)</f>
        <v>0</v>
      </c>
      <c r="BL322" s="18" t="s">
        <v>178</v>
      </c>
      <c r="BM322" s="146" t="s">
        <v>2014</v>
      </c>
    </row>
    <row r="323" spans="1:65" s="2" customFormat="1" ht="224.25">
      <c r="A323" s="30"/>
      <c r="B323" s="31"/>
      <c r="C323" s="30"/>
      <c r="D323" s="148" t="s">
        <v>179</v>
      </c>
      <c r="E323" s="30"/>
      <c r="F323" s="149" t="s">
        <v>383</v>
      </c>
      <c r="G323" s="30"/>
      <c r="H323" s="30"/>
      <c r="I323" s="30"/>
      <c r="J323" s="30"/>
      <c r="K323" s="30"/>
      <c r="L323" s="31"/>
      <c r="M323" s="150"/>
      <c r="N323" s="151"/>
      <c r="O323" s="51"/>
      <c r="P323" s="51"/>
      <c r="Q323" s="51"/>
      <c r="R323" s="51"/>
      <c r="S323" s="51"/>
      <c r="T323" s="52"/>
      <c r="U323" s="30"/>
      <c r="V323" s="30"/>
      <c r="W323" s="30"/>
      <c r="X323" s="30"/>
      <c r="Y323" s="30"/>
      <c r="Z323" s="30"/>
      <c r="AA323" s="30"/>
      <c r="AB323" s="30"/>
      <c r="AC323" s="30"/>
      <c r="AD323" s="30"/>
      <c r="AE323" s="30"/>
      <c r="AT323" s="18" t="s">
        <v>179</v>
      </c>
      <c r="AU323" s="18" t="s">
        <v>79</v>
      </c>
    </row>
    <row r="324" spans="1:65" s="13" customFormat="1">
      <c r="B324" s="152"/>
      <c r="D324" s="148" t="s">
        <v>181</v>
      </c>
      <c r="E324" s="153" t="s">
        <v>3</v>
      </c>
      <c r="F324" s="154" t="s">
        <v>2015</v>
      </c>
      <c r="H324" s="153" t="s">
        <v>3</v>
      </c>
      <c r="L324" s="152"/>
      <c r="M324" s="155"/>
      <c r="N324" s="156"/>
      <c r="O324" s="156"/>
      <c r="P324" s="156"/>
      <c r="Q324" s="156"/>
      <c r="R324" s="156"/>
      <c r="S324" s="156"/>
      <c r="T324" s="157"/>
      <c r="AT324" s="153" t="s">
        <v>181</v>
      </c>
      <c r="AU324" s="153" t="s">
        <v>79</v>
      </c>
      <c r="AV324" s="13" t="s">
        <v>76</v>
      </c>
      <c r="AW324" s="13" t="s">
        <v>31</v>
      </c>
      <c r="AX324" s="13" t="s">
        <v>70</v>
      </c>
      <c r="AY324" s="153" t="s">
        <v>173</v>
      </c>
    </row>
    <row r="325" spans="1:65" s="14" customFormat="1">
      <c r="B325" s="158"/>
      <c r="D325" s="148" t="s">
        <v>181</v>
      </c>
      <c r="E325" s="159" t="s">
        <v>3</v>
      </c>
      <c r="F325" s="160" t="s">
        <v>2016</v>
      </c>
      <c r="H325" s="161">
        <v>15.24</v>
      </c>
      <c r="L325" s="158"/>
      <c r="M325" s="162"/>
      <c r="N325" s="163"/>
      <c r="O325" s="163"/>
      <c r="P325" s="163"/>
      <c r="Q325" s="163"/>
      <c r="R325" s="163"/>
      <c r="S325" s="163"/>
      <c r="T325" s="164"/>
      <c r="AT325" s="159" t="s">
        <v>181</v>
      </c>
      <c r="AU325" s="159" t="s">
        <v>79</v>
      </c>
      <c r="AV325" s="14" t="s">
        <v>79</v>
      </c>
      <c r="AW325" s="14" t="s">
        <v>31</v>
      </c>
      <c r="AX325" s="14" t="s">
        <v>70</v>
      </c>
      <c r="AY325" s="159" t="s">
        <v>173</v>
      </c>
    </row>
    <row r="326" spans="1:65" s="14" customFormat="1">
      <c r="B326" s="158"/>
      <c r="D326" s="148" t="s">
        <v>181</v>
      </c>
      <c r="E326" s="159" t="s">
        <v>3</v>
      </c>
      <c r="F326" s="160" t="s">
        <v>2017</v>
      </c>
      <c r="H326" s="161">
        <v>0.72</v>
      </c>
      <c r="L326" s="158"/>
      <c r="M326" s="162"/>
      <c r="N326" s="163"/>
      <c r="O326" s="163"/>
      <c r="P326" s="163"/>
      <c r="Q326" s="163"/>
      <c r="R326" s="163"/>
      <c r="S326" s="163"/>
      <c r="T326" s="164"/>
      <c r="AT326" s="159" t="s">
        <v>181</v>
      </c>
      <c r="AU326" s="159" t="s">
        <v>79</v>
      </c>
      <c r="AV326" s="14" t="s">
        <v>79</v>
      </c>
      <c r="AW326" s="14" t="s">
        <v>31</v>
      </c>
      <c r="AX326" s="14" t="s">
        <v>70</v>
      </c>
      <c r="AY326" s="159" t="s">
        <v>173</v>
      </c>
    </row>
    <row r="327" spans="1:65" s="15" customFormat="1">
      <c r="B327" s="165"/>
      <c r="D327" s="148" t="s">
        <v>181</v>
      </c>
      <c r="E327" s="166" t="s">
        <v>3</v>
      </c>
      <c r="F327" s="167" t="s">
        <v>188</v>
      </c>
      <c r="H327" s="168">
        <v>15.96</v>
      </c>
      <c r="L327" s="165"/>
      <c r="M327" s="169"/>
      <c r="N327" s="170"/>
      <c r="O327" s="170"/>
      <c r="P327" s="170"/>
      <c r="Q327" s="170"/>
      <c r="R327" s="170"/>
      <c r="S327" s="170"/>
      <c r="T327" s="171"/>
      <c r="AT327" s="166" t="s">
        <v>181</v>
      </c>
      <c r="AU327" s="166" t="s">
        <v>79</v>
      </c>
      <c r="AV327" s="15" t="s">
        <v>178</v>
      </c>
      <c r="AW327" s="15" t="s">
        <v>31</v>
      </c>
      <c r="AX327" s="15" t="s">
        <v>76</v>
      </c>
      <c r="AY327" s="166" t="s">
        <v>173</v>
      </c>
    </row>
    <row r="328" spans="1:65" s="2" customFormat="1" ht="21.75" customHeight="1">
      <c r="A328" s="30"/>
      <c r="B328" s="135"/>
      <c r="C328" s="136" t="s">
        <v>355</v>
      </c>
      <c r="D328" s="136" t="s">
        <v>175</v>
      </c>
      <c r="E328" s="137" t="s">
        <v>391</v>
      </c>
      <c r="F328" s="138" t="s">
        <v>392</v>
      </c>
      <c r="G328" s="139" t="s">
        <v>293</v>
      </c>
      <c r="H328" s="140">
        <v>4</v>
      </c>
      <c r="I328" s="141"/>
      <c r="J328" s="141">
        <f>ROUND(I328*H328,2)</f>
        <v>0</v>
      </c>
      <c r="K328" s="138" t="s">
        <v>177</v>
      </c>
      <c r="L328" s="31"/>
      <c r="M328" s="142" t="s">
        <v>3</v>
      </c>
      <c r="N328" s="143" t="s">
        <v>41</v>
      </c>
      <c r="O328" s="144">
        <v>7.0839999999999996</v>
      </c>
      <c r="P328" s="144">
        <f>O328*H328</f>
        <v>28.335999999999999</v>
      </c>
      <c r="Q328" s="144">
        <v>4.62E-3</v>
      </c>
      <c r="R328" s="144">
        <f>Q328*H328</f>
        <v>1.848E-2</v>
      </c>
      <c r="S328" s="144">
        <v>0</v>
      </c>
      <c r="T328" s="145">
        <f>S328*H328</f>
        <v>0</v>
      </c>
      <c r="U328" s="30"/>
      <c r="V328" s="30"/>
      <c r="W328" s="30"/>
      <c r="X328" s="30"/>
      <c r="Y328" s="30"/>
      <c r="Z328" s="30"/>
      <c r="AA328" s="30"/>
      <c r="AB328" s="30"/>
      <c r="AC328" s="30"/>
      <c r="AD328" s="30"/>
      <c r="AE328" s="30"/>
      <c r="AR328" s="146" t="s">
        <v>178</v>
      </c>
      <c r="AT328" s="146" t="s">
        <v>175</v>
      </c>
      <c r="AU328" s="146" t="s">
        <v>79</v>
      </c>
      <c r="AY328" s="18" t="s">
        <v>173</v>
      </c>
      <c r="BE328" s="147">
        <f>IF(N328="základní",J328,0)</f>
        <v>0</v>
      </c>
      <c r="BF328" s="147">
        <f>IF(N328="snížená",J328,0)</f>
        <v>0</v>
      </c>
      <c r="BG328" s="147">
        <f>IF(N328="zákl. přenesená",J328,0)</f>
        <v>0</v>
      </c>
      <c r="BH328" s="147">
        <f>IF(N328="sníž. přenesená",J328,0)</f>
        <v>0</v>
      </c>
      <c r="BI328" s="147">
        <f>IF(N328="nulová",J328,0)</f>
        <v>0</v>
      </c>
      <c r="BJ328" s="18" t="s">
        <v>76</v>
      </c>
      <c r="BK328" s="147">
        <f>ROUND(I328*H328,2)</f>
        <v>0</v>
      </c>
      <c r="BL328" s="18" t="s">
        <v>178</v>
      </c>
      <c r="BM328" s="146" t="s">
        <v>2018</v>
      </c>
    </row>
    <row r="329" spans="1:65" s="2" customFormat="1" ht="165.75">
      <c r="A329" s="30"/>
      <c r="B329" s="31"/>
      <c r="C329" s="30"/>
      <c r="D329" s="148" t="s">
        <v>179</v>
      </c>
      <c r="E329" s="30"/>
      <c r="F329" s="149" t="s">
        <v>393</v>
      </c>
      <c r="G329" s="30"/>
      <c r="H329" s="30"/>
      <c r="I329" s="30"/>
      <c r="J329" s="30"/>
      <c r="K329" s="30"/>
      <c r="L329" s="31"/>
      <c r="M329" s="150"/>
      <c r="N329" s="151"/>
      <c r="O329" s="51"/>
      <c r="P329" s="51"/>
      <c r="Q329" s="51"/>
      <c r="R329" s="51"/>
      <c r="S329" s="51"/>
      <c r="T329" s="52"/>
      <c r="U329" s="30"/>
      <c r="V329" s="30"/>
      <c r="W329" s="30"/>
      <c r="X329" s="30"/>
      <c r="Y329" s="30"/>
      <c r="Z329" s="30"/>
      <c r="AA329" s="30"/>
      <c r="AB329" s="30"/>
      <c r="AC329" s="30"/>
      <c r="AD329" s="30"/>
      <c r="AE329" s="30"/>
      <c r="AT329" s="18" t="s">
        <v>179</v>
      </c>
      <c r="AU329" s="18" t="s">
        <v>79</v>
      </c>
    </row>
    <row r="330" spans="1:65" s="14" customFormat="1">
      <c r="B330" s="158"/>
      <c r="D330" s="148" t="s">
        <v>181</v>
      </c>
      <c r="E330" s="159" t="s">
        <v>3</v>
      </c>
      <c r="F330" s="160" t="s">
        <v>394</v>
      </c>
      <c r="H330" s="161">
        <v>4</v>
      </c>
      <c r="L330" s="158"/>
      <c r="M330" s="162"/>
      <c r="N330" s="163"/>
      <c r="O330" s="163"/>
      <c r="P330" s="163"/>
      <c r="Q330" s="163"/>
      <c r="R330" s="163"/>
      <c r="S330" s="163"/>
      <c r="T330" s="164"/>
      <c r="AT330" s="159" t="s">
        <v>181</v>
      </c>
      <c r="AU330" s="159" t="s">
        <v>79</v>
      </c>
      <c r="AV330" s="14" t="s">
        <v>79</v>
      </c>
      <c r="AW330" s="14" t="s">
        <v>31</v>
      </c>
      <c r="AX330" s="14" t="s">
        <v>76</v>
      </c>
      <c r="AY330" s="159" t="s">
        <v>173</v>
      </c>
    </row>
    <row r="331" spans="1:65" s="12" customFormat="1" ht="22.9" customHeight="1">
      <c r="B331" s="123"/>
      <c r="D331" s="124" t="s">
        <v>69</v>
      </c>
      <c r="E331" s="133" t="s">
        <v>401</v>
      </c>
      <c r="F331" s="133" t="s">
        <v>402</v>
      </c>
      <c r="J331" s="134">
        <f>BK331</f>
        <v>0</v>
      </c>
      <c r="L331" s="123"/>
      <c r="M331" s="127"/>
      <c r="N331" s="128"/>
      <c r="O331" s="128"/>
      <c r="P331" s="129">
        <f>SUM(P332:P343)</f>
        <v>24.205825000000001</v>
      </c>
      <c r="Q331" s="128"/>
      <c r="R331" s="129">
        <f>SUM(R332:R343)</f>
        <v>0</v>
      </c>
      <c r="S331" s="128"/>
      <c r="T331" s="130">
        <f>SUM(T332:T343)</f>
        <v>0</v>
      </c>
      <c r="AR331" s="124" t="s">
        <v>76</v>
      </c>
      <c r="AT331" s="131" t="s">
        <v>69</v>
      </c>
      <c r="AU331" s="131" t="s">
        <v>76</v>
      </c>
      <c r="AY331" s="124" t="s">
        <v>173</v>
      </c>
      <c r="BK331" s="132">
        <f>SUM(BK332:BK343)</f>
        <v>0</v>
      </c>
    </row>
    <row r="332" spans="1:65" s="2" customFormat="1" ht="21.75" customHeight="1">
      <c r="A332" s="30"/>
      <c r="B332" s="135"/>
      <c r="C332" s="136" t="s">
        <v>356</v>
      </c>
      <c r="D332" s="136" t="s">
        <v>175</v>
      </c>
      <c r="E332" s="137" t="s">
        <v>404</v>
      </c>
      <c r="F332" s="138" t="s">
        <v>405</v>
      </c>
      <c r="G332" s="139" t="s">
        <v>239</v>
      </c>
      <c r="H332" s="140">
        <v>122.045</v>
      </c>
      <c r="I332" s="141"/>
      <c r="J332" s="141">
        <f>ROUND(I332*H332,2)</f>
        <v>0</v>
      </c>
      <c r="K332" s="138" t="s">
        <v>177</v>
      </c>
      <c r="L332" s="31"/>
      <c r="M332" s="142" t="s">
        <v>3</v>
      </c>
      <c r="N332" s="143" t="s">
        <v>41</v>
      </c>
      <c r="O332" s="144">
        <v>0.125</v>
      </c>
      <c r="P332" s="144">
        <f>O332*H332</f>
        <v>15.255625</v>
      </c>
      <c r="Q332" s="144">
        <v>0</v>
      </c>
      <c r="R332" s="144">
        <f>Q332*H332</f>
        <v>0</v>
      </c>
      <c r="S332" s="144">
        <v>0</v>
      </c>
      <c r="T332" s="145">
        <f>S332*H332</f>
        <v>0</v>
      </c>
      <c r="U332" s="30"/>
      <c r="V332" s="30"/>
      <c r="W332" s="30"/>
      <c r="X332" s="30"/>
      <c r="Y332" s="30"/>
      <c r="Z332" s="30"/>
      <c r="AA332" s="30"/>
      <c r="AB332" s="30"/>
      <c r="AC332" s="30"/>
      <c r="AD332" s="30"/>
      <c r="AE332" s="30"/>
      <c r="AR332" s="146" t="s">
        <v>178</v>
      </c>
      <c r="AT332" s="146" t="s">
        <v>175</v>
      </c>
      <c r="AU332" s="146" t="s">
        <v>79</v>
      </c>
      <c r="AY332" s="18" t="s">
        <v>173</v>
      </c>
      <c r="BE332" s="147">
        <f>IF(N332="základní",J332,0)</f>
        <v>0</v>
      </c>
      <c r="BF332" s="147">
        <f>IF(N332="snížená",J332,0)</f>
        <v>0</v>
      </c>
      <c r="BG332" s="147">
        <f>IF(N332="zákl. přenesená",J332,0)</f>
        <v>0</v>
      </c>
      <c r="BH332" s="147">
        <f>IF(N332="sníž. přenesená",J332,0)</f>
        <v>0</v>
      </c>
      <c r="BI332" s="147">
        <f>IF(N332="nulová",J332,0)</f>
        <v>0</v>
      </c>
      <c r="BJ332" s="18" t="s">
        <v>76</v>
      </c>
      <c r="BK332" s="147">
        <f>ROUND(I332*H332,2)</f>
        <v>0</v>
      </c>
      <c r="BL332" s="18" t="s">
        <v>178</v>
      </c>
      <c r="BM332" s="146" t="s">
        <v>2019</v>
      </c>
    </row>
    <row r="333" spans="1:65" s="2" customFormat="1" ht="87.75">
      <c r="A333" s="30"/>
      <c r="B333" s="31"/>
      <c r="C333" s="30"/>
      <c r="D333" s="148" t="s">
        <v>179</v>
      </c>
      <c r="E333" s="30"/>
      <c r="F333" s="149" t="s">
        <v>406</v>
      </c>
      <c r="G333" s="30"/>
      <c r="H333" s="30"/>
      <c r="I333" s="30"/>
      <c r="J333" s="30"/>
      <c r="K333" s="30"/>
      <c r="L333" s="31"/>
      <c r="M333" s="150"/>
      <c r="N333" s="151"/>
      <c r="O333" s="51"/>
      <c r="P333" s="51"/>
      <c r="Q333" s="51"/>
      <c r="R333" s="51"/>
      <c r="S333" s="51"/>
      <c r="T333" s="52"/>
      <c r="U333" s="30"/>
      <c r="V333" s="30"/>
      <c r="W333" s="30"/>
      <c r="X333" s="30"/>
      <c r="Y333" s="30"/>
      <c r="Z333" s="30"/>
      <c r="AA333" s="30"/>
      <c r="AB333" s="30"/>
      <c r="AC333" s="30"/>
      <c r="AD333" s="30"/>
      <c r="AE333" s="30"/>
      <c r="AT333" s="18" t="s">
        <v>179</v>
      </c>
      <c r="AU333" s="18" t="s">
        <v>79</v>
      </c>
    </row>
    <row r="334" spans="1:65" s="2" customFormat="1" ht="33" customHeight="1">
      <c r="A334" s="30"/>
      <c r="B334" s="135"/>
      <c r="C334" s="136" t="s">
        <v>357</v>
      </c>
      <c r="D334" s="136" t="s">
        <v>175</v>
      </c>
      <c r="E334" s="137" t="s">
        <v>408</v>
      </c>
      <c r="F334" s="138" t="s">
        <v>409</v>
      </c>
      <c r="G334" s="139" t="s">
        <v>239</v>
      </c>
      <c r="H334" s="140">
        <v>1491.7</v>
      </c>
      <c r="I334" s="141"/>
      <c r="J334" s="141">
        <f>ROUND(I334*H334,2)</f>
        <v>0</v>
      </c>
      <c r="K334" s="138" t="s">
        <v>177</v>
      </c>
      <c r="L334" s="31"/>
      <c r="M334" s="142" t="s">
        <v>3</v>
      </c>
      <c r="N334" s="143" t="s">
        <v>41</v>
      </c>
      <c r="O334" s="144">
        <v>6.0000000000000001E-3</v>
      </c>
      <c r="P334" s="144">
        <f>O334*H334</f>
        <v>8.9502000000000006</v>
      </c>
      <c r="Q334" s="144">
        <v>0</v>
      </c>
      <c r="R334" s="144">
        <f>Q334*H334</f>
        <v>0</v>
      </c>
      <c r="S334" s="144">
        <v>0</v>
      </c>
      <c r="T334" s="145">
        <f>S334*H334</f>
        <v>0</v>
      </c>
      <c r="U334" s="30"/>
      <c r="V334" s="30"/>
      <c r="W334" s="30"/>
      <c r="X334" s="30"/>
      <c r="Y334" s="30"/>
      <c r="Z334" s="30"/>
      <c r="AA334" s="30"/>
      <c r="AB334" s="30"/>
      <c r="AC334" s="30"/>
      <c r="AD334" s="30"/>
      <c r="AE334" s="30"/>
      <c r="AR334" s="146" t="s">
        <v>178</v>
      </c>
      <c r="AT334" s="146" t="s">
        <v>175</v>
      </c>
      <c r="AU334" s="146" t="s">
        <v>79</v>
      </c>
      <c r="AY334" s="18" t="s">
        <v>173</v>
      </c>
      <c r="BE334" s="147">
        <f>IF(N334="základní",J334,0)</f>
        <v>0</v>
      </c>
      <c r="BF334" s="147">
        <f>IF(N334="snížená",J334,0)</f>
        <v>0</v>
      </c>
      <c r="BG334" s="147">
        <f>IF(N334="zákl. přenesená",J334,0)</f>
        <v>0</v>
      </c>
      <c r="BH334" s="147">
        <f>IF(N334="sníž. přenesená",J334,0)</f>
        <v>0</v>
      </c>
      <c r="BI334" s="147">
        <f>IF(N334="nulová",J334,0)</f>
        <v>0</v>
      </c>
      <c r="BJ334" s="18" t="s">
        <v>76</v>
      </c>
      <c r="BK334" s="147">
        <f>ROUND(I334*H334,2)</f>
        <v>0</v>
      </c>
      <c r="BL334" s="18" t="s">
        <v>178</v>
      </c>
      <c r="BM334" s="146" t="s">
        <v>2020</v>
      </c>
    </row>
    <row r="335" spans="1:65" s="2" customFormat="1" ht="87.75">
      <c r="A335" s="30"/>
      <c r="B335" s="31"/>
      <c r="C335" s="30"/>
      <c r="D335" s="148" t="s">
        <v>179</v>
      </c>
      <c r="E335" s="30"/>
      <c r="F335" s="149" t="s">
        <v>406</v>
      </c>
      <c r="G335" s="30"/>
      <c r="H335" s="30"/>
      <c r="I335" s="30"/>
      <c r="J335" s="30"/>
      <c r="K335" s="30"/>
      <c r="L335" s="31"/>
      <c r="M335" s="150"/>
      <c r="N335" s="151"/>
      <c r="O335" s="51"/>
      <c r="P335" s="51"/>
      <c r="Q335" s="51"/>
      <c r="R335" s="51"/>
      <c r="S335" s="51"/>
      <c r="T335" s="52"/>
      <c r="U335" s="30"/>
      <c r="V335" s="30"/>
      <c r="W335" s="30"/>
      <c r="X335" s="30"/>
      <c r="Y335" s="30"/>
      <c r="Z335" s="30"/>
      <c r="AA335" s="30"/>
      <c r="AB335" s="30"/>
      <c r="AC335" s="30"/>
      <c r="AD335" s="30"/>
      <c r="AE335" s="30"/>
      <c r="AT335" s="18" t="s">
        <v>179</v>
      </c>
      <c r="AU335" s="18" t="s">
        <v>79</v>
      </c>
    </row>
    <row r="336" spans="1:65" s="13" customFormat="1">
      <c r="B336" s="152"/>
      <c r="D336" s="148" t="s">
        <v>181</v>
      </c>
      <c r="E336" s="153" t="s">
        <v>3</v>
      </c>
      <c r="F336" s="154" t="s">
        <v>1922</v>
      </c>
      <c r="H336" s="153" t="s">
        <v>3</v>
      </c>
      <c r="L336" s="152"/>
      <c r="M336" s="155"/>
      <c r="N336" s="156"/>
      <c r="O336" s="156"/>
      <c r="P336" s="156"/>
      <c r="Q336" s="156"/>
      <c r="R336" s="156"/>
      <c r="S336" s="156"/>
      <c r="T336" s="157"/>
      <c r="AT336" s="153" t="s">
        <v>181</v>
      </c>
      <c r="AU336" s="153" t="s">
        <v>79</v>
      </c>
      <c r="AV336" s="13" t="s">
        <v>76</v>
      </c>
      <c r="AW336" s="13" t="s">
        <v>31</v>
      </c>
      <c r="AX336" s="13" t="s">
        <v>70</v>
      </c>
      <c r="AY336" s="153" t="s">
        <v>173</v>
      </c>
    </row>
    <row r="337" spans="1:65" s="14" customFormat="1">
      <c r="B337" s="158"/>
      <c r="D337" s="148" t="s">
        <v>181</v>
      </c>
      <c r="E337" s="159" t="s">
        <v>3</v>
      </c>
      <c r="F337" s="160" t="s">
        <v>2021</v>
      </c>
      <c r="H337" s="161">
        <v>1491.7</v>
      </c>
      <c r="L337" s="158"/>
      <c r="M337" s="162"/>
      <c r="N337" s="163"/>
      <c r="O337" s="163"/>
      <c r="P337" s="163"/>
      <c r="Q337" s="163"/>
      <c r="R337" s="163"/>
      <c r="S337" s="163"/>
      <c r="T337" s="164"/>
      <c r="AT337" s="159" t="s">
        <v>181</v>
      </c>
      <c r="AU337" s="159" t="s">
        <v>79</v>
      </c>
      <c r="AV337" s="14" t="s">
        <v>79</v>
      </c>
      <c r="AW337" s="14" t="s">
        <v>31</v>
      </c>
      <c r="AX337" s="14" t="s">
        <v>70</v>
      </c>
      <c r="AY337" s="159" t="s">
        <v>173</v>
      </c>
    </row>
    <row r="338" spans="1:65" s="15" customFormat="1">
      <c r="B338" s="165"/>
      <c r="D338" s="148" t="s">
        <v>181</v>
      </c>
      <c r="E338" s="166" t="s">
        <v>3</v>
      </c>
      <c r="F338" s="167" t="s">
        <v>188</v>
      </c>
      <c r="H338" s="168">
        <v>1491.7</v>
      </c>
      <c r="L338" s="165"/>
      <c r="M338" s="169"/>
      <c r="N338" s="170"/>
      <c r="O338" s="170"/>
      <c r="P338" s="170"/>
      <c r="Q338" s="170"/>
      <c r="R338" s="170"/>
      <c r="S338" s="170"/>
      <c r="T338" s="171"/>
      <c r="AT338" s="166" t="s">
        <v>181</v>
      </c>
      <c r="AU338" s="166" t="s">
        <v>79</v>
      </c>
      <c r="AV338" s="15" t="s">
        <v>178</v>
      </c>
      <c r="AW338" s="15" t="s">
        <v>31</v>
      </c>
      <c r="AX338" s="15" t="s">
        <v>76</v>
      </c>
      <c r="AY338" s="166" t="s">
        <v>173</v>
      </c>
    </row>
    <row r="339" spans="1:65" s="2" customFormat="1" ht="33" customHeight="1">
      <c r="A339" s="30"/>
      <c r="B339" s="135"/>
      <c r="C339" s="136" t="s">
        <v>358</v>
      </c>
      <c r="D339" s="136" t="s">
        <v>175</v>
      </c>
      <c r="E339" s="137" t="s">
        <v>986</v>
      </c>
      <c r="F339" s="138" t="s">
        <v>238</v>
      </c>
      <c r="G339" s="139" t="s">
        <v>239</v>
      </c>
      <c r="H339" s="140">
        <v>74.584999999999994</v>
      </c>
      <c r="I339" s="141"/>
      <c r="J339" s="141">
        <f>ROUND(I339*H339,2)</f>
        <v>0</v>
      </c>
      <c r="K339" s="138" t="s">
        <v>177</v>
      </c>
      <c r="L339" s="31"/>
      <c r="M339" s="142" t="s">
        <v>3</v>
      </c>
      <c r="N339" s="143" t="s">
        <v>41</v>
      </c>
      <c r="O339" s="144">
        <v>0</v>
      </c>
      <c r="P339" s="144">
        <f>O339*H339</f>
        <v>0</v>
      </c>
      <c r="Q339" s="144">
        <v>0</v>
      </c>
      <c r="R339" s="144">
        <f>Q339*H339</f>
        <v>0</v>
      </c>
      <c r="S339" s="144">
        <v>0</v>
      </c>
      <c r="T339" s="145">
        <f>S339*H339</f>
        <v>0</v>
      </c>
      <c r="U339" s="30"/>
      <c r="V339" s="30"/>
      <c r="W339" s="30"/>
      <c r="X339" s="30"/>
      <c r="Y339" s="30"/>
      <c r="Z339" s="30"/>
      <c r="AA339" s="30"/>
      <c r="AB339" s="30"/>
      <c r="AC339" s="30"/>
      <c r="AD339" s="30"/>
      <c r="AE339" s="30"/>
      <c r="AR339" s="146" t="s">
        <v>178</v>
      </c>
      <c r="AT339" s="146" t="s">
        <v>175</v>
      </c>
      <c r="AU339" s="146" t="s">
        <v>79</v>
      </c>
      <c r="AY339" s="18" t="s">
        <v>173</v>
      </c>
      <c r="BE339" s="147">
        <f>IF(N339="základní",J339,0)</f>
        <v>0</v>
      </c>
      <c r="BF339" s="147">
        <f>IF(N339="snížená",J339,0)</f>
        <v>0</v>
      </c>
      <c r="BG339" s="147">
        <f>IF(N339="zákl. přenesená",J339,0)</f>
        <v>0</v>
      </c>
      <c r="BH339" s="147">
        <f>IF(N339="sníž. přenesená",J339,0)</f>
        <v>0</v>
      </c>
      <c r="BI339" s="147">
        <f>IF(N339="nulová",J339,0)</f>
        <v>0</v>
      </c>
      <c r="BJ339" s="18" t="s">
        <v>76</v>
      </c>
      <c r="BK339" s="147">
        <f>ROUND(I339*H339,2)</f>
        <v>0</v>
      </c>
      <c r="BL339" s="18" t="s">
        <v>178</v>
      </c>
      <c r="BM339" s="146" t="s">
        <v>2022</v>
      </c>
    </row>
    <row r="340" spans="1:65" s="2" customFormat="1" ht="107.25">
      <c r="A340" s="30"/>
      <c r="B340" s="31"/>
      <c r="C340" s="30"/>
      <c r="D340" s="148" t="s">
        <v>179</v>
      </c>
      <c r="E340" s="30"/>
      <c r="F340" s="149" t="s">
        <v>988</v>
      </c>
      <c r="G340" s="30"/>
      <c r="H340" s="30"/>
      <c r="I340" s="30"/>
      <c r="J340" s="30"/>
      <c r="K340" s="30"/>
      <c r="L340" s="31"/>
      <c r="M340" s="150"/>
      <c r="N340" s="151"/>
      <c r="O340" s="51"/>
      <c r="P340" s="51"/>
      <c r="Q340" s="51"/>
      <c r="R340" s="51"/>
      <c r="S340" s="51"/>
      <c r="T340" s="52"/>
      <c r="U340" s="30"/>
      <c r="V340" s="30"/>
      <c r="W340" s="30"/>
      <c r="X340" s="30"/>
      <c r="Y340" s="30"/>
      <c r="Z340" s="30"/>
      <c r="AA340" s="30"/>
      <c r="AB340" s="30"/>
      <c r="AC340" s="30"/>
      <c r="AD340" s="30"/>
      <c r="AE340" s="30"/>
      <c r="AT340" s="18" t="s">
        <v>179</v>
      </c>
      <c r="AU340" s="18" t="s">
        <v>79</v>
      </c>
    </row>
    <row r="341" spans="1:65" s="13" customFormat="1">
      <c r="B341" s="152"/>
      <c r="D341" s="148" t="s">
        <v>181</v>
      </c>
      <c r="E341" s="153" t="s">
        <v>3</v>
      </c>
      <c r="F341" s="154" t="s">
        <v>2023</v>
      </c>
      <c r="H341" s="153" t="s">
        <v>3</v>
      </c>
      <c r="L341" s="152"/>
      <c r="M341" s="155"/>
      <c r="N341" s="156"/>
      <c r="O341" s="156"/>
      <c r="P341" s="156"/>
      <c r="Q341" s="156"/>
      <c r="R341" s="156"/>
      <c r="S341" s="156"/>
      <c r="T341" s="157"/>
      <c r="AT341" s="153" t="s">
        <v>181</v>
      </c>
      <c r="AU341" s="153" t="s">
        <v>79</v>
      </c>
      <c r="AV341" s="13" t="s">
        <v>76</v>
      </c>
      <c r="AW341" s="13" t="s">
        <v>31</v>
      </c>
      <c r="AX341" s="13" t="s">
        <v>70</v>
      </c>
      <c r="AY341" s="153" t="s">
        <v>173</v>
      </c>
    </row>
    <row r="342" spans="1:65" s="14" customFormat="1">
      <c r="B342" s="158"/>
      <c r="D342" s="148" t="s">
        <v>181</v>
      </c>
      <c r="E342" s="159" t="s">
        <v>3</v>
      </c>
      <c r="F342" s="160" t="s">
        <v>2024</v>
      </c>
      <c r="H342" s="161">
        <v>74.584999999999994</v>
      </c>
      <c r="L342" s="158"/>
      <c r="M342" s="162"/>
      <c r="N342" s="163"/>
      <c r="O342" s="163"/>
      <c r="P342" s="163"/>
      <c r="Q342" s="163"/>
      <c r="R342" s="163"/>
      <c r="S342" s="163"/>
      <c r="T342" s="164"/>
      <c r="AT342" s="159" t="s">
        <v>181</v>
      </c>
      <c r="AU342" s="159" t="s">
        <v>79</v>
      </c>
      <c r="AV342" s="14" t="s">
        <v>79</v>
      </c>
      <c r="AW342" s="14" t="s">
        <v>31</v>
      </c>
      <c r="AX342" s="14" t="s">
        <v>70</v>
      </c>
      <c r="AY342" s="159" t="s">
        <v>173</v>
      </c>
    </row>
    <row r="343" spans="1:65" s="15" customFormat="1">
      <c r="B343" s="165"/>
      <c r="D343" s="148" t="s">
        <v>181</v>
      </c>
      <c r="E343" s="166" t="s">
        <v>3</v>
      </c>
      <c r="F343" s="167" t="s">
        <v>188</v>
      </c>
      <c r="H343" s="168">
        <v>74.584999999999994</v>
      </c>
      <c r="L343" s="165"/>
      <c r="M343" s="169"/>
      <c r="N343" s="170"/>
      <c r="O343" s="170"/>
      <c r="P343" s="170"/>
      <c r="Q343" s="170"/>
      <c r="R343" s="170"/>
      <c r="S343" s="170"/>
      <c r="T343" s="171"/>
      <c r="AT343" s="166" t="s">
        <v>181</v>
      </c>
      <c r="AU343" s="166" t="s">
        <v>79</v>
      </c>
      <c r="AV343" s="15" t="s">
        <v>178</v>
      </c>
      <c r="AW343" s="15" t="s">
        <v>31</v>
      </c>
      <c r="AX343" s="15" t="s">
        <v>76</v>
      </c>
      <c r="AY343" s="166" t="s">
        <v>173</v>
      </c>
    </row>
    <row r="344" spans="1:65" s="12" customFormat="1" ht="22.9" customHeight="1">
      <c r="B344" s="123"/>
      <c r="D344" s="124" t="s">
        <v>69</v>
      </c>
      <c r="E344" s="133" t="s">
        <v>417</v>
      </c>
      <c r="F344" s="133" t="s">
        <v>418</v>
      </c>
      <c r="J344" s="134">
        <f>BK344</f>
        <v>0</v>
      </c>
      <c r="L344" s="123"/>
      <c r="M344" s="127"/>
      <c r="N344" s="128"/>
      <c r="O344" s="128"/>
      <c r="P344" s="129">
        <f>SUM(P345:P346)</f>
        <v>13.832782</v>
      </c>
      <c r="Q344" s="128"/>
      <c r="R344" s="129">
        <f>SUM(R345:R346)</f>
        <v>0</v>
      </c>
      <c r="S344" s="128"/>
      <c r="T344" s="130">
        <f>SUM(T345:T346)</f>
        <v>0</v>
      </c>
      <c r="AR344" s="124" t="s">
        <v>76</v>
      </c>
      <c r="AT344" s="131" t="s">
        <v>69</v>
      </c>
      <c r="AU344" s="131" t="s">
        <v>76</v>
      </c>
      <c r="AY344" s="124" t="s">
        <v>173</v>
      </c>
      <c r="BK344" s="132">
        <f>SUM(BK345:BK346)</f>
        <v>0</v>
      </c>
    </row>
    <row r="345" spans="1:65" s="2" customFormat="1" ht="33" customHeight="1">
      <c r="A345" s="30"/>
      <c r="B345" s="135"/>
      <c r="C345" s="136" t="s">
        <v>359</v>
      </c>
      <c r="D345" s="136" t="s">
        <v>175</v>
      </c>
      <c r="E345" s="137" t="s">
        <v>420</v>
      </c>
      <c r="F345" s="138" t="s">
        <v>421</v>
      </c>
      <c r="G345" s="139" t="s">
        <v>239</v>
      </c>
      <c r="H345" s="140">
        <v>122.414</v>
      </c>
      <c r="I345" s="141"/>
      <c r="J345" s="141">
        <f>ROUND(I345*H345,2)</f>
        <v>0</v>
      </c>
      <c r="K345" s="138" t="s">
        <v>177</v>
      </c>
      <c r="L345" s="31"/>
      <c r="M345" s="142" t="s">
        <v>3</v>
      </c>
      <c r="N345" s="143" t="s">
        <v>41</v>
      </c>
      <c r="O345" s="144">
        <v>0.113</v>
      </c>
      <c r="P345" s="144">
        <f>O345*H345</f>
        <v>13.832782</v>
      </c>
      <c r="Q345" s="144">
        <v>0</v>
      </c>
      <c r="R345" s="144">
        <f>Q345*H345</f>
        <v>0</v>
      </c>
      <c r="S345" s="144">
        <v>0</v>
      </c>
      <c r="T345" s="145">
        <f>S345*H345</f>
        <v>0</v>
      </c>
      <c r="U345" s="30"/>
      <c r="V345" s="30"/>
      <c r="W345" s="30"/>
      <c r="X345" s="30"/>
      <c r="Y345" s="30"/>
      <c r="Z345" s="30"/>
      <c r="AA345" s="30"/>
      <c r="AB345" s="30"/>
      <c r="AC345" s="30"/>
      <c r="AD345" s="30"/>
      <c r="AE345" s="30"/>
      <c r="AR345" s="146" t="s">
        <v>178</v>
      </c>
      <c r="AT345" s="146" t="s">
        <v>175</v>
      </c>
      <c r="AU345" s="146" t="s">
        <v>79</v>
      </c>
      <c r="AY345" s="18" t="s">
        <v>173</v>
      </c>
      <c r="BE345" s="147">
        <f>IF(N345="základní",J345,0)</f>
        <v>0</v>
      </c>
      <c r="BF345" s="147">
        <f>IF(N345="snížená",J345,0)</f>
        <v>0</v>
      </c>
      <c r="BG345" s="147">
        <f>IF(N345="zákl. přenesená",J345,0)</f>
        <v>0</v>
      </c>
      <c r="BH345" s="147">
        <f>IF(N345="sníž. přenesená",J345,0)</f>
        <v>0</v>
      </c>
      <c r="BI345" s="147">
        <f>IF(N345="nulová",J345,0)</f>
        <v>0</v>
      </c>
      <c r="BJ345" s="18" t="s">
        <v>76</v>
      </c>
      <c r="BK345" s="147">
        <f>ROUND(I345*H345,2)</f>
        <v>0</v>
      </c>
      <c r="BL345" s="18" t="s">
        <v>178</v>
      </c>
      <c r="BM345" s="146" t="s">
        <v>2025</v>
      </c>
    </row>
    <row r="346" spans="1:65" s="2" customFormat="1" ht="39">
      <c r="A346" s="30"/>
      <c r="B346" s="31"/>
      <c r="C346" s="30"/>
      <c r="D346" s="148" t="s">
        <v>179</v>
      </c>
      <c r="E346" s="30"/>
      <c r="F346" s="149" t="s">
        <v>422</v>
      </c>
      <c r="G346" s="30"/>
      <c r="H346" s="30"/>
      <c r="I346" s="30"/>
      <c r="J346" s="30"/>
      <c r="K346" s="30"/>
      <c r="L346" s="31"/>
      <c r="M346" s="150"/>
      <c r="N346" s="151"/>
      <c r="O346" s="51"/>
      <c r="P346" s="51"/>
      <c r="Q346" s="51"/>
      <c r="R346" s="51"/>
      <c r="S346" s="51"/>
      <c r="T346" s="52"/>
      <c r="U346" s="30"/>
      <c r="V346" s="30"/>
      <c r="W346" s="30"/>
      <c r="X346" s="30"/>
      <c r="Y346" s="30"/>
      <c r="Z346" s="30"/>
      <c r="AA346" s="30"/>
      <c r="AB346" s="30"/>
      <c r="AC346" s="30"/>
      <c r="AD346" s="30"/>
      <c r="AE346" s="30"/>
      <c r="AT346" s="18" t="s">
        <v>179</v>
      </c>
      <c r="AU346" s="18" t="s">
        <v>79</v>
      </c>
    </row>
    <row r="347" spans="1:65" s="12" customFormat="1" ht="25.9" customHeight="1">
      <c r="B347" s="123"/>
      <c r="D347" s="124" t="s">
        <v>69</v>
      </c>
      <c r="E347" s="125" t="s">
        <v>423</v>
      </c>
      <c r="F347" s="125" t="s">
        <v>424</v>
      </c>
      <c r="J347" s="126">
        <f>BK347</f>
        <v>0</v>
      </c>
      <c r="L347" s="123"/>
      <c r="M347" s="127"/>
      <c r="N347" s="128"/>
      <c r="O347" s="128"/>
      <c r="P347" s="129">
        <f>P348</f>
        <v>20.916601</v>
      </c>
      <c r="Q347" s="128"/>
      <c r="R347" s="129">
        <f>R348</f>
        <v>0.103376</v>
      </c>
      <c r="S347" s="128"/>
      <c r="T347" s="130">
        <f>T348</f>
        <v>0</v>
      </c>
      <c r="AR347" s="124" t="s">
        <v>79</v>
      </c>
      <c r="AT347" s="131" t="s">
        <v>69</v>
      </c>
      <c r="AU347" s="131" t="s">
        <v>70</v>
      </c>
      <c r="AY347" s="124" t="s">
        <v>173</v>
      </c>
      <c r="BK347" s="132">
        <f>BK348</f>
        <v>0</v>
      </c>
    </row>
    <row r="348" spans="1:65" s="12" customFormat="1" ht="22.9" customHeight="1">
      <c r="B348" s="123"/>
      <c r="D348" s="124" t="s">
        <v>69</v>
      </c>
      <c r="E348" s="133" t="s">
        <v>425</v>
      </c>
      <c r="F348" s="133" t="s">
        <v>426</v>
      </c>
      <c r="J348" s="134">
        <f>BK348</f>
        <v>0</v>
      </c>
      <c r="L348" s="123"/>
      <c r="M348" s="127"/>
      <c r="N348" s="128"/>
      <c r="O348" s="128"/>
      <c r="P348" s="129">
        <f>SUM(P349:P373)</f>
        <v>20.916601</v>
      </c>
      <c r="Q348" s="128"/>
      <c r="R348" s="129">
        <f>SUM(R349:R373)</f>
        <v>0.103376</v>
      </c>
      <c r="S348" s="128"/>
      <c r="T348" s="130">
        <f>SUM(T349:T373)</f>
        <v>0</v>
      </c>
      <c r="AR348" s="124" t="s">
        <v>79</v>
      </c>
      <c r="AT348" s="131" t="s">
        <v>69</v>
      </c>
      <c r="AU348" s="131" t="s">
        <v>76</v>
      </c>
      <c r="AY348" s="124" t="s">
        <v>173</v>
      </c>
      <c r="BK348" s="132">
        <f>SUM(BK349:BK373)</f>
        <v>0</v>
      </c>
    </row>
    <row r="349" spans="1:65" s="2" customFormat="1" ht="21.75" customHeight="1">
      <c r="A349" s="30"/>
      <c r="B349" s="135"/>
      <c r="C349" s="136" t="s">
        <v>360</v>
      </c>
      <c r="D349" s="136" t="s">
        <v>175</v>
      </c>
      <c r="E349" s="137" t="s">
        <v>428</v>
      </c>
      <c r="F349" s="138" t="s">
        <v>429</v>
      </c>
      <c r="G349" s="139" t="s">
        <v>176</v>
      </c>
      <c r="H349" s="140">
        <v>56.4</v>
      </c>
      <c r="I349" s="141"/>
      <c r="J349" s="141">
        <f>ROUND(I349*H349,2)</f>
        <v>0</v>
      </c>
      <c r="K349" s="138" t="s">
        <v>177</v>
      </c>
      <c r="L349" s="31"/>
      <c r="M349" s="142" t="s">
        <v>3</v>
      </c>
      <c r="N349" s="143" t="s">
        <v>41</v>
      </c>
      <c r="O349" s="144">
        <v>5.3999999999999999E-2</v>
      </c>
      <c r="P349" s="144">
        <f>O349*H349</f>
        <v>3.0455999999999999</v>
      </c>
      <c r="Q349" s="144">
        <v>0</v>
      </c>
      <c r="R349" s="144">
        <f>Q349*H349</f>
        <v>0</v>
      </c>
      <c r="S349" s="144">
        <v>0</v>
      </c>
      <c r="T349" s="145">
        <f>S349*H349</f>
        <v>0</v>
      </c>
      <c r="U349" s="30"/>
      <c r="V349" s="30"/>
      <c r="W349" s="30"/>
      <c r="X349" s="30"/>
      <c r="Y349" s="30"/>
      <c r="Z349" s="30"/>
      <c r="AA349" s="30"/>
      <c r="AB349" s="30"/>
      <c r="AC349" s="30"/>
      <c r="AD349" s="30"/>
      <c r="AE349" s="30"/>
      <c r="AR349" s="146" t="s">
        <v>245</v>
      </c>
      <c r="AT349" s="146" t="s">
        <v>175</v>
      </c>
      <c r="AU349" s="146" t="s">
        <v>79</v>
      </c>
      <c r="AY349" s="18" t="s">
        <v>173</v>
      </c>
      <c r="BE349" s="147">
        <f>IF(N349="základní",J349,0)</f>
        <v>0</v>
      </c>
      <c r="BF349" s="147">
        <f>IF(N349="snížená",J349,0)</f>
        <v>0</v>
      </c>
      <c r="BG349" s="147">
        <f>IF(N349="zákl. přenesená",J349,0)</f>
        <v>0</v>
      </c>
      <c r="BH349" s="147">
        <f>IF(N349="sníž. přenesená",J349,0)</f>
        <v>0</v>
      </c>
      <c r="BI349" s="147">
        <f>IF(N349="nulová",J349,0)</f>
        <v>0</v>
      </c>
      <c r="BJ349" s="18" t="s">
        <v>76</v>
      </c>
      <c r="BK349" s="147">
        <f>ROUND(I349*H349,2)</f>
        <v>0</v>
      </c>
      <c r="BL349" s="18" t="s">
        <v>245</v>
      </c>
      <c r="BM349" s="146" t="s">
        <v>2026</v>
      </c>
    </row>
    <row r="350" spans="1:65" s="2" customFormat="1" ht="39">
      <c r="A350" s="30"/>
      <c r="B350" s="31"/>
      <c r="C350" s="30"/>
      <c r="D350" s="148" t="s">
        <v>179</v>
      </c>
      <c r="E350" s="30"/>
      <c r="F350" s="149" t="s">
        <v>430</v>
      </c>
      <c r="G350" s="30"/>
      <c r="H350" s="30"/>
      <c r="I350" s="30"/>
      <c r="J350" s="30"/>
      <c r="K350" s="30"/>
      <c r="L350" s="31"/>
      <c r="M350" s="150"/>
      <c r="N350" s="151"/>
      <c r="O350" s="51"/>
      <c r="P350" s="51"/>
      <c r="Q350" s="51"/>
      <c r="R350" s="51"/>
      <c r="S350" s="51"/>
      <c r="T350" s="52"/>
      <c r="U350" s="30"/>
      <c r="V350" s="30"/>
      <c r="W350" s="30"/>
      <c r="X350" s="30"/>
      <c r="Y350" s="30"/>
      <c r="Z350" s="30"/>
      <c r="AA350" s="30"/>
      <c r="AB350" s="30"/>
      <c r="AC350" s="30"/>
      <c r="AD350" s="30"/>
      <c r="AE350" s="30"/>
      <c r="AT350" s="18" t="s">
        <v>179</v>
      </c>
      <c r="AU350" s="18" t="s">
        <v>79</v>
      </c>
    </row>
    <row r="351" spans="1:65" s="13" customFormat="1">
      <c r="B351" s="152"/>
      <c r="D351" s="148" t="s">
        <v>181</v>
      </c>
      <c r="E351" s="153" t="s">
        <v>3</v>
      </c>
      <c r="F351" s="154" t="s">
        <v>735</v>
      </c>
      <c r="H351" s="153" t="s">
        <v>3</v>
      </c>
      <c r="L351" s="152"/>
      <c r="M351" s="155"/>
      <c r="N351" s="156"/>
      <c r="O351" s="156"/>
      <c r="P351" s="156"/>
      <c r="Q351" s="156"/>
      <c r="R351" s="156"/>
      <c r="S351" s="156"/>
      <c r="T351" s="157"/>
      <c r="AT351" s="153" t="s">
        <v>181</v>
      </c>
      <c r="AU351" s="153" t="s">
        <v>79</v>
      </c>
      <c r="AV351" s="13" t="s">
        <v>76</v>
      </c>
      <c r="AW351" s="13" t="s">
        <v>31</v>
      </c>
      <c r="AX351" s="13" t="s">
        <v>70</v>
      </c>
      <c r="AY351" s="153" t="s">
        <v>173</v>
      </c>
    </row>
    <row r="352" spans="1:65" s="14" customFormat="1">
      <c r="B352" s="158"/>
      <c r="D352" s="148" t="s">
        <v>181</v>
      </c>
      <c r="E352" s="159" t="s">
        <v>3</v>
      </c>
      <c r="F352" s="160" t="s">
        <v>2027</v>
      </c>
      <c r="H352" s="161">
        <v>36.4</v>
      </c>
      <c r="L352" s="158"/>
      <c r="M352" s="162"/>
      <c r="N352" s="163"/>
      <c r="O352" s="163"/>
      <c r="P352" s="163"/>
      <c r="Q352" s="163"/>
      <c r="R352" s="163"/>
      <c r="S352" s="163"/>
      <c r="T352" s="164"/>
      <c r="AT352" s="159" t="s">
        <v>181</v>
      </c>
      <c r="AU352" s="159" t="s">
        <v>79</v>
      </c>
      <c r="AV352" s="14" t="s">
        <v>79</v>
      </c>
      <c r="AW352" s="14" t="s">
        <v>31</v>
      </c>
      <c r="AX352" s="14" t="s">
        <v>70</v>
      </c>
      <c r="AY352" s="159" t="s">
        <v>173</v>
      </c>
    </row>
    <row r="353" spans="1:65" s="14" customFormat="1" ht="22.5">
      <c r="B353" s="158"/>
      <c r="D353" s="148" t="s">
        <v>181</v>
      </c>
      <c r="E353" s="159" t="s">
        <v>3</v>
      </c>
      <c r="F353" s="160" t="s">
        <v>2028</v>
      </c>
      <c r="H353" s="161">
        <v>20</v>
      </c>
      <c r="L353" s="158"/>
      <c r="M353" s="162"/>
      <c r="N353" s="163"/>
      <c r="O353" s="163"/>
      <c r="P353" s="163"/>
      <c r="Q353" s="163"/>
      <c r="R353" s="163"/>
      <c r="S353" s="163"/>
      <c r="T353" s="164"/>
      <c r="AT353" s="159" t="s">
        <v>181</v>
      </c>
      <c r="AU353" s="159" t="s">
        <v>79</v>
      </c>
      <c r="AV353" s="14" t="s">
        <v>79</v>
      </c>
      <c r="AW353" s="14" t="s">
        <v>31</v>
      </c>
      <c r="AX353" s="14" t="s">
        <v>70</v>
      </c>
      <c r="AY353" s="159" t="s">
        <v>173</v>
      </c>
    </row>
    <row r="354" spans="1:65" s="15" customFormat="1">
      <c r="B354" s="165"/>
      <c r="D354" s="148" t="s">
        <v>181</v>
      </c>
      <c r="E354" s="166" t="s">
        <v>3</v>
      </c>
      <c r="F354" s="167" t="s">
        <v>188</v>
      </c>
      <c r="H354" s="168">
        <v>56.4</v>
      </c>
      <c r="L354" s="165"/>
      <c r="M354" s="169"/>
      <c r="N354" s="170"/>
      <c r="O354" s="170"/>
      <c r="P354" s="170"/>
      <c r="Q354" s="170"/>
      <c r="R354" s="170"/>
      <c r="S354" s="170"/>
      <c r="T354" s="171"/>
      <c r="AT354" s="166" t="s">
        <v>181</v>
      </c>
      <c r="AU354" s="166" t="s">
        <v>79</v>
      </c>
      <c r="AV354" s="15" t="s">
        <v>178</v>
      </c>
      <c r="AW354" s="15" t="s">
        <v>31</v>
      </c>
      <c r="AX354" s="15" t="s">
        <v>76</v>
      </c>
      <c r="AY354" s="166" t="s">
        <v>173</v>
      </c>
    </row>
    <row r="355" spans="1:65" s="2" customFormat="1" ht="16.5" customHeight="1">
      <c r="A355" s="30"/>
      <c r="B355" s="135"/>
      <c r="C355" s="172" t="s">
        <v>361</v>
      </c>
      <c r="D355" s="172" t="s">
        <v>246</v>
      </c>
      <c r="E355" s="173" t="s">
        <v>432</v>
      </c>
      <c r="F355" s="174" t="s">
        <v>433</v>
      </c>
      <c r="G355" s="175" t="s">
        <v>239</v>
      </c>
      <c r="H355" s="176">
        <v>1.7000000000000001E-2</v>
      </c>
      <c r="I355" s="177"/>
      <c r="J355" s="177">
        <f>ROUND(I355*H355,2)</f>
        <v>0</v>
      </c>
      <c r="K355" s="174" t="s">
        <v>177</v>
      </c>
      <c r="L355" s="178"/>
      <c r="M355" s="179" t="s">
        <v>3</v>
      </c>
      <c r="N355" s="180" t="s">
        <v>41</v>
      </c>
      <c r="O355" s="144">
        <v>0</v>
      </c>
      <c r="P355" s="144">
        <f>O355*H355</f>
        <v>0</v>
      </c>
      <c r="Q355" s="144">
        <v>1</v>
      </c>
      <c r="R355" s="144">
        <f>Q355*H355</f>
        <v>1.7000000000000001E-2</v>
      </c>
      <c r="S355" s="144">
        <v>0</v>
      </c>
      <c r="T355" s="145">
        <f>S355*H355</f>
        <v>0</v>
      </c>
      <c r="U355" s="30"/>
      <c r="V355" s="30"/>
      <c r="W355" s="30"/>
      <c r="X355" s="30"/>
      <c r="Y355" s="30"/>
      <c r="Z355" s="30"/>
      <c r="AA355" s="30"/>
      <c r="AB355" s="30"/>
      <c r="AC355" s="30"/>
      <c r="AD355" s="30"/>
      <c r="AE355" s="30"/>
      <c r="AR355" s="146" t="s">
        <v>301</v>
      </c>
      <c r="AT355" s="146" t="s">
        <v>246</v>
      </c>
      <c r="AU355" s="146" t="s">
        <v>79</v>
      </c>
      <c r="AY355" s="18" t="s">
        <v>173</v>
      </c>
      <c r="BE355" s="147">
        <f>IF(N355="základní",J355,0)</f>
        <v>0</v>
      </c>
      <c r="BF355" s="147">
        <f>IF(N355="snížená",J355,0)</f>
        <v>0</v>
      </c>
      <c r="BG355" s="147">
        <f>IF(N355="zákl. přenesená",J355,0)</f>
        <v>0</v>
      </c>
      <c r="BH355" s="147">
        <f>IF(N355="sníž. přenesená",J355,0)</f>
        <v>0</v>
      </c>
      <c r="BI355" s="147">
        <f>IF(N355="nulová",J355,0)</f>
        <v>0</v>
      </c>
      <c r="BJ355" s="18" t="s">
        <v>76</v>
      </c>
      <c r="BK355" s="147">
        <f>ROUND(I355*H355,2)</f>
        <v>0</v>
      </c>
      <c r="BL355" s="18" t="s">
        <v>245</v>
      </c>
      <c r="BM355" s="146" t="s">
        <v>2029</v>
      </c>
    </row>
    <row r="356" spans="1:65" s="14" customFormat="1">
      <c r="B356" s="158"/>
      <c r="D356" s="148" t="s">
        <v>181</v>
      </c>
      <c r="F356" s="160" t="s">
        <v>2030</v>
      </c>
      <c r="H356" s="161">
        <v>1.7000000000000001E-2</v>
      </c>
      <c r="L356" s="158"/>
      <c r="M356" s="162"/>
      <c r="N356" s="163"/>
      <c r="O356" s="163"/>
      <c r="P356" s="163"/>
      <c r="Q356" s="163"/>
      <c r="R356" s="163"/>
      <c r="S356" s="163"/>
      <c r="T356" s="164"/>
      <c r="AT356" s="159" t="s">
        <v>181</v>
      </c>
      <c r="AU356" s="159" t="s">
        <v>79</v>
      </c>
      <c r="AV356" s="14" t="s">
        <v>79</v>
      </c>
      <c r="AW356" s="14" t="s">
        <v>4</v>
      </c>
      <c r="AX356" s="14" t="s">
        <v>76</v>
      </c>
      <c r="AY356" s="159" t="s">
        <v>173</v>
      </c>
    </row>
    <row r="357" spans="1:65" s="2" customFormat="1" ht="33" customHeight="1">
      <c r="A357" s="30"/>
      <c r="B357" s="135"/>
      <c r="C357" s="136" t="s">
        <v>362</v>
      </c>
      <c r="D357" s="136" t="s">
        <v>175</v>
      </c>
      <c r="E357" s="137" t="s">
        <v>435</v>
      </c>
      <c r="F357" s="138" t="s">
        <v>436</v>
      </c>
      <c r="G357" s="139" t="s">
        <v>176</v>
      </c>
      <c r="H357" s="140">
        <v>112.8</v>
      </c>
      <c r="I357" s="141"/>
      <c r="J357" s="141">
        <f>ROUND(I357*H357,2)</f>
        <v>0</v>
      </c>
      <c r="K357" s="138" t="s">
        <v>177</v>
      </c>
      <c r="L357" s="31"/>
      <c r="M357" s="142" t="s">
        <v>3</v>
      </c>
      <c r="N357" s="143" t="s">
        <v>41</v>
      </c>
      <c r="O357" s="144">
        <v>5.8999999999999997E-2</v>
      </c>
      <c r="P357" s="144">
        <f>O357*H357</f>
        <v>6.6551999999999998</v>
      </c>
      <c r="Q357" s="144">
        <v>0</v>
      </c>
      <c r="R357" s="144">
        <f>Q357*H357</f>
        <v>0</v>
      </c>
      <c r="S357" s="144">
        <v>0</v>
      </c>
      <c r="T357" s="145">
        <f>S357*H357</f>
        <v>0</v>
      </c>
      <c r="U357" s="30"/>
      <c r="V357" s="30"/>
      <c r="W357" s="30"/>
      <c r="X357" s="30"/>
      <c r="Y357" s="30"/>
      <c r="Z357" s="30"/>
      <c r="AA357" s="30"/>
      <c r="AB357" s="30"/>
      <c r="AC357" s="30"/>
      <c r="AD357" s="30"/>
      <c r="AE357" s="30"/>
      <c r="AR357" s="146" t="s">
        <v>245</v>
      </c>
      <c r="AT357" s="146" t="s">
        <v>175</v>
      </c>
      <c r="AU357" s="146" t="s">
        <v>79</v>
      </c>
      <c r="AY357" s="18" t="s">
        <v>173</v>
      </c>
      <c r="BE357" s="147">
        <f>IF(N357="základní",J357,0)</f>
        <v>0</v>
      </c>
      <c r="BF357" s="147">
        <f>IF(N357="snížená",J357,0)</f>
        <v>0</v>
      </c>
      <c r="BG357" s="147">
        <f>IF(N357="zákl. přenesená",J357,0)</f>
        <v>0</v>
      </c>
      <c r="BH357" s="147">
        <f>IF(N357="sníž. přenesená",J357,0)</f>
        <v>0</v>
      </c>
      <c r="BI357" s="147">
        <f>IF(N357="nulová",J357,0)</f>
        <v>0</v>
      </c>
      <c r="BJ357" s="18" t="s">
        <v>76</v>
      </c>
      <c r="BK357" s="147">
        <f>ROUND(I357*H357,2)</f>
        <v>0</v>
      </c>
      <c r="BL357" s="18" t="s">
        <v>245</v>
      </c>
      <c r="BM357" s="146" t="s">
        <v>2031</v>
      </c>
    </row>
    <row r="358" spans="1:65" s="2" customFormat="1" ht="39">
      <c r="A358" s="30"/>
      <c r="B358" s="31"/>
      <c r="C358" s="30"/>
      <c r="D358" s="148" t="s">
        <v>179</v>
      </c>
      <c r="E358" s="30"/>
      <c r="F358" s="149" t="s">
        <v>430</v>
      </c>
      <c r="G358" s="30"/>
      <c r="H358" s="30"/>
      <c r="I358" s="30"/>
      <c r="J358" s="30"/>
      <c r="K358" s="30"/>
      <c r="L358" s="31"/>
      <c r="M358" s="150"/>
      <c r="N358" s="151"/>
      <c r="O358" s="51"/>
      <c r="P358" s="51"/>
      <c r="Q358" s="51"/>
      <c r="R358" s="51"/>
      <c r="S358" s="51"/>
      <c r="T358" s="52"/>
      <c r="U358" s="30"/>
      <c r="V358" s="30"/>
      <c r="W358" s="30"/>
      <c r="X358" s="30"/>
      <c r="Y358" s="30"/>
      <c r="Z358" s="30"/>
      <c r="AA358" s="30"/>
      <c r="AB358" s="30"/>
      <c r="AC358" s="30"/>
      <c r="AD358" s="30"/>
      <c r="AE358" s="30"/>
      <c r="AT358" s="18" t="s">
        <v>179</v>
      </c>
      <c r="AU358" s="18" t="s">
        <v>79</v>
      </c>
    </row>
    <row r="359" spans="1:65" s="13" customFormat="1">
      <c r="B359" s="152"/>
      <c r="D359" s="148" t="s">
        <v>181</v>
      </c>
      <c r="E359" s="153" t="s">
        <v>3</v>
      </c>
      <c r="F359" s="154" t="s">
        <v>735</v>
      </c>
      <c r="H359" s="153" t="s">
        <v>3</v>
      </c>
      <c r="L359" s="152"/>
      <c r="M359" s="155"/>
      <c r="N359" s="156"/>
      <c r="O359" s="156"/>
      <c r="P359" s="156"/>
      <c r="Q359" s="156"/>
      <c r="R359" s="156"/>
      <c r="S359" s="156"/>
      <c r="T359" s="157"/>
      <c r="AT359" s="153" t="s">
        <v>181</v>
      </c>
      <c r="AU359" s="153" t="s">
        <v>79</v>
      </c>
      <c r="AV359" s="13" t="s">
        <v>76</v>
      </c>
      <c r="AW359" s="13" t="s">
        <v>31</v>
      </c>
      <c r="AX359" s="13" t="s">
        <v>70</v>
      </c>
      <c r="AY359" s="153" t="s">
        <v>173</v>
      </c>
    </row>
    <row r="360" spans="1:65" s="14" customFormat="1">
      <c r="B360" s="158"/>
      <c r="D360" s="148" t="s">
        <v>181</v>
      </c>
      <c r="E360" s="159" t="s">
        <v>3</v>
      </c>
      <c r="F360" s="160" t="s">
        <v>2032</v>
      </c>
      <c r="H360" s="161">
        <v>72.8</v>
      </c>
      <c r="L360" s="158"/>
      <c r="M360" s="162"/>
      <c r="N360" s="163"/>
      <c r="O360" s="163"/>
      <c r="P360" s="163"/>
      <c r="Q360" s="163"/>
      <c r="R360" s="163"/>
      <c r="S360" s="163"/>
      <c r="T360" s="164"/>
      <c r="AT360" s="159" t="s">
        <v>181</v>
      </c>
      <c r="AU360" s="159" t="s">
        <v>79</v>
      </c>
      <c r="AV360" s="14" t="s">
        <v>79</v>
      </c>
      <c r="AW360" s="14" t="s">
        <v>31</v>
      </c>
      <c r="AX360" s="14" t="s">
        <v>70</v>
      </c>
      <c r="AY360" s="159" t="s">
        <v>173</v>
      </c>
    </row>
    <row r="361" spans="1:65" s="14" customFormat="1" ht="22.5">
      <c r="B361" s="158"/>
      <c r="D361" s="148" t="s">
        <v>181</v>
      </c>
      <c r="E361" s="159" t="s">
        <v>3</v>
      </c>
      <c r="F361" s="160" t="s">
        <v>2033</v>
      </c>
      <c r="H361" s="161">
        <v>40</v>
      </c>
      <c r="L361" s="158"/>
      <c r="M361" s="162"/>
      <c r="N361" s="163"/>
      <c r="O361" s="163"/>
      <c r="P361" s="163"/>
      <c r="Q361" s="163"/>
      <c r="R361" s="163"/>
      <c r="S361" s="163"/>
      <c r="T361" s="164"/>
      <c r="AT361" s="159" t="s">
        <v>181</v>
      </c>
      <c r="AU361" s="159" t="s">
        <v>79</v>
      </c>
      <c r="AV361" s="14" t="s">
        <v>79</v>
      </c>
      <c r="AW361" s="14" t="s">
        <v>31</v>
      </c>
      <c r="AX361" s="14" t="s">
        <v>70</v>
      </c>
      <c r="AY361" s="159" t="s">
        <v>173</v>
      </c>
    </row>
    <row r="362" spans="1:65" s="15" customFormat="1">
      <c r="B362" s="165"/>
      <c r="D362" s="148" t="s">
        <v>181</v>
      </c>
      <c r="E362" s="166" t="s">
        <v>3</v>
      </c>
      <c r="F362" s="167" t="s">
        <v>188</v>
      </c>
      <c r="H362" s="168">
        <v>112.8</v>
      </c>
      <c r="L362" s="165"/>
      <c r="M362" s="169"/>
      <c r="N362" s="170"/>
      <c r="O362" s="170"/>
      <c r="P362" s="170"/>
      <c r="Q362" s="170"/>
      <c r="R362" s="170"/>
      <c r="S362" s="170"/>
      <c r="T362" s="171"/>
      <c r="AT362" s="166" t="s">
        <v>181</v>
      </c>
      <c r="AU362" s="166" t="s">
        <v>79</v>
      </c>
      <c r="AV362" s="15" t="s">
        <v>178</v>
      </c>
      <c r="AW362" s="15" t="s">
        <v>31</v>
      </c>
      <c r="AX362" s="15" t="s">
        <v>76</v>
      </c>
      <c r="AY362" s="166" t="s">
        <v>173</v>
      </c>
    </row>
    <row r="363" spans="1:65" s="2" customFormat="1" ht="16.5" customHeight="1">
      <c r="A363" s="30"/>
      <c r="B363" s="135"/>
      <c r="C363" s="172" t="s">
        <v>364</v>
      </c>
      <c r="D363" s="172" t="s">
        <v>246</v>
      </c>
      <c r="E363" s="173" t="s">
        <v>438</v>
      </c>
      <c r="F363" s="174" t="s">
        <v>439</v>
      </c>
      <c r="G363" s="175" t="s">
        <v>239</v>
      </c>
      <c r="H363" s="176">
        <v>3.9E-2</v>
      </c>
      <c r="I363" s="177"/>
      <c r="J363" s="177">
        <f>ROUND(I363*H363,2)</f>
        <v>0</v>
      </c>
      <c r="K363" s="174" t="s">
        <v>177</v>
      </c>
      <c r="L363" s="178"/>
      <c r="M363" s="179" t="s">
        <v>3</v>
      </c>
      <c r="N363" s="180" t="s">
        <v>41</v>
      </c>
      <c r="O363" s="144">
        <v>0</v>
      </c>
      <c r="P363" s="144">
        <f>O363*H363</f>
        <v>0</v>
      </c>
      <c r="Q363" s="144">
        <v>1</v>
      </c>
      <c r="R363" s="144">
        <f>Q363*H363</f>
        <v>3.9E-2</v>
      </c>
      <c r="S363" s="144">
        <v>0</v>
      </c>
      <c r="T363" s="145">
        <f>S363*H363</f>
        <v>0</v>
      </c>
      <c r="U363" s="30"/>
      <c r="V363" s="30"/>
      <c r="W363" s="30"/>
      <c r="X363" s="30"/>
      <c r="Y363" s="30"/>
      <c r="Z363" s="30"/>
      <c r="AA363" s="30"/>
      <c r="AB363" s="30"/>
      <c r="AC363" s="30"/>
      <c r="AD363" s="30"/>
      <c r="AE363" s="30"/>
      <c r="AR363" s="146" t="s">
        <v>301</v>
      </c>
      <c r="AT363" s="146" t="s">
        <v>246</v>
      </c>
      <c r="AU363" s="146" t="s">
        <v>79</v>
      </c>
      <c r="AY363" s="18" t="s">
        <v>173</v>
      </c>
      <c r="BE363" s="147">
        <f>IF(N363="základní",J363,0)</f>
        <v>0</v>
      </c>
      <c r="BF363" s="147">
        <f>IF(N363="snížená",J363,0)</f>
        <v>0</v>
      </c>
      <c r="BG363" s="147">
        <f>IF(N363="zákl. přenesená",J363,0)</f>
        <v>0</v>
      </c>
      <c r="BH363" s="147">
        <f>IF(N363="sníž. přenesená",J363,0)</f>
        <v>0</v>
      </c>
      <c r="BI363" s="147">
        <f>IF(N363="nulová",J363,0)</f>
        <v>0</v>
      </c>
      <c r="BJ363" s="18" t="s">
        <v>76</v>
      </c>
      <c r="BK363" s="147">
        <f>ROUND(I363*H363,2)</f>
        <v>0</v>
      </c>
      <c r="BL363" s="18" t="s">
        <v>245</v>
      </c>
      <c r="BM363" s="146" t="s">
        <v>2034</v>
      </c>
    </row>
    <row r="364" spans="1:65" s="14" customFormat="1">
      <c r="B364" s="158"/>
      <c r="D364" s="148" t="s">
        <v>181</v>
      </c>
      <c r="F364" s="160" t="s">
        <v>2035</v>
      </c>
      <c r="H364" s="161">
        <v>3.9E-2</v>
      </c>
      <c r="L364" s="158"/>
      <c r="M364" s="162"/>
      <c r="N364" s="163"/>
      <c r="O364" s="163"/>
      <c r="P364" s="163"/>
      <c r="Q364" s="163"/>
      <c r="R364" s="163"/>
      <c r="S364" s="163"/>
      <c r="T364" s="164"/>
      <c r="AT364" s="159" t="s">
        <v>181</v>
      </c>
      <c r="AU364" s="159" t="s">
        <v>79</v>
      </c>
      <c r="AV364" s="14" t="s">
        <v>79</v>
      </c>
      <c r="AW364" s="14" t="s">
        <v>4</v>
      </c>
      <c r="AX364" s="14" t="s">
        <v>76</v>
      </c>
      <c r="AY364" s="159" t="s">
        <v>173</v>
      </c>
    </row>
    <row r="365" spans="1:65" s="2" customFormat="1" ht="33" customHeight="1">
      <c r="A365" s="30"/>
      <c r="B365" s="135"/>
      <c r="C365" s="136" t="s">
        <v>366</v>
      </c>
      <c r="D365" s="136" t="s">
        <v>175</v>
      </c>
      <c r="E365" s="137" t="s">
        <v>447</v>
      </c>
      <c r="F365" s="138" t="s">
        <v>448</v>
      </c>
      <c r="G365" s="139" t="s">
        <v>176</v>
      </c>
      <c r="H365" s="140">
        <v>56.4</v>
      </c>
      <c r="I365" s="141"/>
      <c r="J365" s="141">
        <f>ROUND(I365*H365,2)</f>
        <v>0</v>
      </c>
      <c r="K365" s="138" t="s">
        <v>177</v>
      </c>
      <c r="L365" s="31"/>
      <c r="M365" s="142" t="s">
        <v>3</v>
      </c>
      <c r="N365" s="143" t="s">
        <v>41</v>
      </c>
      <c r="O365" s="144">
        <v>0.19600000000000001</v>
      </c>
      <c r="P365" s="144">
        <f>O365*H365</f>
        <v>11.054399999999999</v>
      </c>
      <c r="Q365" s="144">
        <v>0</v>
      </c>
      <c r="R365" s="144">
        <f>Q365*H365</f>
        <v>0</v>
      </c>
      <c r="S365" s="144">
        <v>0</v>
      </c>
      <c r="T365" s="145">
        <f>S365*H365</f>
        <v>0</v>
      </c>
      <c r="U365" s="30"/>
      <c r="V365" s="30"/>
      <c r="W365" s="30"/>
      <c r="X365" s="30"/>
      <c r="Y365" s="30"/>
      <c r="Z365" s="30"/>
      <c r="AA365" s="30"/>
      <c r="AB365" s="30"/>
      <c r="AC365" s="30"/>
      <c r="AD365" s="30"/>
      <c r="AE365" s="30"/>
      <c r="AR365" s="146" t="s">
        <v>245</v>
      </c>
      <c r="AT365" s="146" t="s">
        <v>175</v>
      </c>
      <c r="AU365" s="146" t="s">
        <v>79</v>
      </c>
      <c r="AY365" s="18" t="s">
        <v>173</v>
      </c>
      <c r="BE365" s="147">
        <f>IF(N365="základní",J365,0)</f>
        <v>0</v>
      </c>
      <c r="BF365" s="147">
        <f>IF(N365="snížená",J365,0)</f>
        <v>0</v>
      </c>
      <c r="BG365" s="147">
        <f>IF(N365="zákl. přenesená",J365,0)</f>
        <v>0</v>
      </c>
      <c r="BH365" s="147">
        <f>IF(N365="sníž. přenesená",J365,0)</f>
        <v>0</v>
      </c>
      <c r="BI365" s="147">
        <f>IF(N365="nulová",J365,0)</f>
        <v>0</v>
      </c>
      <c r="BJ365" s="18" t="s">
        <v>76</v>
      </c>
      <c r="BK365" s="147">
        <f>ROUND(I365*H365,2)</f>
        <v>0</v>
      </c>
      <c r="BL365" s="18" t="s">
        <v>245</v>
      </c>
      <c r="BM365" s="146" t="s">
        <v>2036</v>
      </c>
    </row>
    <row r="366" spans="1:65" s="2" customFormat="1" ht="78">
      <c r="A366" s="30"/>
      <c r="B366" s="31"/>
      <c r="C366" s="30"/>
      <c r="D366" s="148" t="s">
        <v>179</v>
      </c>
      <c r="E366" s="30"/>
      <c r="F366" s="149" t="s">
        <v>445</v>
      </c>
      <c r="G366" s="30"/>
      <c r="H366" s="30"/>
      <c r="I366" s="30"/>
      <c r="J366" s="30"/>
      <c r="K366" s="30"/>
      <c r="L366" s="31"/>
      <c r="M366" s="150"/>
      <c r="N366" s="151"/>
      <c r="O366" s="51"/>
      <c r="P366" s="51"/>
      <c r="Q366" s="51"/>
      <c r="R366" s="51"/>
      <c r="S366" s="51"/>
      <c r="T366" s="52"/>
      <c r="U366" s="30"/>
      <c r="V366" s="30"/>
      <c r="W366" s="30"/>
      <c r="X366" s="30"/>
      <c r="Y366" s="30"/>
      <c r="Z366" s="30"/>
      <c r="AA366" s="30"/>
      <c r="AB366" s="30"/>
      <c r="AC366" s="30"/>
      <c r="AD366" s="30"/>
      <c r="AE366" s="30"/>
      <c r="AT366" s="18" t="s">
        <v>179</v>
      </c>
      <c r="AU366" s="18" t="s">
        <v>79</v>
      </c>
    </row>
    <row r="367" spans="1:65" s="13" customFormat="1">
      <c r="B367" s="152"/>
      <c r="D367" s="148" t="s">
        <v>181</v>
      </c>
      <c r="E367" s="153" t="s">
        <v>3</v>
      </c>
      <c r="F367" s="154" t="s">
        <v>746</v>
      </c>
      <c r="H367" s="153" t="s">
        <v>3</v>
      </c>
      <c r="L367" s="152"/>
      <c r="M367" s="155"/>
      <c r="N367" s="156"/>
      <c r="O367" s="156"/>
      <c r="P367" s="156"/>
      <c r="Q367" s="156"/>
      <c r="R367" s="156"/>
      <c r="S367" s="156"/>
      <c r="T367" s="157"/>
      <c r="AT367" s="153" t="s">
        <v>181</v>
      </c>
      <c r="AU367" s="153" t="s">
        <v>79</v>
      </c>
      <c r="AV367" s="13" t="s">
        <v>76</v>
      </c>
      <c r="AW367" s="13" t="s">
        <v>31</v>
      </c>
      <c r="AX367" s="13" t="s">
        <v>70</v>
      </c>
      <c r="AY367" s="153" t="s">
        <v>173</v>
      </c>
    </row>
    <row r="368" spans="1:65" s="14" customFormat="1">
      <c r="B368" s="158"/>
      <c r="D368" s="148" t="s">
        <v>181</v>
      </c>
      <c r="E368" s="159" t="s">
        <v>3</v>
      </c>
      <c r="F368" s="160" t="s">
        <v>2037</v>
      </c>
      <c r="H368" s="161">
        <v>56.4</v>
      </c>
      <c r="L368" s="158"/>
      <c r="M368" s="162"/>
      <c r="N368" s="163"/>
      <c r="O368" s="163"/>
      <c r="P368" s="163"/>
      <c r="Q368" s="163"/>
      <c r="R368" s="163"/>
      <c r="S368" s="163"/>
      <c r="T368" s="164"/>
      <c r="AT368" s="159" t="s">
        <v>181</v>
      </c>
      <c r="AU368" s="159" t="s">
        <v>79</v>
      </c>
      <c r="AV368" s="14" t="s">
        <v>79</v>
      </c>
      <c r="AW368" s="14" t="s">
        <v>31</v>
      </c>
      <c r="AX368" s="14" t="s">
        <v>70</v>
      </c>
      <c r="AY368" s="159" t="s">
        <v>173</v>
      </c>
    </row>
    <row r="369" spans="1:65" s="15" customFormat="1">
      <c r="B369" s="165"/>
      <c r="D369" s="148" t="s">
        <v>181</v>
      </c>
      <c r="E369" s="166" t="s">
        <v>3</v>
      </c>
      <c r="F369" s="167" t="s">
        <v>188</v>
      </c>
      <c r="H369" s="168">
        <v>56.4</v>
      </c>
      <c r="L369" s="165"/>
      <c r="M369" s="169"/>
      <c r="N369" s="170"/>
      <c r="O369" s="170"/>
      <c r="P369" s="170"/>
      <c r="Q369" s="170"/>
      <c r="R369" s="170"/>
      <c r="S369" s="170"/>
      <c r="T369" s="171"/>
      <c r="AT369" s="166" t="s">
        <v>181</v>
      </c>
      <c r="AU369" s="166" t="s">
        <v>79</v>
      </c>
      <c r="AV369" s="15" t="s">
        <v>178</v>
      </c>
      <c r="AW369" s="15" t="s">
        <v>31</v>
      </c>
      <c r="AX369" s="15" t="s">
        <v>76</v>
      </c>
      <c r="AY369" s="166" t="s">
        <v>173</v>
      </c>
    </row>
    <row r="370" spans="1:65" s="2" customFormat="1" ht="21.75" customHeight="1">
      <c r="A370" s="30"/>
      <c r="B370" s="135"/>
      <c r="C370" s="172" t="s">
        <v>368</v>
      </c>
      <c r="D370" s="172" t="s">
        <v>246</v>
      </c>
      <c r="E370" s="173" t="s">
        <v>748</v>
      </c>
      <c r="F370" s="174" t="s">
        <v>749</v>
      </c>
      <c r="G370" s="175" t="s">
        <v>176</v>
      </c>
      <c r="H370" s="176">
        <v>59.22</v>
      </c>
      <c r="I370" s="177"/>
      <c r="J370" s="177">
        <f>ROUND(I370*H370,2)</f>
        <v>0</v>
      </c>
      <c r="K370" s="174" t="s">
        <v>177</v>
      </c>
      <c r="L370" s="178"/>
      <c r="M370" s="179" t="s">
        <v>3</v>
      </c>
      <c r="N370" s="180" t="s">
        <v>41</v>
      </c>
      <c r="O370" s="144">
        <v>0</v>
      </c>
      <c r="P370" s="144">
        <f>O370*H370</f>
        <v>0</v>
      </c>
      <c r="Q370" s="144">
        <v>8.0000000000000004E-4</v>
      </c>
      <c r="R370" s="144">
        <f>Q370*H370</f>
        <v>4.7376000000000001E-2</v>
      </c>
      <c r="S370" s="144">
        <v>0</v>
      </c>
      <c r="T370" s="145">
        <f>S370*H370</f>
        <v>0</v>
      </c>
      <c r="U370" s="30"/>
      <c r="V370" s="30"/>
      <c r="W370" s="30"/>
      <c r="X370" s="30"/>
      <c r="Y370" s="30"/>
      <c r="Z370" s="30"/>
      <c r="AA370" s="30"/>
      <c r="AB370" s="30"/>
      <c r="AC370" s="30"/>
      <c r="AD370" s="30"/>
      <c r="AE370" s="30"/>
      <c r="AR370" s="146" t="s">
        <v>301</v>
      </c>
      <c r="AT370" s="146" t="s">
        <v>246</v>
      </c>
      <c r="AU370" s="146" t="s">
        <v>79</v>
      </c>
      <c r="AY370" s="18" t="s">
        <v>173</v>
      </c>
      <c r="BE370" s="147">
        <f>IF(N370="základní",J370,0)</f>
        <v>0</v>
      </c>
      <c r="BF370" s="147">
        <f>IF(N370="snížená",J370,0)</f>
        <v>0</v>
      </c>
      <c r="BG370" s="147">
        <f>IF(N370="zákl. přenesená",J370,0)</f>
        <v>0</v>
      </c>
      <c r="BH370" s="147">
        <f>IF(N370="sníž. přenesená",J370,0)</f>
        <v>0</v>
      </c>
      <c r="BI370" s="147">
        <f>IF(N370="nulová",J370,0)</f>
        <v>0</v>
      </c>
      <c r="BJ370" s="18" t="s">
        <v>76</v>
      </c>
      <c r="BK370" s="147">
        <f>ROUND(I370*H370,2)</f>
        <v>0</v>
      </c>
      <c r="BL370" s="18" t="s">
        <v>245</v>
      </c>
      <c r="BM370" s="146" t="s">
        <v>2038</v>
      </c>
    </row>
    <row r="371" spans="1:65" s="14" customFormat="1">
      <c r="B371" s="158"/>
      <c r="D371" s="148" t="s">
        <v>181</v>
      </c>
      <c r="F371" s="160" t="s">
        <v>2039</v>
      </c>
      <c r="H371" s="161">
        <v>59.22</v>
      </c>
      <c r="L371" s="158"/>
      <c r="M371" s="162"/>
      <c r="N371" s="163"/>
      <c r="O371" s="163"/>
      <c r="P371" s="163"/>
      <c r="Q371" s="163"/>
      <c r="R371" s="163"/>
      <c r="S371" s="163"/>
      <c r="T371" s="164"/>
      <c r="AT371" s="159" t="s">
        <v>181</v>
      </c>
      <c r="AU371" s="159" t="s">
        <v>79</v>
      </c>
      <c r="AV371" s="14" t="s">
        <v>79</v>
      </c>
      <c r="AW371" s="14" t="s">
        <v>4</v>
      </c>
      <c r="AX371" s="14" t="s">
        <v>76</v>
      </c>
      <c r="AY371" s="159" t="s">
        <v>173</v>
      </c>
    </row>
    <row r="372" spans="1:65" s="2" customFormat="1" ht="44.25" customHeight="1">
      <c r="A372" s="30"/>
      <c r="B372" s="135"/>
      <c r="C372" s="136" t="s">
        <v>373</v>
      </c>
      <c r="D372" s="136" t="s">
        <v>175</v>
      </c>
      <c r="E372" s="137" t="s">
        <v>462</v>
      </c>
      <c r="F372" s="138" t="s">
        <v>463</v>
      </c>
      <c r="G372" s="139" t="s">
        <v>239</v>
      </c>
      <c r="H372" s="140">
        <v>0.10299999999999999</v>
      </c>
      <c r="I372" s="141"/>
      <c r="J372" s="141">
        <f>ROUND(I372*H372,2)</f>
        <v>0</v>
      </c>
      <c r="K372" s="138" t="s">
        <v>177</v>
      </c>
      <c r="L372" s="31"/>
      <c r="M372" s="142" t="s">
        <v>3</v>
      </c>
      <c r="N372" s="143" t="s">
        <v>41</v>
      </c>
      <c r="O372" s="144">
        <v>1.5669999999999999</v>
      </c>
      <c r="P372" s="144">
        <f>O372*H372</f>
        <v>0.16140099999999999</v>
      </c>
      <c r="Q372" s="144">
        <v>0</v>
      </c>
      <c r="R372" s="144">
        <f>Q372*H372</f>
        <v>0</v>
      </c>
      <c r="S372" s="144">
        <v>0</v>
      </c>
      <c r="T372" s="145">
        <f>S372*H372</f>
        <v>0</v>
      </c>
      <c r="U372" s="30"/>
      <c r="V372" s="30"/>
      <c r="W372" s="30"/>
      <c r="X372" s="30"/>
      <c r="Y372" s="30"/>
      <c r="Z372" s="30"/>
      <c r="AA372" s="30"/>
      <c r="AB372" s="30"/>
      <c r="AC372" s="30"/>
      <c r="AD372" s="30"/>
      <c r="AE372" s="30"/>
      <c r="AR372" s="146" t="s">
        <v>245</v>
      </c>
      <c r="AT372" s="146" t="s">
        <v>175</v>
      </c>
      <c r="AU372" s="146" t="s">
        <v>79</v>
      </c>
      <c r="AY372" s="18" t="s">
        <v>173</v>
      </c>
      <c r="BE372" s="147">
        <f>IF(N372="základní",J372,0)</f>
        <v>0</v>
      </c>
      <c r="BF372" s="147">
        <f>IF(N372="snížená",J372,0)</f>
        <v>0</v>
      </c>
      <c r="BG372" s="147">
        <f>IF(N372="zákl. přenesená",J372,0)</f>
        <v>0</v>
      </c>
      <c r="BH372" s="147">
        <f>IF(N372="sníž. přenesená",J372,0)</f>
        <v>0</v>
      </c>
      <c r="BI372" s="147">
        <f>IF(N372="nulová",J372,0)</f>
        <v>0</v>
      </c>
      <c r="BJ372" s="18" t="s">
        <v>76</v>
      </c>
      <c r="BK372" s="147">
        <f>ROUND(I372*H372,2)</f>
        <v>0</v>
      </c>
      <c r="BL372" s="18" t="s">
        <v>245</v>
      </c>
      <c r="BM372" s="146" t="s">
        <v>2040</v>
      </c>
    </row>
    <row r="373" spans="1:65" s="2" customFormat="1" ht="126.75">
      <c r="A373" s="30"/>
      <c r="B373" s="31"/>
      <c r="C373" s="30"/>
      <c r="D373" s="148" t="s">
        <v>179</v>
      </c>
      <c r="E373" s="30"/>
      <c r="F373" s="149" t="s">
        <v>464</v>
      </c>
      <c r="G373" s="30"/>
      <c r="H373" s="30"/>
      <c r="I373" s="30"/>
      <c r="J373" s="30"/>
      <c r="K373" s="30"/>
      <c r="L373" s="31"/>
      <c r="M373" s="150"/>
      <c r="N373" s="151"/>
      <c r="O373" s="51"/>
      <c r="P373" s="51"/>
      <c r="Q373" s="51"/>
      <c r="R373" s="51"/>
      <c r="S373" s="51"/>
      <c r="T373" s="52"/>
      <c r="U373" s="30"/>
      <c r="V373" s="30"/>
      <c r="W373" s="30"/>
      <c r="X373" s="30"/>
      <c r="Y373" s="30"/>
      <c r="Z373" s="30"/>
      <c r="AA373" s="30"/>
      <c r="AB373" s="30"/>
      <c r="AC373" s="30"/>
      <c r="AD373" s="30"/>
      <c r="AE373" s="30"/>
      <c r="AT373" s="18" t="s">
        <v>179</v>
      </c>
      <c r="AU373" s="18" t="s">
        <v>79</v>
      </c>
    </row>
    <row r="374" spans="1:65" s="12" customFormat="1" ht="25.9" customHeight="1">
      <c r="B374" s="123"/>
      <c r="D374" s="124" t="s">
        <v>69</v>
      </c>
      <c r="E374" s="125" t="s">
        <v>471</v>
      </c>
      <c r="F374" s="125" t="s">
        <v>472</v>
      </c>
      <c r="J374" s="126">
        <f>BK374</f>
        <v>0</v>
      </c>
      <c r="L374" s="123"/>
      <c r="M374" s="127"/>
      <c r="N374" s="128"/>
      <c r="O374" s="128"/>
      <c r="P374" s="129">
        <f>P375+P377+P385+P387+P389+P391+P393+P395+P397</f>
        <v>0</v>
      </c>
      <c r="Q374" s="128"/>
      <c r="R374" s="129">
        <f>R375+R377+R385+R387+R389+R391+R393+R395+R397</f>
        <v>1.65</v>
      </c>
      <c r="S374" s="128"/>
      <c r="T374" s="130">
        <f>T375+T377+T385+T387+T389+T391+T393+T395+T397</f>
        <v>7.5</v>
      </c>
      <c r="AR374" s="124" t="s">
        <v>197</v>
      </c>
      <c r="AT374" s="131" t="s">
        <v>69</v>
      </c>
      <c r="AU374" s="131" t="s">
        <v>70</v>
      </c>
      <c r="AY374" s="124" t="s">
        <v>173</v>
      </c>
      <c r="BK374" s="132">
        <f>BK375+BK377+BK385+BK387+BK389+BK391+BK393+BK395+BK397</f>
        <v>0</v>
      </c>
    </row>
    <row r="375" spans="1:65" s="12" customFormat="1" ht="22.9" customHeight="1">
      <c r="B375" s="123"/>
      <c r="D375" s="124" t="s">
        <v>69</v>
      </c>
      <c r="E375" s="133" t="s">
        <v>473</v>
      </c>
      <c r="F375" s="133" t="s">
        <v>474</v>
      </c>
      <c r="J375" s="134">
        <f>BK375</f>
        <v>0</v>
      </c>
      <c r="L375" s="123"/>
      <c r="M375" s="127"/>
      <c r="N375" s="128"/>
      <c r="O375" s="128"/>
      <c r="P375" s="129">
        <f>P376</f>
        <v>0</v>
      </c>
      <c r="Q375" s="128"/>
      <c r="R375" s="129">
        <f>R376</f>
        <v>0</v>
      </c>
      <c r="S375" s="128"/>
      <c r="T375" s="130">
        <f>T376</f>
        <v>0</v>
      </c>
      <c r="AR375" s="124" t="s">
        <v>197</v>
      </c>
      <c r="AT375" s="131" t="s">
        <v>69</v>
      </c>
      <c r="AU375" s="131" t="s">
        <v>76</v>
      </c>
      <c r="AY375" s="124" t="s">
        <v>173</v>
      </c>
      <c r="BK375" s="132">
        <f>BK376</f>
        <v>0</v>
      </c>
    </row>
    <row r="376" spans="1:65" s="2" customFormat="1" ht="16.5" customHeight="1">
      <c r="A376" s="30"/>
      <c r="B376" s="135"/>
      <c r="C376" s="136" t="s">
        <v>375</v>
      </c>
      <c r="D376" s="136" t="s">
        <v>175</v>
      </c>
      <c r="E376" s="137" t="s">
        <v>475</v>
      </c>
      <c r="F376" s="138" t="s">
        <v>474</v>
      </c>
      <c r="G376" s="139" t="s">
        <v>476</v>
      </c>
      <c r="H376" s="140">
        <v>1</v>
      </c>
      <c r="I376" s="141"/>
      <c r="J376" s="141">
        <f>ROUND(I376*H376,2)</f>
        <v>0</v>
      </c>
      <c r="K376" s="138" t="s">
        <v>177</v>
      </c>
      <c r="L376" s="31"/>
      <c r="M376" s="142" t="s">
        <v>3</v>
      </c>
      <c r="N376" s="143" t="s">
        <v>41</v>
      </c>
      <c r="O376" s="144">
        <v>0</v>
      </c>
      <c r="P376" s="144">
        <f>O376*H376</f>
        <v>0</v>
      </c>
      <c r="Q376" s="144">
        <v>0</v>
      </c>
      <c r="R376" s="144">
        <f>Q376*H376</f>
        <v>0</v>
      </c>
      <c r="S376" s="144">
        <v>0</v>
      </c>
      <c r="T376" s="145">
        <f>S376*H376</f>
        <v>0</v>
      </c>
      <c r="U376" s="30"/>
      <c r="V376" s="30"/>
      <c r="W376" s="30"/>
      <c r="X376" s="30"/>
      <c r="Y376" s="30"/>
      <c r="Z376" s="30"/>
      <c r="AA376" s="30"/>
      <c r="AB376" s="30"/>
      <c r="AC376" s="30"/>
      <c r="AD376" s="30"/>
      <c r="AE376" s="30"/>
      <c r="AR376" s="146" t="s">
        <v>477</v>
      </c>
      <c r="AT376" s="146" t="s">
        <v>175</v>
      </c>
      <c r="AU376" s="146" t="s">
        <v>79</v>
      </c>
      <c r="AY376" s="18" t="s">
        <v>173</v>
      </c>
      <c r="BE376" s="147">
        <f>IF(N376="základní",J376,0)</f>
        <v>0</v>
      </c>
      <c r="BF376" s="147">
        <f>IF(N376="snížená",J376,0)</f>
        <v>0</v>
      </c>
      <c r="BG376" s="147">
        <f>IF(N376="zákl. přenesená",J376,0)</f>
        <v>0</v>
      </c>
      <c r="BH376" s="147">
        <f>IF(N376="sníž. přenesená",J376,0)</f>
        <v>0</v>
      </c>
      <c r="BI376" s="147">
        <f>IF(N376="nulová",J376,0)</f>
        <v>0</v>
      </c>
      <c r="BJ376" s="18" t="s">
        <v>76</v>
      </c>
      <c r="BK376" s="147">
        <f>ROUND(I376*H376,2)</f>
        <v>0</v>
      </c>
      <c r="BL376" s="18" t="s">
        <v>477</v>
      </c>
      <c r="BM376" s="146" t="s">
        <v>2041</v>
      </c>
    </row>
    <row r="377" spans="1:65" s="12" customFormat="1" ht="22.9" customHeight="1">
      <c r="B377" s="123"/>
      <c r="D377" s="124" t="s">
        <v>69</v>
      </c>
      <c r="E377" s="133" t="s">
        <v>478</v>
      </c>
      <c r="F377" s="133" t="s">
        <v>479</v>
      </c>
      <c r="J377" s="134">
        <f>BK377</f>
        <v>0</v>
      </c>
      <c r="L377" s="123"/>
      <c r="M377" s="127"/>
      <c r="N377" s="128"/>
      <c r="O377" s="128"/>
      <c r="P377" s="129">
        <f>SUM(P378:P384)</f>
        <v>0</v>
      </c>
      <c r="Q377" s="128"/>
      <c r="R377" s="129">
        <f>SUM(R378:R384)</f>
        <v>1.65</v>
      </c>
      <c r="S377" s="128"/>
      <c r="T377" s="130">
        <f>SUM(T378:T384)</f>
        <v>7.5</v>
      </c>
      <c r="AR377" s="124" t="s">
        <v>197</v>
      </c>
      <c r="AT377" s="131" t="s">
        <v>69</v>
      </c>
      <c r="AU377" s="131" t="s">
        <v>76</v>
      </c>
      <c r="AY377" s="124" t="s">
        <v>173</v>
      </c>
      <c r="BK377" s="132">
        <f>SUM(BK378:BK384)</f>
        <v>0</v>
      </c>
    </row>
    <row r="378" spans="1:65" s="2" customFormat="1" ht="21.75" customHeight="1">
      <c r="A378" s="30"/>
      <c r="B378" s="135"/>
      <c r="C378" s="136" t="s">
        <v>380</v>
      </c>
      <c r="D378" s="136" t="s">
        <v>175</v>
      </c>
      <c r="E378" s="137" t="s">
        <v>480</v>
      </c>
      <c r="F378" s="138" t="s">
        <v>481</v>
      </c>
      <c r="G378" s="139" t="s">
        <v>476</v>
      </c>
      <c r="H378" s="140">
        <v>1</v>
      </c>
      <c r="I378" s="141"/>
      <c r="J378" s="141">
        <f>ROUND(I378*H378,2)</f>
        <v>0</v>
      </c>
      <c r="K378" s="138" t="s">
        <v>3</v>
      </c>
      <c r="L378" s="31"/>
      <c r="M378" s="142" t="s">
        <v>3</v>
      </c>
      <c r="N378" s="143" t="s">
        <v>41</v>
      </c>
      <c r="O378" s="144">
        <v>0</v>
      </c>
      <c r="P378" s="144">
        <f>O378*H378</f>
        <v>0</v>
      </c>
      <c r="Q378" s="144">
        <v>0</v>
      </c>
      <c r="R378" s="144">
        <f>Q378*H378</f>
        <v>0</v>
      </c>
      <c r="S378" s="144">
        <v>0</v>
      </c>
      <c r="T378" s="145">
        <f>S378*H378</f>
        <v>0</v>
      </c>
      <c r="U378" s="30"/>
      <c r="V378" s="30"/>
      <c r="W378" s="30"/>
      <c r="X378" s="30"/>
      <c r="Y378" s="30"/>
      <c r="Z378" s="30"/>
      <c r="AA378" s="30"/>
      <c r="AB378" s="30"/>
      <c r="AC378" s="30"/>
      <c r="AD378" s="30"/>
      <c r="AE378" s="30"/>
      <c r="AR378" s="146" t="s">
        <v>477</v>
      </c>
      <c r="AT378" s="146" t="s">
        <v>175</v>
      </c>
      <c r="AU378" s="146" t="s">
        <v>79</v>
      </c>
      <c r="AY378" s="18" t="s">
        <v>173</v>
      </c>
      <c r="BE378" s="147">
        <f>IF(N378="základní",J378,0)</f>
        <v>0</v>
      </c>
      <c r="BF378" s="147">
        <f>IF(N378="snížená",J378,0)</f>
        <v>0</v>
      </c>
      <c r="BG378" s="147">
        <f>IF(N378="zákl. přenesená",J378,0)</f>
        <v>0</v>
      </c>
      <c r="BH378" s="147">
        <f>IF(N378="sníž. přenesená",J378,0)</f>
        <v>0</v>
      </c>
      <c r="BI378" s="147">
        <f>IF(N378="nulová",J378,0)</f>
        <v>0</v>
      </c>
      <c r="BJ378" s="18" t="s">
        <v>76</v>
      </c>
      <c r="BK378" s="147">
        <f>ROUND(I378*H378,2)</f>
        <v>0</v>
      </c>
      <c r="BL378" s="18" t="s">
        <v>477</v>
      </c>
      <c r="BM378" s="146" t="s">
        <v>2042</v>
      </c>
    </row>
    <row r="379" spans="1:65" s="2" customFormat="1" ht="21.75" customHeight="1">
      <c r="A379" s="30"/>
      <c r="B379" s="135"/>
      <c r="C379" s="136" t="s">
        <v>384</v>
      </c>
      <c r="D379" s="136" t="s">
        <v>175</v>
      </c>
      <c r="E379" s="137" t="s">
        <v>482</v>
      </c>
      <c r="F379" s="138" t="s">
        <v>1552</v>
      </c>
      <c r="G379" s="139" t="s">
        <v>190</v>
      </c>
      <c r="H379" s="140">
        <v>30</v>
      </c>
      <c r="I379" s="141"/>
      <c r="J379" s="141">
        <f>ROUND(I379*H379,2)</f>
        <v>0</v>
      </c>
      <c r="K379" s="138" t="s">
        <v>3</v>
      </c>
      <c r="L379" s="31"/>
      <c r="M379" s="142" t="s">
        <v>3</v>
      </c>
      <c r="N379" s="143" t="s">
        <v>41</v>
      </c>
      <c r="O379" s="144">
        <v>0</v>
      </c>
      <c r="P379" s="144">
        <f>O379*H379</f>
        <v>0</v>
      </c>
      <c r="Q379" s="144">
        <v>5.5E-2</v>
      </c>
      <c r="R379" s="144">
        <f>Q379*H379</f>
        <v>1.65</v>
      </c>
      <c r="S379" s="144">
        <v>0.25</v>
      </c>
      <c r="T379" s="145">
        <f>S379*H379</f>
        <v>7.5</v>
      </c>
      <c r="U379" s="30"/>
      <c r="V379" s="30"/>
      <c r="W379" s="30"/>
      <c r="X379" s="30"/>
      <c r="Y379" s="30"/>
      <c r="Z379" s="30"/>
      <c r="AA379" s="30"/>
      <c r="AB379" s="30"/>
      <c r="AC379" s="30"/>
      <c r="AD379" s="30"/>
      <c r="AE379" s="30"/>
      <c r="AR379" s="146" t="s">
        <v>477</v>
      </c>
      <c r="AT379" s="146" t="s">
        <v>175</v>
      </c>
      <c r="AU379" s="146" t="s">
        <v>79</v>
      </c>
      <c r="AY379" s="18" t="s">
        <v>173</v>
      </c>
      <c r="BE379" s="147">
        <f>IF(N379="základní",J379,0)</f>
        <v>0</v>
      </c>
      <c r="BF379" s="147">
        <f>IF(N379="snížená",J379,0)</f>
        <v>0</v>
      </c>
      <c r="BG379" s="147">
        <f>IF(N379="zákl. přenesená",J379,0)</f>
        <v>0</v>
      </c>
      <c r="BH379" s="147">
        <f>IF(N379="sníž. přenesená",J379,0)</f>
        <v>0</v>
      </c>
      <c r="BI379" s="147">
        <f>IF(N379="nulová",J379,0)</f>
        <v>0</v>
      </c>
      <c r="BJ379" s="18" t="s">
        <v>76</v>
      </c>
      <c r="BK379" s="147">
        <f>ROUND(I379*H379,2)</f>
        <v>0</v>
      </c>
      <c r="BL379" s="18" t="s">
        <v>477</v>
      </c>
      <c r="BM379" s="146" t="s">
        <v>2043</v>
      </c>
    </row>
    <row r="380" spans="1:65" s="2" customFormat="1" ht="68.25">
      <c r="A380" s="30"/>
      <c r="B380" s="31"/>
      <c r="C380" s="30"/>
      <c r="D380" s="148" t="s">
        <v>304</v>
      </c>
      <c r="E380" s="30"/>
      <c r="F380" s="149" t="s">
        <v>484</v>
      </c>
      <c r="G380" s="30"/>
      <c r="H380" s="30"/>
      <c r="I380" s="30"/>
      <c r="J380" s="30"/>
      <c r="K380" s="30"/>
      <c r="L380" s="31"/>
      <c r="M380" s="150"/>
      <c r="N380" s="151"/>
      <c r="O380" s="51"/>
      <c r="P380" s="51"/>
      <c r="Q380" s="51"/>
      <c r="R380" s="51"/>
      <c r="S380" s="51"/>
      <c r="T380" s="52"/>
      <c r="U380" s="30"/>
      <c r="V380" s="30"/>
      <c r="W380" s="30"/>
      <c r="X380" s="30"/>
      <c r="Y380" s="30"/>
      <c r="Z380" s="30"/>
      <c r="AA380" s="30"/>
      <c r="AB380" s="30"/>
      <c r="AC380" s="30"/>
      <c r="AD380" s="30"/>
      <c r="AE380" s="30"/>
      <c r="AT380" s="18" t="s">
        <v>304</v>
      </c>
      <c r="AU380" s="18" t="s">
        <v>79</v>
      </c>
    </row>
    <row r="381" spans="1:65" s="13" customFormat="1">
      <c r="B381" s="152"/>
      <c r="D381" s="148" t="s">
        <v>181</v>
      </c>
      <c r="E381" s="153" t="s">
        <v>3</v>
      </c>
      <c r="F381" s="154" t="s">
        <v>577</v>
      </c>
      <c r="H381" s="153" t="s">
        <v>3</v>
      </c>
      <c r="L381" s="152"/>
      <c r="M381" s="155"/>
      <c r="N381" s="156"/>
      <c r="O381" s="156"/>
      <c r="P381" s="156"/>
      <c r="Q381" s="156"/>
      <c r="R381" s="156"/>
      <c r="S381" s="156"/>
      <c r="T381" s="157"/>
      <c r="AT381" s="153" t="s">
        <v>181</v>
      </c>
      <c r="AU381" s="153" t="s">
        <v>79</v>
      </c>
      <c r="AV381" s="13" t="s">
        <v>76</v>
      </c>
      <c r="AW381" s="13" t="s">
        <v>31</v>
      </c>
      <c r="AX381" s="13" t="s">
        <v>70</v>
      </c>
      <c r="AY381" s="153" t="s">
        <v>173</v>
      </c>
    </row>
    <row r="382" spans="1:65" s="14" customFormat="1" ht="22.5">
      <c r="B382" s="158"/>
      <c r="D382" s="148" t="s">
        <v>181</v>
      </c>
      <c r="E382" s="159" t="s">
        <v>3</v>
      </c>
      <c r="F382" s="160" t="s">
        <v>2044</v>
      </c>
      <c r="H382" s="161">
        <v>11</v>
      </c>
      <c r="L382" s="158"/>
      <c r="M382" s="162"/>
      <c r="N382" s="163"/>
      <c r="O382" s="163"/>
      <c r="P382" s="163"/>
      <c r="Q382" s="163"/>
      <c r="R382" s="163"/>
      <c r="S382" s="163"/>
      <c r="T382" s="164"/>
      <c r="AT382" s="159" t="s">
        <v>181</v>
      </c>
      <c r="AU382" s="159" t="s">
        <v>79</v>
      </c>
      <c r="AV382" s="14" t="s">
        <v>79</v>
      </c>
      <c r="AW382" s="14" t="s">
        <v>31</v>
      </c>
      <c r="AX382" s="14" t="s">
        <v>70</v>
      </c>
      <c r="AY382" s="159" t="s">
        <v>173</v>
      </c>
    </row>
    <row r="383" spans="1:65" s="14" customFormat="1">
      <c r="B383" s="158"/>
      <c r="D383" s="148" t="s">
        <v>181</v>
      </c>
      <c r="E383" s="159" t="s">
        <v>3</v>
      </c>
      <c r="F383" s="160" t="s">
        <v>2045</v>
      </c>
      <c r="H383" s="161">
        <v>19</v>
      </c>
      <c r="L383" s="158"/>
      <c r="M383" s="162"/>
      <c r="N383" s="163"/>
      <c r="O383" s="163"/>
      <c r="P383" s="163"/>
      <c r="Q383" s="163"/>
      <c r="R383" s="163"/>
      <c r="S383" s="163"/>
      <c r="T383" s="164"/>
      <c r="AT383" s="159" t="s">
        <v>181</v>
      </c>
      <c r="AU383" s="159" t="s">
        <v>79</v>
      </c>
      <c r="AV383" s="14" t="s">
        <v>79</v>
      </c>
      <c r="AW383" s="14" t="s">
        <v>31</v>
      </c>
      <c r="AX383" s="14" t="s">
        <v>70</v>
      </c>
      <c r="AY383" s="159" t="s">
        <v>173</v>
      </c>
    </row>
    <row r="384" spans="1:65" s="15" customFormat="1">
      <c r="B384" s="165"/>
      <c r="D384" s="148" t="s">
        <v>181</v>
      </c>
      <c r="E384" s="166" t="s">
        <v>3</v>
      </c>
      <c r="F384" s="167" t="s">
        <v>188</v>
      </c>
      <c r="H384" s="168">
        <v>30</v>
      </c>
      <c r="L384" s="165"/>
      <c r="M384" s="169"/>
      <c r="N384" s="170"/>
      <c r="O384" s="170"/>
      <c r="P384" s="170"/>
      <c r="Q384" s="170"/>
      <c r="R384" s="170"/>
      <c r="S384" s="170"/>
      <c r="T384" s="171"/>
      <c r="AT384" s="166" t="s">
        <v>181</v>
      </c>
      <c r="AU384" s="166" t="s">
        <v>79</v>
      </c>
      <c r="AV384" s="15" t="s">
        <v>178</v>
      </c>
      <c r="AW384" s="15" t="s">
        <v>31</v>
      </c>
      <c r="AX384" s="15" t="s">
        <v>76</v>
      </c>
      <c r="AY384" s="166" t="s">
        <v>173</v>
      </c>
    </row>
    <row r="385" spans="1:65" s="12" customFormat="1" ht="22.9" customHeight="1">
      <c r="B385" s="123"/>
      <c r="D385" s="124" t="s">
        <v>69</v>
      </c>
      <c r="E385" s="133" t="s">
        <v>486</v>
      </c>
      <c r="F385" s="133" t="s">
        <v>487</v>
      </c>
      <c r="J385" s="134">
        <f>BK385</f>
        <v>0</v>
      </c>
      <c r="L385" s="123"/>
      <c r="M385" s="127"/>
      <c r="N385" s="128"/>
      <c r="O385" s="128"/>
      <c r="P385" s="129">
        <f>P386</f>
        <v>0</v>
      </c>
      <c r="Q385" s="128"/>
      <c r="R385" s="129">
        <f>R386</f>
        <v>0</v>
      </c>
      <c r="S385" s="128"/>
      <c r="T385" s="130">
        <f>T386</f>
        <v>0</v>
      </c>
      <c r="AR385" s="124" t="s">
        <v>197</v>
      </c>
      <c r="AT385" s="131" t="s">
        <v>69</v>
      </c>
      <c r="AU385" s="131" t="s">
        <v>76</v>
      </c>
      <c r="AY385" s="124" t="s">
        <v>173</v>
      </c>
      <c r="BK385" s="132">
        <f>BK386</f>
        <v>0</v>
      </c>
    </row>
    <row r="386" spans="1:65" s="2" customFormat="1" ht="16.5" customHeight="1">
      <c r="A386" s="30"/>
      <c r="B386" s="135"/>
      <c r="C386" s="136" t="s">
        <v>387</v>
      </c>
      <c r="D386" s="136" t="s">
        <v>175</v>
      </c>
      <c r="E386" s="137" t="s">
        <v>488</v>
      </c>
      <c r="F386" s="138" t="s">
        <v>487</v>
      </c>
      <c r="G386" s="139" t="s">
        <v>476</v>
      </c>
      <c r="H386" s="140">
        <v>1</v>
      </c>
      <c r="I386" s="141"/>
      <c r="J386" s="141">
        <f>ROUND(I386*H386,2)</f>
        <v>0</v>
      </c>
      <c r="K386" s="138" t="s">
        <v>177</v>
      </c>
      <c r="L386" s="31"/>
      <c r="M386" s="142" t="s">
        <v>3</v>
      </c>
      <c r="N386" s="143" t="s">
        <v>41</v>
      </c>
      <c r="O386" s="144">
        <v>0</v>
      </c>
      <c r="P386" s="144">
        <f>O386*H386</f>
        <v>0</v>
      </c>
      <c r="Q386" s="144">
        <v>0</v>
      </c>
      <c r="R386" s="144">
        <f>Q386*H386</f>
        <v>0</v>
      </c>
      <c r="S386" s="144">
        <v>0</v>
      </c>
      <c r="T386" s="145">
        <f>S386*H386</f>
        <v>0</v>
      </c>
      <c r="U386" s="30"/>
      <c r="V386" s="30"/>
      <c r="W386" s="30"/>
      <c r="X386" s="30"/>
      <c r="Y386" s="30"/>
      <c r="Z386" s="30"/>
      <c r="AA386" s="30"/>
      <c r="AB386" s="30"/>
      <c r="AC386" s="30"/>
      <c r="AD386" s="30"/>
      <c r="AE386" s="30"/>
      <c r="AR386" s="146" t="s">
        <v>477</v>
      </c>
      <c r="AT386" s="146" t="s">
        <v>175</v>
      </c>
      <c r="AU386" s="146" t="s">
        <v>79</v>
      </c>
      <c r="AY386" s="18" t="s">
        <v>173</v>
      </c>
      <c r="BE386" s="147">
        <f>IF(N386="základní",J386,0)</f>
        <v>0</v>
      </c>
      <c r="BF386" s="147">
        <f>IF(N386="snížená",J386,0)</f>
        <v>0</v>
      </c>
      <c r="BG386" s="147">
        <f>IF(N386="zákl. přenesená",J386,0)</f>
        <v>0</v>
      </c>
      <c r="BH386" s="147">
        <f>IF(N386="sníž. přenesená",J386,0)</f>
        <v>0</v>
      </c>
      <c r="BI386" s="147">
        <f>IF(N386="nulová",J386,0)</f>
        <v>0</v>
      </c>
      <c r="BJ386" s="18" t="s">
        <v>76</v>
      </c>
      <c r="BK386" s="147">
        <f>ROUND(I386*H386,2)</f>
        <v>0</v>
      </c>
      <c r="BL386" s="18" t="s">
        <v>477</v>
      </c>
      <c r="BM386" s="146" t="s">
        <v>2046</v>
      </c>
    </row>
    <row r="387" spans="1:65" s="12" customFormat="1" ht="22.9" customHeight="1">
      <c r="B387" s="123"/>
      <c r="D387" s="124" t="s">
        <v>69</v>
      </c>
      <c r="E387" s="133" t="s">
        <v>489</v>
      </c>
      <c r="F387" s="133" t="s">
        <v>490</v>
      </c>
      <c r="J387" s="134">
        <f>BK387</f>
        <v>0</v>
      </c>
      <c r="L387" s="123"/>
      <c r="M387" s="127"/>
      <c r="N387" s="128"/>
      <c r="O387" s="128"/>
      <c r="P387" s="129">
        <f>P388</f>
        <v>0</v>
      </c>
      <c r="Q387" s="128"/>
      <c r="R387" s="129">
        <f>R388</f>
        <v>0</v>
      </c>
      <c r="S387" s="128"/>
      <c r="T387" s="130">
        <f>T388</f>
        <v>0</v>
      </c>
      <c r="AR387" s="124" t="s">
        <v>197</v>
      </c>
      <c r="AT387" s="131" t="s">
        <v>69</v>
      </c>
      <c r="AU387" s="131" t="s">
        <v>76</v>
      </c>
      <c r="AY387" s="124" t="s">
        <v>173</v>
      </c>
      <c r="BK387" s="132">
        <f>BK388</f>
        <v>0</v>
      </c>
    </row>
    <row r="388" spans="1:65" s="2" customFormat="1" ht="16.5" customHeight="1">
      <c r="A388" s="30"/>
      <c r="B388" s="135"/>
      <c r="C388" s="136" t="s">
        <v>390</v>
      </c>
      <c r="D388" s="136" t="s">
        <v>175</v>
      </c>
      <c r="E388" s="137" t="s">
        <v>491</v>
      </c>
      <c r="F388" s="138" t="s">
        <v>490</v>
      </c>
      <c r="G388" s="139" t="s">
        <v>476</v>
      </c>
      <c r="H388" s="140">
        <v>1</v>
      </c>
      <c r="I388" s="141"/>
      <c r="J388" s="141">
        <f>ROUND(I388*H388,2)</f>
        <v>0</v>
      </c>
      <c r="K388" s="138" t="s">
        <v>177</v>
      </c>
      <c r="L388" s="31"/>
      <c r="M388" s="142" t="s">
        <v>3</v>
      </c>
      <c r="N388" s="143" t="s">
        <v>41</v>
      </c>
      <c r="O388" s="144">
        <v>0</v>
      </c>
      <c r="P388" s="144">
        <f>O388*H388</f>
        <v>0</v>
      </c>
      <c r="Q388" s="144">
        <v>0</v>
      </c>
      <c r="R388" s="144">
        <f>Q388*H388</f>
        <v>0</v>
      </c>
      <c r="S388" s="144">
        <v>0</v>
      </c>
      <c r="T388" s="145">
        <f>S388*H388</f>
        <v>0</v>
      </c>
      <c r="U388" s="30"/>
      <c r="V388" s="30"/>
      <c r="W388" s="30"/>
      <c r="X388" s="30"/>
      <c r="Y388" s="30"/>
      <c r="Z388" s="30"/>
      <c r="AA388" s="30"/>
      <c r="AB388" s="30"/>
      <c r="AC388" s="30"/>
      <c r="AD388" s="30"/>
      <c r="AE388" s="30"/>
      <c r="AR388" s="146" t="s">
        <v>477</v>
      </c>
      <c r="AT388" s="146" t="s">
        <v>175</v>
      </c>
      <c r="AU388" s="146" t="s">
        <v>79</v>
      </c>
      <c r="AY388" s="18" t="s">
        <v>173</v>
      </c>
      <c r="BE388" s="147">
        <f>IF(N388="základní",J388,0)</f>
        <v>0</v>
      </c>
      <c r="BF388" s="147">
        <f>IF(N388="snížená",J388,0)</f>
        <v>0</v>
      </c>
      <c r="BG388" s="147">
        <f>IF(N388="zákl. přenesená",J388,0)</f>
        <v>0</v>
      </c>
      <c r="BH388" s="147">
        <f>IF(N388="sníž. přenesená",J388,0)</f>
        <v>0</v>
      </c>
      <c r="BI388" s="147">
        <f>IF(N388="nulová",J388,0)</f>
        <v>0</v>
      </c>
      <c r="BJ388" s="18" t="s">
        <v>76</v>
      </c>
      <c r="BK388" s="147">
        <f>ROUND(I388*H388,2)</f>
        <v>0</v>
      </c>
      <c r="BL388" s="18" t="s">
        <v>477</v>
      </c>
      <c r="BM388" s="146" t="s">
        <v>2047</v>
      </c>
    </row>
    <row r="389" spans="1:65" s="12" customFormat="1" ht="22.9" customHeight="1">
      <c r="B389" s="123"/>
      <c r="D389" s="124" t="s">
        <v>69</v>
      </c>
      <c r="E389" s="133" t="s">
        <v>492</v>
      </c>
      <c r="F389" s="133" t="s">
        <v>493</v>
      </c>
      <c r="J389" s="134">
        <f>BK389</f>
        <v>0</v>
      </c>
      <c r="L389" s="123"/>
      <c r="M389" s="127"/>
      <c r="N389" s="128"/>
      <c r="O389" s="128"/>
      <c r="P389" s="129">
        <f>P390</f>
        <v>0</v>
      </c>
      <c r="Q389" s="128"/>
      <c r="R389" s="129">
        <f>R390</f>
        <v>0</v>
      </c>
      <c r="S389" s="128"/>
      <c r="T389" s="130">
        <f>T390</f>
        <v>0</v>
      </c>
      <c r="AR389" s="124" t="s">
        <v>197</v>
      </c>
      <c r="AT389" s="131" t="s">
        <v>69</v>
      </c>
      <c r="AU389" s="131" t="s">
        <v>76</v>
      </c>
      <c r="AY389" s="124" t="s">
        <v>173</v>
      </c>
      <c r="BK389" s="132">
        <f>BK390</f>
        <v>0</v>
      </c>
    </row>
    <row r="390" spans="1:65" s="2" customFormat="1" ht="16.5" customHeight="1">
      <c r="A390" s="30"/>
      <c r="B390" s="135"/>
      <c r="C390" s="136" t="s">
        <v>395</v>
      </c>
      <c r="D390" s="136" t="s">
        <v>175</v>
      </c>
      <c r="E390" s="137" t="s">
        <v>494</v>
      </c>
      <c r="F390" s="138" t="s">
        <v>493</v>
      </c>
      <c r="G390" s="139" t="s">
        <v>476</v>
      </c>
      <c r="H390" s="140">
        <v>1</v>
      </c>
      <c r="I390" s="141"/>
      <c r="J390" s="141">
        <f>ROUND(I390*H390,2)</f>
        <v>0</v>
      </c>
      <c r="K390" s="138" t="s">
        <v>177</v>
      </c>
      <c r="L390" s="31"/>
      <c r="M390" s="142" t="s">
        <v>3</v>
      </c>
      <c r="N390" s="143" t="s">
        <v>41</v>
      </c>
      <c r="O390" s="144">
        <v>0</v>
      </c>
      <c r="P390" s="144">
        <f>O390*H390</f>
        <v>0</v>
      </c>
      <c r="Q390" s="144">
        <v>0</v>
      </c>
      <c r="R390" s="144">
        <f>Q390*H390</f>
        <v>0</v>
      </c>
      <c r="S390" s="144">
        <v>0</v>
      </c>
      <c r="T390" s="145">
        <f>S390*H390</f>
        <v>0</v>
      </c>
      <c r="U390" s="30"/>
      <c r="V390" s="30"/>
      <c r="W390" s="30"/>
      <c r="X390" s="30"/>
      <c r="Y390" s="30"/>
      <c r="Z390" s="30"/>
      <c r="AA390" s="30"/>
      <c r="AB390" s="30"/>
      <c r="AC390" s="30"/>
      <c r="AD390" s="30"/>
      <c r="AE390" s="30"/>
      <c r="AR390" s="146" t="s">
        <v>477</v>
      </c>
      <c r="AT390" s="146" t="s">
        <v>175</v>
      </c>
      <c r="AU390" s="146" t="s">
        <v>79</v>
      </c>
      <c r="AY390" s="18" t="s">
        <v>173</v>
      </c>
      <c r="BE390" s="147">
        <f>IF(N390="základní",J390,0)</f>
        <v>0</v>
      </c>
      <c r="BF390" s="147">
        <f>IF(N390="snížená",J390,0)</f>
        <v>0</v>
      </c>
      <c r="BG390" s="147">
        <f>IF(N390="zákl. přenesená",J390,0)</f>
        <v>0</v>
      </c>
      <c r="BH390" s="147">
        <f>IF(N390="sníž. přenesená",J390,0)</f>
        <v>0</v>
      </c>
      <c r="BI390" s="147">
        <f>IF(N390="nulová",J390,0)</f>
        <v>0</v>
      </c>
      <c r="BJ390" s="18" t="s">
        <v>76</v>
      </c>
      <c r="BK390" s="147">
        <f>ROUND(I390*H390,2)</f>
        <v>0</v>
      </c>
      <c r="BL390" s="18" t="s">
        <v>477</v>
      </c>
      <c r="BM390" s="146" t="s">
        <v>2048</v>
      </c>
    </row>
    <row r="391" spans="1:65" s="12" customFormat="1" ht="22.9" customHeight="1">
      <c r="B391" s="123"/>
      <c r="D391" s="124" t="s">
        <v>69</v>
      </c>
      <c r="E391" s="133" t="s">
        <v>495</v>
      </c>
      <c r="F391" s="133" t="s">
        <v>496</v>
      </c>
      <c r="J391" s="134">
        <f>BK391</f>
        <v>0</v>
      </c>
      <c r="L391" s="123"/>
      <c r="M391" s="127"/>
      <c r="N391" s="128"/>
      <c r="O391" s="128"/>
      <c r="P391" s="129">
        <f>P392</f>
        <v>0</v>
      </c>
      <c r="Q391" s="128"/>
      <c r="R391" s="129">
        <f>R392</f>
        <v>0</v>
      </c>
      <c r="S391" s="128"/>
      <c r="T391" s="130">
        <f>T392</f>
        <v>0</v>
      </c>
      <c r="AR391" s="124" t="s">
        <v>197</v>
      </c>
      <c r="AT391" s="131" t="s">
        <v>69</v>
      </c>
      <c r="AU391" s="131" t="s">
        <v>76</v>
      </c>
      <c r="AY391" s="124" t="s">
        <v>173</v>
      </c>
      <c r="BK391" s="132">
        <f>BK392</f>
        <v>0</v>
      </c>
    </row>
    <row r="392" spans="1:65" s="2" customFormat="1" ht="16.5" customHeight="1">
      <c r="A392" s="30"/>
      <c r="B392" s="135"/>
      <c r="C392" s="136" t="s">
        <v>399</v>
      </c>
      <c r="D392" s="136" t="s">
        <v>175</v>
      </c>
      <c r="E392" s="137" t="s">
        <v>497</v>
      </c>
      <c r="F392" s="138" t="s">
        <v>496</v>
      </c>
      <c r="G392" s="139" t="s">
        <v>476</v>
      </c>
      <c r="H392" s="140">
        <v>1</v>
      </c>
      <c r="I392" s="141"/>
      <c r="J392" s="141">
        <f>ROUND(I392*H392,2)</f>
        <v>0</v>
      </c>
      <c r="K392" s="138" t="s">
        <v>177</v>
      </c>
      <c r="L392" s="31"/>
      <c r="M392" s="142" t="s">
        <v>3</v>
      </c>
      <c r="N392" s="143" t="s">
        <v>41</v>
      </c>
      <c r="O392" s="144">
        <v>0</v>
      </c>
      <c r="P392" s="144">
        <f>O392*H392</f>
        <v>0</v>
      </c>
      <c r="Q392" s="144">
        <v>0</v>
      </c>
      <c r="R392" s="144">
        <f>Q392*H392</f>
        <v>0</v>
      </c>
      <c r="S392" s="144">
        <v>0</v>
      </c>
      <c r="T392" s="145">
        <f>S392*H392</f>
        <v>0</v>
      </c>
      <c r="U392" s="30"/>
      <c r="V392" s="30"/>
      <c r="W392" s="30"/>
      <c r="X392" s="30"/>
      <c r="Y392" s="30"/>
      <c r="Z392" s="30"/>
      <c r="AA392" s="30"/>
      <c r="AB392" s="30"/>
      <c r="AC392" s="30"/>
      <c r="AD392" s="30"/>
      <c r="AE392" s="30"/>
      <c r="AR392" s="146" t="s">
        <v>477</v>
      </c>
      <c r="AT392" s="146" t="s">
        <v>175</v>
      </c>
      <c r="AU392" s="146" t="s">
        <v>79</v>
      </c>
      <c r="AY392" s="18" t="s">
        <v>173</v>
      </c>
      <c r="BE392" s="147">
        <f>IF(N392="základní",J392,0)</f>
        <v>0</v>
      </c>
      <c r="BF392" s="147">
        <f>IF(N392="snížená",J392,0)</f>
        <v>0</v>
      </c>
      <c r="BG392" s="147">
        <f>IF(N392="zákl. přenesená",J392,0)</f>
        <v>0</v>
      </c>
      <c r="BH392" s="147">
        <f>IF(N392="sníž. přenesená",J392,0)</f>
        <v>0</v>
      </c>
      <c r="BI392" s="147">
        <f>IF(N392="nulová",J392,0)</f>
        <v>0</v>
      </c>
      <c r="BJ392" s="18" t="s">
        <v>76</v>
      </c>
      <c r="BK392" s="147">
        <f>ROUND(I392*H392,2)</f>
        <v>0</v>
      </c>
      <c r="BL392" s="18" t="s">
        <v>477</v>
      </c>
      <c r="BM392" s="146" t="s">
        <v>2049</v>
      </c>
    </row>
    <row r="393" spans="1:65" s="12" customFormat="1" ht="22.9" customHeight="1">
      <c r="B393" s="123"/>
      <c r="D393" s="124" t="s">
        <v>69</v>
      </c>
      <c r="E393" s="133" t="s">
        <v>498</v>
      </c>
      <c r="F393" s="133" t="s">
        <v>499</v>
      </c>
      <c r="J393" s="134">
        <f>BK393</f>
        <v>0</v>
      </c>
      <c r="L393" s="123"/>
      <c r="M393" s="127"/>
      <c r="N393" s="128"/>
      <c r="O393" s="128"/>
      <c r="P393" s="129">
        <f>P394</f>
        <v>0</v>
      </c>
      <c r="Q393" s="128"/>
      <c r="R393" s="129">
        <f>R394</f>
        <v>0</v>
      </c>
      <c r="S393" s="128"/>
      <c r="T393" s="130">
        <f>T394</f>
        <v>0</v>
      </c>
      <c r="AR393" s="124" t="s">
        <v>197</v>
      </c>
      <c r="AT393" s="131" t="s">
        <v>69</v>
      </c>
      <c r="AU393" s="131" t="s">
        <v>76</v>
      </c>
      <c r="AY393" s="124" t="s">
        <v>173</v>
      </c>
      <c r="BK393" s="132">
        <f>BK394</f>
        <v>0</v>
      </c>
    </row>
    <row r="394" spans="1:65" s="2" customFormat="1" ht="16.5" customHeight="1">
      <c r="A394" s="30"/>
      <c r="B394" s="135"/>
      <c r="C394" s="136" t="s">
        <v>403</v>
      </c>
      <c r="D394" s="136" t="s">
        <v>175</v>
      </c>
      <c r="E394" s="137" t="s">
        <v>500</v>
      </c>
      <c r="F394" s="138" t="s">
        <v>499</v>
      </c>
      <c r="G394" s="139" t="s">
        <v>476</v>
      </c>
      <c r="H394" s="140">
        <v>1</v>
      </c>
      <c r="I394" s="141"/>
      <c r="J394" s="141">
        <f>ROUND(I394*H394,2)</f>
        <v>0</v>
      </c>
      <c r="K394" s="138" t="s">
        <v>177</v>
      </c>
      <c r="L394" s="31"/>
      <c r="M394" s="142" t="s">
        <v>3</v>
      </c>
      <c r="N394" s="143" t="s">
        <v>41</v>
      </c>
      <c r="O394" s="144">
        <v>0</v>
      </c>
      <c r="P394" s="144">
        <f>O394*H394</f>
        <v>0</v>
      </c>
      <c r="Q394" s="144">
        <v>0</v>
      </c>
      <c r="R394" s="144">
        <f>Q394*H394</f>
        <v>0</v>
      </c>
      <c r="S394" s="144">
        <v>0</v>
      </c>
      <c r="T394" s="145">
        <f>S394*H394</f>
        <v>0</v>
      </c>
      <c r="U394" s="30"/>
      <c r="V394" s="30"/>
      <c r="W394" s="30"/>
      <c r="X394" s="30"/>
      <c r="Y394" s="30"/>
      <c r="Z394" s="30"/>
      <c r="AA394" s="30"/>
      <c r="AB394" s="30"/>
      <c r="AC394" s="30"/>
      <c r="AD394" s="30"/>
      <c r="AE394" s="30"/>
      <c r="AR394" s="146" t="s">
        <v>477</v>
      </c>
      <c r="AT394" s="146" t="s">
        <v>175</v>
      </c>
      <c r="AU394" s="146" t="s">
        <v>79</v>
      </c>
      <c r="AY394" s="18" t="s">
        <v>173</v>
      </c>
      <c r="BE394" s="147">
        <f>IF(N394="základní",J394,0)</f>
        <v>0</v>
      </c>
      <c r="BF394" s="147">
        <f>IF(N394="snížená",J394,0)</f>
        <v>0</v>
      </c>
      <c r="BG394" s="147">
        <f>IF(N394="zákl. přenesená",J394,0)</f>
        <v>0</v>
      </c>
      <c r="BH394" s="147">
        <f>IF(N394="sníž. přenesená",J394,0)</f>
        <v>0</v>
      </c>
      <c r="BI394" s="147">
        <f>IF(N394="nulová",J394,0)</f>
        <v>0</v>
      </c>
      <c r="BJ394" s="18" t="s">
        <v>76</v>
      </c>
      <c r="BK394" s="147">
        <f>ROUND(I394*H394,2)</f>
        <v>0</v>
      </c>
      <c r="BL394" s="18" t="s">
        <v>477</v>
      </c>
      <c r="BM394" s="146" t="s">
        <v>2050</v>
      </c>
    </row>
    <row r="395" spans="1:65" s="12" customFormat="1" ht="22.9" customHeight="1">
      <c r="B395" s="123"/>
      <c r="D395" s="124" t="s">
        <v>69</v>
      </c>
      <c r="E395" s="133" t="s">
        <v>501</v>
      </c>
      <c r="F395" s="133" t="s">
        <v>502</v>
      </c>
      <c r="J395" s="134">
        <f>BK395</f>
        <v>0</v>
      </c>
      <c r="L395" s="123"/>
      <c r="M395" s="127"/>
      <c r="N395" s="128"/>
      <c r="O395" s="128"/>
      <c r="P395" s="129">
        <f>P396</f>
        <v>0</v>
      </c>
      <c r="Q395" s="128"/>
      <c r="R395" s="129">
        <f>R396</f>
        <v>0</v>
      </c>
      <c r="S395" s="128"/>
      <c r="T395" s="130">
        <f>T396</f>
        <v>0</v>
      </c>
      <c r="AR395" s="124" t="s">
        <v>197</v>
      </c>
      <c r="AT395" s="131" t="s">
        <v>69</v>
      </c>
      <c r="AU395" s="131" t="s">
        <v>76</v>
      </c>
      <c r="AY395" s="124" t="s">
        <v>173</v>
      </c>
      <c r="BK395" s="132">
        <f>BK396</f>
        <v>0</v>
      </c>
    </row>
    <row r="396" spans="1:65" s="2" customFormat="1" ht="16.5" customHeight="1">
      <c r="A396" s="30"/>
      <c r="B396" s="135"/>
      <c r="C396" s="136" t="s">
        <v>407</v>
      </c>
      <c r="D396" s="136" t="s">
        <v>175</v>
      </c>
      <c r="E396" s="137" t="s">
        <v>503</v>
      </c>
      <c r="F396" s="138" t="s">
        <v>504</v>
      </c>
      <c r="G396" s="139" t="s">
        <v>476</v>
      </c>
      <c r="H396" s="140">
        <v>1</v>
      </c>
      <c r="I396" s="141"/>
      <c r="J396" s="141">
        <f>ROUND(I396*H396,2)</f>
        <v>0</v>
      </c>
      <c r="K396" s="138" t="s">
        <v>177</v>
      </c>
      <c r="L396" s="31"/>
      <c r="M396" s="142" t="s">
        <v>3</v>
      </c>
      <c r="N396" s="143" t="s">
        <v>41</v>
      </c>
      <c r="O396" s="144">
        <v>0</v>
      </c>
      <c r="P396" s="144">
        <f>O396*H396</f>
        <v>0</v>
      </c>
      <c r="Q396" s="144">
        <v>0</v>
      </c>
      <c r="R396" s="144">
        <f>Q396*H396</f>
        <v>0</v>
      </c>
      <c r="S396" s="144">
        <v>0</v>
      </c>
      <c r="T396" s="145">
        <f>S396*H396</f>
        <v>0</v>
      </c>
      <c r="U396" s="30"/>
      <c r="V396" s="30"/>
      <c r="W396" s="30"/>
      <c r="X396" s="30"/>
      <c r="Y396" s="30"/>
      <c r="Z396" s="30"/>
      <c r="AA396" s="30"/>
      <c r="AB396" s="30"/>
      <c r="AC396" s="30"/>
      <c r="AD396" s="30"/>
      <c r="AE396" s="30"/>
      <c r="AR396" s="146" t="s">
        <v>477</v>
      </c>
      <c r="AT396" s="146" t="s">
        <v>175</v>
      </c>
      <c r="AU396" s="146" t="s">
        <v>79</v>
      </c>
      <c r="AY396" s="18" t="s">
        <v>173</v>
      </c>
      <c r="BE396" s="147">
        <f>IF(N396="základní",J396,0)</f>
        <v>0</v>
      </c>
      <c r="BF396" s="147">
        <f>IF(N396="snížená",J396,0)</f>
        <v>0</v>
      </c>
      <c r="BG396" s="147">
        <f>IF(N396="zákl. přenesená",J396,0)</f>
        <v>0</v>
      </c>
      <c r="BH396" s="147">
        <f>IF(N396="sníž. přenesená",J396,0)</f>
        <v>0</v>
      </c>
      <c r="BI396" s="147">
        <f>IF(N396="nulová",J396,0)</f>
        <v>0</v>
      </c>
      <c r="BJ396" s="18" t="s">
        <v>76</v>
      </c>
      <c r="BK396" s="147">
        <f>ROUND(I396*H396,2)</f>
        <v>0</v>
      </c>
      <c r="BL396" s="18" t="s">
        <v>477</v>
      </c>
      <c r="BM396" s="146" t="s">
        <v>2051</v>
      </c>
    </row>
    <row r="397" spans="1:65" s="12" customFormat="1" ht="22.9" customHeight="1">
      <c r="B397" s="123"/>
      <c r="D397" s="124" t="s">
        <v>69</v>
      </c>
      <c r="E397" s="133" t="s">
        <v>505</v>
      </c>
      <c r="F397" s="133" t="s">
        <v>506</v>
      </c>
      <c r="J397" s="134">
        <f>BK397</f>
        <v>0</v>
      </c>
      <c r="L397" s="123"/>
      <c r="M397" s="127"/>
      <c r="N397" s="128"/>
      <c r="O397" s="128"/>
      <c r="P397" s="129">
        <f>P398</f>
        <v>0</v>
      </c>
      <c r="Q397" s="128"/>
      <c r="R397" s="129">
        <f>R398</f>
        <v>0</v>
      </c>
      <c r="S397" s="128"/>
      <c r="T397" s="130">
        <f>T398</f>
        <v>0</v>
      </c>
      <c r="AR397" s="124" t="s">
        <v>197</v>
      </c>
      <c r="AT397" s="131" t="s">
        <v>69</v>
      </c>
      <c r="AU397" s="131" t="s">
        <v>76</v>
      </c>
      <c r="AY397" s="124" t="s">
        <v>173</v>
      </c>
      <c r="BK397" s="132">
        <f>BK398</f>
        <v>0</v>
      </c>
    </row>
    <row r="398" spans="1:65" s="2" customFormat="1" ht="16.5" customHeight="1">
      <c r="A398" s="30"/>
      <c r="B398" s="135"/>
      <c r="C398" s="136" t="s">
        <v>411</v>
      </c>
      <c r="D398" s="136" t="s">
        <v>175</v>
      </c>
      <c r="E398" s="137" t="s">
        <v>507</v>
      </c>
      <c r="F398" s="138" t="s">
        <v>506</v>
      </c>
      <c r="G398" s="139" t="s">
        <v>476</v>
      </c>
      <c r="H398" s="140">
        <v>1</v>
      </c>
      <c r="I398" s="141"/>
      <c r="J398" s="141">
        <f>ROUND(I398*H398,2)</f>
        <v>0</v>
      </c>
      <c r="K398" s="138" t="s">
        <v>177</v>
      </c>
      <c r="L398" s="31"/>
      <c r="M398" s="181" t="s">
        <v>3</v>
      </c>
      <c r="N398" s="182" t="s">
        <v>41</v>
      </c>
      <c r="O398" s="183">
        <v>0</v>
      </c>
      <c r="P398" s="183">
        <f>O398*H398</f>
        <v>0</v>
      </c>
      <c r="Q398" s="183">
        <v>0</v>
      </c>
      <c r="R398" s="183">
        <f>Q398*H398</f>
        <v>0</v>
      </c>
      <c r="S398" s="183">
        <v>0</v>
      </c>
      <c r="T398" s="184">
        <f>S398*H398</f>
        <v>0</v>
      </c>
      <c r="U398" s="30"/>
      <c r="V398" s="30"/>
      <c r="W398" s="30"/>
      <c r="X398" s="30"/>
      <c r="Y398" s="30"/>
      <c r="Z398" s="30"/>
      <c r="AA398" s="30"/>
      <c r="AB398" s="30"/>
      <c r="AC398" s="30"/>
      <c r="AD398" s="30"/>
      <c r="AE398" s="30"/>
      <c r="AR398" s="146" t="s">
        <v>477</v>
      </c>
      <c r="AT398" s="146" t="s">
        <v>175</v>
      </c>
      <c r="AU398" s="146" t="s">
        <v>79</v>
      </c>
      <c r="AY398" s="18" t="s">
        <v>173</v>
      </c>
      <c r="BE398" s="147">
        <f>IF(N398="základní",J398,0)</f>
        <v>0</v>
      </c>
      <c r="BF398" s="147">
        <f>IF(N398="snížená",J398,0)</f>
        <v>0</v>
      </c>
      <c r="BG398" s="147">
        <f>IF(N398="zákl. přenesená",J398,0)</f>
        <v>0</v>
      </c>
      <c r="BH398" s="147">
        <f>IF(N398="sníž. přenesená",J398,0)</f>
        <v>0</v>
      </c>
      <c r="BI398" s="147">
        <f>IF(N398="nulová",J398,0)</f>
        <v>0</v>
      </c>
      <c r="BJ398" s="18" t="s">
        <v>76</v>
      </c>
      <c r="BK398" s="147">
        <f>ROUND(I398*H398,2)</f>
        <v>0</v>
      </c>
      <c r="BL398" s="18" t="s">
        <v>477</v>
      </c>
      <c r="BM398" s="146" t="s">
        <v>2052</v>
      </c>
    </row>
    <row r="399" spans="1:65" s="2" customFormat="1" ht="6.95" customHeight="1">
      <c r="A399" s="30"/>
      <c r="B399" s="40"/>
      <c r="C399" s="41"/>
      <c r="D399" s="41"/>
      <c r="E399" s="41"/>
      <c r="F399" s="41"/>
      <c r="G399" s="41"/>
      <c r="H399" s="41"/>
      <c r="I399" s="41"/>
      <c r="J399" s="41"/>
      <c r="K399" s="41"/>
      <c r="L399" s="31"/>
      <c r="M399" s="30"/>
      <c r="O399" s="30"/>
      <c r="P399" s="30"/>
      <c r="Q399" s="30"/>
      <c r="R399" s="30"/>
      <c r="S399" s="30"/>
      <c r="T399" s="30"/>
      <c r="U399" s="30"/>
      <c r="V399" s="30"/>
      <c r="W399" s="30"/>
      <c r="X399" s="30"/>
      <c r="Y399" s="30"/>
      <c r="Z399" s="30"/>
      <c r="AA399" s="30"/>
      <c r="AB399" s="30"/>
      <c r="AC399" s="30"/>
      <c r="AD399" s="30"/>
      <c r="AE399" s="30"/>
    </row>
  </sheetData>
  <autoFilter ref="C99:K398"/>
  <mergeCells count="8">
    <mergeCell ref="E90:H90"/>
    <mergeCell ref="E92:H92"/>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374"/>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6"/>
    </row>
    <row r="2" spans="1:46" s="1" customFormat="1" ht="36.950000000000003" customHeight="1">
      <c r="L2" s="286" t="s">
        <v>6</v>
      </c>
      <c r="M2" s="273"/>
      <c r="N2" s="273"/>
      <c r="O2" s="273"/>
      <c r="P2" s="273"/>
      <c r="Q2" s="273"/>
      <c r="R2" s="273"/>
      <c r="S2" s="273"/>
      <c r="T2" s="273"/>
      <c r="U2" s="273"/>
      <c r="V2" s="273"/>
      <c r="AT2" s="18" t="s">
        <v>115</v>
      </c>
    </row>
    <row r="3" spans="1:46" s="1" customFormat="1" ht="6.95" customHeight="1">
      <c r="B3" s="19"/>
      <c r="C3" s="20"/>
      <c r="D3" s="20"/>
      <c r="E3" s="20"/>
      <c r="F3" s="20"/>
      <c r="G3" s="20"/>
      <c r="H3" s="20"/>
      <c r="I3" s="20"/>
      <c r="J3" s="20"/>
      <c r="K3" s="20"/>
      <c r="L3" s="21"/>
      <c r="AT3" s="18" t="s">
        <v>79</v>
      </c>
    </row>
    <row r="4" spans="1:46" s="1" customFormat="1" ht="24.95" customHeight="1">
      <c r="B4" s="21"/>
      <c r="D4" s="22" t="s">
        <v>125</v>
      </c>
      <c r="L4" s="21"/>
      <c r="M4" s="87" t="s">
        <v>11</v>
      </c>
      <c r="AT4" s="18" t="s">
        <v>4</v>
      </c>
    </row>
    <row r="5" spans="1:46" s="1" customFormat="1" ht="6.95" customHeight="1">
      <c r="B5" s="21"/>
      <c r="L5" s="21"/>
    </row>
    <row r="6" spans="1:46" s="1" customFormat="1" ht="12" customHeight="1">
      <c r="B6" s="21"/>
      <c r="D6" s="27" t="s">
        <v>15</v>
      </c>
      <c r="L6" s="21"/>
    </row>
    <row r="7" spans="1:46" s="1" customFormat="1" ht="16.5" customHeight="1">
      <c r="B7" s="21"/>
      <c r="E7" s="296" t="str">
        <f>'Rekapitulace stavby'!K6</f>
        <v>Oprava traťového úseku Hanušovice - Jeseník</v>
      </c>
      <c r="F7" s="297"/>
      <c r="G7" s="297"/>
      <c r="H7" s="297"/>
      <c r="L7" s="21"/>
    </row>
    <row r="8" spans="1:46" s="2" customFormat="1" ht="12" customHeight="1">
      <c r="A8" s="30"/>
      <c r="B8" s="31"/>
      <c r="C8" s="30"/>
      <c r="D8" s="27" t="s">
        <v>126</v>
      </c>
      <c r="E8" s="30"/>
      <c r="F8" s="30"/>
      <c r="G8" s="30"/>
      <c r="H8" s="30"/>
      <c r="I8" s="30"/>
      <c r="J8" s="30"/>
      <c r="K8" s="30"/>
      <c r="L8" s="88"/>
      <c r="S8" s="30"/>
      <c r="T8" s="30"/>
      <c r="U8" s="30"/>
      <c r="V8" s="30"/>
      <c r="W8" s="30"/>
      <c r="X8" s="30"/>
      <c r="Y8" s="30"/>
      <c r="Z8" s="30"/>
      <c r="AA8" s="30"/>
      <c r="AB8" s="30"/>
      <c r="AC8" s="30"/>
      <c r="AD8" s="30"/>
      <c r="AE8" s="30"/>
    </row>
    <row r="9" spans="1:46" s="2" customFormat="1" ht="24.75" customHeight="1">
      <c r="A9" s="30"/>
      <c r="B9" s="31"/>
      <c r="C9" s="30"/>
      <c r="D9" s="30"/>
      <c r="E9" s="267" t="s">
        <v>2053</v>
      </c>
      <c r="F9" s="298"/>
      <c r="G9" s="298"/>
      <c r="H9" s="298"/>
      <c r="I9" s="30"/>
      <c r="J9" s="30"/>
      <c r="K9" s="30"/>
      <c r="L9" s="88"/>
      <c r="S9" s="30"/>
      <c r="T9" s="30"/>
      <c r="U9" s="30"/>
      <c r="V9" s="30"/>
      <c r="W9" s="30"/>
      <c r="X9" s="30"/>
      <c r="Y9" s="30"/>
      <c r="Z9" s="30"/>
      <c r="AA9" s="30"/>
      <c r="AB9" s="30"/>
      <c r="AC9" s="30"/>
      <c r="AD9" s="30"/>
      <c r="AE9" s="30"/>
    </row>
    <row r="10" spans="1:46" s="2" customFormat="1">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c r="A12" s="30"/>
      <c r="B12" s="31"/>
      <c r="C12" s="30"/>
      <c r="D12" s="27" t="s">
        <v>19</v>
      </c>
      <c r="E12" s="30"/>
      <c r="F12" s="25" t="s">
        <v>20</v>
      </c>
      <c r="G12" s="30"/>
      <c r="H12" s="30"/>
      <c r="I12" s="27" t="s">
        <v>21</v>
      </c>
      <c r="J12" s="48" t="str">
        <f>'Rekapitulace stavby'!AN8</f>
        <v>26. 3. 2020</v>
      </c>
      <c r="K12" s="30"/>
      <c r="L12" s="88"/>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c r="A14" s="30"/>
      <c r="B14" s="31"/>
      <c r="C14" s="30"/>
      <c r="D14" s="27" t="s">
        <v>23</v>
      </c>
      <c r="E14" s="30"/>
      <c r="F14" s="30"/>
      <c r="G14" s="30"/>
      <c r="H14" s="30"/>
      <c r="I14" s="27" t="s">
        <v>24</v>
      </c>
      <c r="J14" s="25" t="s">
        <v>3</v>
      </c>
      <c r="K14" s="30"/>
      <c r="L14" s="88"/>
      <c r="S14" s="30"/>
      <c r="T14" s="30"/>
      <c r="U14" s="30"/>
      <c r="V14" s="30"/>
      <c r="W14" s="30"/>
      <c r="X14" s="30"/>
      <c r="Y14" s="30"/>
      <c r="Z14" s="30"/>
      <c r="AA14" s="30"/>
      <c r="AB14" s="30"/>
      <c r="AC14" s="30"/>
      <c r="AD14" s="30"/>
      <c r="AE14" s="30"/>
    </row>
    <row r="15" spans="1:46" s="2" customFormat="1" ht="18" customHeight="1">
      <c r="A15" s="30"/>
      <c r="B15" s="31"/>
      <c r="C15" s="30"/>
      <c r="D15" s="30"/>
      <c r="E15" s="25" t="s">
        <v>25</v>
      </c>
      <c r="F15" s="30"/>
      <c r="G15" s="30"/>
      <c r="H15" s="30"/>
      <c r="I15" s="27" t="s">
        <v>26</v>
      </c>
      <c r="J15" s="25" t="s">
        <v>3</v>
      </c>
      <c r="K15" s="30"/>
      <c r="L15" s="88"/>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c r="A17" s="30"/>
      <c r="B17" s="31"/>
      <c r="C17" s="30"/>
      <c r="D17" s="27" t="s">
        <v>27</v>
      </c>
      <c r="E17" s="30"/>
      <c r="F17" s="30"/>
      <c r="G17" s="30"/>
      <c r="H17" s="30"/>
      <c r="I17" s="27" t="s">
        <v>24</v>
      </c>
      <c r="J17" s="25" t="s">
        <v>3</v>
      </c>
      <c r="K17" s="30"/>
      <c r="L17" s="88"/>
      <c r="S17" s="30"/>
      <c r="T17" s="30"/>
      <c r="U17" s="30"/>
      <c r="V17" s="30"/>
      <c r="W17" s="30"/>
      <c r="X17" s="30"/>
      <c r="Y17" s="30"/>
      <c r="Z17" s="30"/>
      <c r="AA17" s="30"/>
      <c r="AB17" s="30"/>
      <c r="AC17" s="30"/>
      <c r="AD17" s="30"/>
      <c r="AE17" s="30"/>
    </row>
    <row r="18" spans="1:31" s="2" customFormat="1" ht="18" customHeight="1">
      <c r="A18" s="30"/>
      <c r="B18" s="31"/>
      <c r="C18" s="30"/>
      <c r="D18" s="30"/>
      <c r="E18" s="25" t="s">
        <v>28</v>
      </c>
      <c r="F18" s="30"/>
      <c r="G18" s="30"/>
      <c r="H18" s="30"/>
      <c r="I18" s="27" t="s">
        <v>26</v>
      </c>
      <c r="J18" s="25" t="s">
        <v>3</v>
      </c>
      <c r="K18" s="30"/>
      <c r="L18" s="88"/>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c r="A20" s="30"/>
      <c r="B20" s="31"/>
      <c r="C20" s="30"/>
      <c r="D20" s="27" t="s">
        <v>29</v>
      </c>
      <c r="E20" s="30"/>
      <c r="F20" s="30"/>
      <c r="G20" s="30"/>
      <c r="H20" s="30"/>
      <c r="I20" s="27" t="s">
        <v>24</v>
      </c>
      <c r="J20" s="25" t="s">
        <v>3</v>
      </c>
      <c r="K20" s="30"/>
      <c r="L20" s="88"/>
      <c r="S20" s="30"/>
      <c r="T20" s="30"/>
      <c r="U20" s="30"/>
      <c r="V20" s="30"/>
      <c r="W20" s="30"/>
      <c r="X20" s="30"/>
      <c r="Y20" s="30"/>
      <c r="Z20" s="30"/>
      <c r="AA20" s="30"/>
      <c r="AB20" s="30"/>
      <c r="AC20" s="30"/>
      <c r="AD20" s="30"/>
      <c r="AE20" s="30"/>
    </row>
    <row r="21" spans="1:31" s="2" customFormat="1" ht="18" customHeight="1">
      <c r="A21" s="30"/>
      <c r="B21" s="31"/>
      <c r="C21" s="30"/>
      <c r="D21" s="30"/>
      <c r="E21" s="25" t="s">
        <v>1614</v>
      </c>
      <c r="F21" s="30"/>
      <c r="G21" s="30"/>
      <c r="H21" s="30"/>
      <c r="I21" s="27" t="s">
        <v>26</v>
      </c>
      <c r="J21" s="25" t="s">
        <v>3</v>
      </c>
      <c r="K21" s="30"/>
      <c r="L21" s="88"/>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c r="A23" s="30"/>
      <c r="B23" s="31"/>
      <c r="C23" s="30"/>
      <c r="D23" s="27" t="s">
        <v>32</v>
      </c>
      <c r="E23" s="30"/>
      <c r="F23" s="30"/>
      <c r="G23" s="30"/>
      <c r="H23" s="30"/>
      <c r="I23" s="27" t="s">
        <v>24</v>
      </c>
      <c r="J23" s="25" t="s">
        <v>3</v>
      </c>
      <c r="K23" s="30"/>
      <c r="L23" s="88"/>
      <c r="S23" s="30"/>
      <c r="T23" s="30"/>
      <c r="U23" s="30"/>
      <c r="V23" s="30"/>
      <c r="W23" s="30"/>
      <c r="X23" s="30"/>
      <c r="Y23" s="30"/>
      <c r="Z23" s="30"/>
      <c r="AA23" s="30"/>
      <c r="AB23" s="30"/>
      <c r="AC23" s="30"/>
      <c r="AD23" s="30"/>
      <c r="AE23" s="30"/>
    </row>
    <row r="24" spans="1:31" s="2" customFormat="1" ht="18" customHeight="1">
      <c r="A24" s="30"/>
      <c r="B24" s="31"/>
      <c r="C24" s="30"/>
      <c r="D24" s="30"/>
      <c r="E24" s="25" t="s">
        <v>33</v>
      </c>
      <c r="F24" s="30"/>
      <c r="G24" s="30"/>
      <c r="H24" s="30"/>
      <c r="I24" s="27" t="s">
        <v>26</v>
      </c>
      <c r="J24" s="25" t="s">
        <v>3</v>
      </c>
      <c r="K24" s="30"/>
      <c r="L24" s="88"/>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c r="A26" s="30"/>
      <c r="B26" s="31"/>
      <c r="C26" s="30"/>
      <c r="D26" s="27" t="s">
        <v>34</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c r="A27" s="89"/>
      <c r="B27" s="90"/>
      <c r="C27" s="89"/>
      <c r="D27" s="89"/>
      <c r="E27" s="275" t="s">
        <v>3</v>
      </c>
      <c r="F27" s="275"/>
      <c r="G27" s="275"/>
      <c r="H27" s="275"/>
      <c r="I27" s="89"/>
      <c r="J27" s="89"/>
      <c r="K27" s="89"/>
      <c r="L27" s="91"/>
      <c r="S27" s="89"/>
      <c r="T27" s="89"/>
      <c r="U27" s="89"/>
      <c r="V27" s="89"/>
      <c r="W27" s="89"/>
      <c r="X27" s="89"/>
      <c r="Y27" s="89"/>
      <c r="Z27" s="89"/>
      <c r="AA27" s="89"/>
      <c r="AB27" s="89"/>
      <c r="AC27" s="89"/>
      <c r="AD27" s="89"/>
      <c r="AE27" s="89"/>
    </row>
    <row r="28" spans="1:31" s="2" customFormat="1" ht="6.95" customHeight="1">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c r="A30" s="30"/>
      <c r="B30" s="31"/>
      <c r="C30" s="30"/>
      <c r="D30" s="92" t="s">
        <v>36</v>
      </c>
      <c r="E30" s="30"/>
      <c r="F30" s="30"/>
      <c r="G30" s="30"/>
      <c r="H30" s="30"/>
      <c r="I30" s="30"/>
      <c r="J30" s="64">
        <f>ROUND(J100, 2)</f>
        <v>0</v>
      </c>
      <c r="K30" s="30"/>
      <c r="L30" s="88"/>
      <c r="S30" s="30"/>
      <c r="T30" s="30"/>
      <c r="U30" s="30"/>
      <c r="V30" s="30"/>
      <c r="W30" s="30"/>
      <c r="X30" s="30"/>
      <c r="Y30" s="30"/>
      <c r="Z30" s="30"/>
      <c r="AA30" s="30"/>
      <c r="AB30" s="30"/>
      <c r="AC30" s="30"/>
      <c r="AD30" s="30"/>
      <c r="AE30" s="30"/>
    </row>
    <row r="31" spans="1:31" s="2" customFormat="1" ht="6.95" customHeight="1">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c r="A32" s="30"/>
      <c r="B32" s="31"/>
      <c r="C32" s="30"/>
      <c r="D32" s="30"/>
      <c r="E32" s="30"/>
      <c r="F32" s="34" t="s">
        <v>38</v>
      </c>
      <c r="G32" s="30"/>
      <c r="H32" s="30"/>
      <c r="I32" s="34" t="s">
        <v>37</v>
      </c>
      <c r="J32" s="34" t="s">
        <v>39</v>
      </c>
      <c r="K32" s="30"/>
      <c r="L32" s="88"/>
      <c r="S32" s="30"/>
      <c r="T32" s="30"/>
      <c r="U32" s="30"/>
      <c r="V32" s="30"/>
      <c r="W32" s="30"/>
      <c r="X32" s="30"/>
      <c r="Y32" s="30"/>
      <c r="Z32" s="30"/>
      <c r="AA32" s="30"/>
      <c r="AB32" s="30"/>
      <c r="AC32" s="30"/>
      <c r="AD32" s="30"/>
      <c r="AE32" s="30"/>
    </row>
    <row r="33" spans="1:31" s="2" customFormat="1" ht="14.45" customHeight="1">
      <c r="A33" s="30"/>
      <c r="B33" s="31"/>
      <c r="C33" s="30"/>
      <c r="D33" s="93" t="s">
        <v>40</v>
      </c>
      <c r="E33" s="27" t="s">
        <v>41</v>
      </c>
      <c r="F33" s="94">
        <f>ROUND((SUM(BE100:BE373)),  2)</f>
        <v>0</v>
      </c>
      <c r="G33" s="30"/>
      <c r="H33" s="30"/>
      <c r="I33" s="95">
        <v>0.21</v>
      </c>
      <c r="J33" s="94">
        <f>ROUND(((SUM(BE100:BE373))*I33),  2)</f>
        <v>0</v>
      </c>
      <c r="K33" s="30"/>
      <c r="L33" s="88"/>
      <c r="S33" s="30"/>
      <c r="T33" s="30"/>
      <c r="U33" s="30"/>
      <c r="V33" s="30"/>
      <c r="W33" s="30"/>
      <c r="X33" s="30"/>
      <c r="Y33" s="30"/>
      <c r="Z33" s="30"/>
      <c r="AA33" s="30"/>
      <c r="AB33" s="30"/>
      <c r="AC33" s="30"/>
      <c r="AD33" s="30"/>
      <c r="AE33" s="30"/>
    </row>
    <row r="34" spans="1:31" s="2" customFormat="1" ht="14.45" customHeight="1">
      <c r="A34" s="30"/>
      <c r="B34" s="31"/>
      <c r="C34" s="30"/>
      <c r="D34" s="30"/>
      <c r="E34" s="27" t="s">
        <v>42</v>
      </c>
      <c r="F34" s="94">
        <f>ROUND((SUM(BF100:BF373)),  2)</f>
        <v>0</v>
      </c>
      <c r="G34" s="30"/>
      <c r="H34" s="30"/>
      <c r="I34" s="95">
        <v>0.15</v>
      </c>
      <c r="J34" s="94">
        <f>ROUND(((SUM(BF100:BF373))*I34),  2)</f>
        <v>0</v>
      </c>
      <c r="K34" s="30"/>
      <c r="L34" s="88"/>
      <c r="S34" s="30"/>
      <c r="T34" s="30"/>
      <c r="U34" s="30"/>
      <c r="V34" s="30"/>
      <c r="W34" s="30"/>
      <c r="X34" s="30"/>
      <c r="Y34" s="30"/>
      <c r="Z34" s="30"/>
      <c r="AA34" s="30"/>
      <c r="AB34" s="30"/>
      <c r="AC34" s="30"/>
      <c r="AD34" s="30"/>
      <c r="AE34" s="30"/>
    </row>
    <row r="35" spans="1:31" s="2" customFormat="1" ht="14.45" hidden="1" customHeight="1">
      <c r="A35" s="30"/>
      <c r="B35" s="31"/>
      <c r="C35" s="30"/>
      <c r="D35" s="30"/>
      <c r="E35" s="27" t="s">
        <v>43</v>
      </c>
      <c r="F35" s="94">
        <f>ROUND((SUM(BG100:BG373)),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c r="A36" s="30"/>
      <c r="B36" s="31"/>
      <c r="C36" s="30"/>
      <c r="D36" s="30"/>
      <c r="E36" s="27" t="s">
        <v>44</v>
      </c>
      <c r="F36" s="94">
        <f>ROUND((SUM(BH100:BH373)),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c r="A37" s="30"/>
      <c r="B37" s="31"/>
      <c r="C37" s="30"/>
      <c r="D37" s="30"/>
      <c r="E37" s="27" t="s">
        <v>45</v>
      </c>
      <c r="F37" s="94">
        <f>ROUND((SUM(BI100:BI373)),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c r="A39" s="30"/>
      <c r="B39" s="31"/>
      <c r="C39" s="96"/>
      <c r="D39" s="97" t="s">
        <v>46</v>
      </c>
      <c r="E39" s="53"/>
      <c r="F39" s="53"/>
      <c r="G39" s="98" t="s">
        <v>47</v>
      </c>
      <c r="H39" s="99" t="s">
        <v>48</v>
      </c>
      <c r="I39" s="53"/>
      <c r="J39" s="100">
        <f>SUM(J30:J37)</f>
        <v>0</v>
      </c>
      <c r="K39" s="101"/>
      <c r="L39" s="88"/>
      <c r="S39" s="30"/>
      <c r="T39" s="30"/>
      <c r="U39" s="30"/>
      <c r="V39" s="30"/>
      <c r="W39" s="30"/>
      <c r="X39" s="30"/>
      <c r="Y39" s="30"/>
      <c r="Z39" s="30"/>
      <c r="AA39" s="30"/>
      <c r="AB39" s="30"/>
      <c r="AC39" s="30"/>
      <c r="AD39" s="30"/>
      <c r="AE39" s="30"/>
    </row>
    <row r="40" spans="1:31" s="2" customFormat="1" ht="14.45" customHeight="1">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c r="A45" s="30"/>
      <c r="B45" s="31"/>
      <c r="C45" s="22" t="s">
        <v>130</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c r="A48" s="30"/>
      <c r="B48" s="31"/>
      <c r="C48" s="30"/>
      <c r="D48" s="30"/>
      <c r="E48" s="296" t="str">
        <f>E7</f>
        <v>Oprava traťového úseku Hanušovice - Jeseník</v>
      </c>
      <c r="F48" s="297"/>
      <c r="G48" s="297"/>
      <c r="H48" s="297"/>
      <c r="I48" s="30"/>
      <c r="J48" s="30"/>
      <c r="K48" s="30"/>
      <c r="L48" s="88"/>
      <c r="S48" s="30"/>
      <c r="T48" s="30"/>
      <c r="U48" s="30"/>
      <c r="V48" s="30"/>
      <c r="W48" s="30"/>
      <c r="X48" s="30"/>
      <c r="Y48" s="30"/>
      <c r="Z48" s="30"/>
      <c r="AA48" s="30"/>
      <c r="AB48" s="30"/>
      <c r="AC48" s="30"/>
      <c r="AD48" s="30"/>
      <c r="AE48" s="30"/>
    </row>
    <row r="49" spans="1:47" s="2" customFormat="1" ht="12" customHeight="1">
      <c r="A49" s="30"/>
      <c r="B49" s="31"/>
      <c r="C49" s="27" t="s">
        <v>126</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24.75" customHeight="1">
      <c r="A50" s="30"/>
      <c r="B50" s="31"/>
      <c r="C50" s="30"/>
      <c r="D50" s="30"/>
      <c r="E50" s="267" t="str">
        <f>E9</f>
        <v>SO 04-19-13 - Hanušovice - Jindřichov na Moravě, žel. propustek v ev. km 5,572</v>
      </c>
      <c r="F50" s="298"/>
      <c r="G50" s="298"/>
      <c r="H50" s="298"/>
      <c r="I50" s="30"/>
      <c r="J50" s="30"/>
      <c r="K50" s="30"/>
      <c r="L50" s="88"/>
      <c r="S50" s="30"/>
      <c r="T50" s="30"/>
      <c r="U50" s="30"/>
      <c r="V50" s="30"/>
      <c r="W50" s="30"/>
      <c r="X50" s="30"/>
      <c r="Y50" s="30"/>
      <c r="Z50" s="30"/>
      <c r="AA50" s="30"/>
      <c r="AB50" s="30"/>
      <c r="AC50" s="30"/>
      <c r="AD50" s="30"/>
      <c r="AE50" s="30"/>
    </row>
    <row r="51" spans="1:47" s="2" customFormat="1" ht="6.95" customHeight="1">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c r="A52" s="30"/>
      <c r="B52" s="31"/>
      <c r="C52" s="27" t="s">
        <v>19</v>
      </c>
      <c r="D52" s="30"/>
      <c r="E52" s="30"/>
      <c r="F52" s="25" t="str">
        <f>F12</f>
        <v>Olomouc</v>
      </c>
      <c r="G52" s="30"/>
      <c r="H52" s="30"/>
      <c r="I52" s="27" t="s">
        <v>21</v>
      </c>
      <c r="J52" s="48" t="str">
        <f>IF(J12="","",J12)</f>
        <v>26. 3. 2020</v>
      </c>
      <c r="K52" s="30"/>
      <c r="L52" s="88"/>
      <c r="S52" s="30"/>
      <c r="T52" s="30"/>
      <c r="U52" s="30"/>
      <c r="V52" s="30"/>
      <c r="W52" s="30"/>
      <c r="X52" s="30"/>
      <c r="Y52" s="30"/>
      <c r="Z52" s="30"/>
      <c r="AA52" s="30"/>
      <c r="AB52" s="30"/>
      <c r="AC52" s="30"/>
      <c r="AD52" s="30"/>
      <c r="AE52" s="30"/>
    </row>
    <row r="53" spans="1:47" s="2" customFormat="1" ht="6.95" customHeight="1">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c r="A54" s="30"/>
      <c r="B54" s="31"/>
      <c r="C54" s="27" t="s">
        <v>23</v>
      </c>
      <c r="D54" s="30"/>
      <c r="E54" s="30"/>
      <c r="F54" s="25" t="str">
        <f>E15</f>
        <v>Správa železnic, státní organizace</v>
      </c>
      <c r="G54" s="30"/>
      <c r="H54" s="30"/>
      <c r="I54" s="27" t="s">
        <v>29</v>
      </c>
      <c r="J54" s="28" t="str">
        <f>E21</f>
        <v>Ing. Petr Vachutka</v>
      </c>
      <c r="K54" s="30"/>
      <c r="L54" s="88"/>
      <c r="S54" s="30"/>
      <c r="T54" s="30"/>
      <c r="U54" s="30"/>
      <c r="V54" s="30"/>
      <c r="W54" s="30"/>
      <c r="X54" s="30"/>
      <c r="Y54" s="30"/>
      <c r="Z54" s="30"/>
      <c r="AA54" s="30"/>
      <c r="AB54" s="30"/>
      <c r="AC54" s="30"/>
      <c r="AD54" s="30"/>
      <c r="AE54" s="30"/>
    </row>
    <row r="55" spans="1:47" s="2" customFormat="1" ht="25.7" customHeight="1">
      <c r="A55" s="30"/>
      <c r="B55" s="31"/>
      <c r="C55" s="27" t="s">
        <v>27</v>
      </c>
      <c r="D55" s="30"/>
      <c r="E55" s="30"/>
      <c r="F55" s="25" t="str">
        <f>IF(E18="","",E18)</f>
        <v>Moravia Consult Olomouc a.s.</v>
      </c>
      <c r="G55" s="30"/>
      <c r="H55" s="30"/>
      <c r="I55" s="27" t="s">
        <v>32</v>
      </c>
      <c r="J55" s="28" t="str">
        <f>E24</f>
        <v>Ing. et Ing. Ondřej Suk</v>
      </c>
      <c r="K55" s="30"/>
      <c r="L55" s="88"/>
      <c r="S55" s="30"/>
      <c r="T55" s="30"/>
      <c r="U55" s="30"/>
      <c r="V55" s="30"/>
      <c r="W55" s="30"/>
      <c r="X55" s="30"/>
      <c r="Y55" s="30"/>
      <c r="Z55" s="30"/>
      <c r="AA55" s="30"/>
      <c r="AB55" s="30"/>
      <c r="AC55" s="30"/>
      <c r="AD55" s="30"/>
      <c r="AE55" s="30"/>
    </row>
    <row r="56" spans="1:47" s="2" customFormat="1" ht="10.35" customHeight="1">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c r="A57" s="30"/>
      <c r="B57" s="31"/>
      <c r="C57" s="102" t="s">
        <v>131</v>
      </c>
      <c r="D57" s="96"/>
      <c r="E57" s="96"/>
      <c r="F57" s="96"/>
      <c r="G57" s="96"/>
      <c r="H57" s="96"/>
      <c r="I57" s="96"/>
      <c r="J57" s="103" t="s">
        <v>132</v>
      </c>
      <c r="K57" s="96"/>
      <c r="L57" s="88"/>
      <c r="S57" s="30"/>
      <c r="T57" s="30"/>
      <c r="U57" s="30"/>
      <c r="V57" s="30"/>
      <c r="W57" s="30"/>
      <c r="X57" s="30"/>
      <c r="Y57" s="30"/>
      <c r="Z57" s="30"/>
      <c r="AA57" s="30"/>
      <c r="AB57" s="30"/>
      <c r="AC57" s="30"/>
      <c r="AD57" s="30"/>
      <c r="AE57" s="30"/>
    </row>
    <row r="58" spans="1:47" s="2" customFormat="1" ht="10.35" customHeight="1">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c r="A59" s="30"/>
      <c r="B59" s="31"/>
      <c r="C59" s="104" t="s">
        <v>68</v>
      </c>
      <c r="D59" s="30"/>
      <c r="E59" s="30"/>
      <c r="F59" s="30"/>
      <c r="G59" s="30"/>
      <c r="H59" s="30"/>
      <c r="I59" s="30"/>
      <c r="J59" s="64">
        <f>J100</f>
        <v>0</v>
      </c>
      <c r="K59" s="30"/>
      <c r="L59" s="88"/>
      <c r="S59" s="30"/>
      <c r="T59" s="30"/>
      <c r="U59" s="30"/>
      <c r="V59" s="30"/>
      <c r="W59" s="30"/>
      <c r="X59" s="30"/>
      <c r="Y59" s="30"/>
      <c r="Z59" s="30"/>
      <c r="AA59" s="30"/>
      <c r="AB59" s="30"/>
      <c r="AC59" s="30"/>
      <c r="AD59" s="30"/>
      <c r="AE59" s="30"/>
      <c r="AU59" s="18" t="s">
        <v>133</v>
      </c>
    </row>
    <row r="60" spans="1:47" s="9" customFormat="1" ht="24.95" customHeight="1">
      <c r="B60" s="105"/>
      <c r="D60" s="106" t="s">
        <v>134</v>
      </c>
      <c r="E60" s="107"/>
      <c r="F60" s="107"/>
      <c r="G60" s="107"/>
      <c r="H60" s="107"/>
      <c r="I60" s="107"/>
      <c r="J60" s="108">
        <f>J101</f>
        <v>0</v>
      </c>
      <c r="L60" s="105"/>
    </row>
    <row r="61" spans="1:47" s="10" customFormat="1" ht="19.899999999999999" customHeight="1">
      <c r="B61" s="109"/>
      <c r="D61" s="110" t="s">
        <v>135</v>
      </c>
      <c r="E61" s="111"/>
      <c r="F61" s="111"/>
      <c r="G61" s="111"/>
      <c r="H61" s="111"/>
      <c r="I61" s="111"/>
      <c r="J61" s="112">
        <f>J102</f>
        <v>0</v>
      </c>
      <c r="L61" s="109"/>
    </row>
    <row r="62" spans="1:47" s="10" customFormat="1" ht="19.899999999999999" customHeight="1">
      <c r="B62" s="109"/>
      <c r="D62" s="110" t="s">
        <v>136</v>
      </c>
      <c r="E62" s="111"/>
      <c r="F62" s="111"/>
      <c r="G62" s="111"/>
      <c r="H62" s="111"/>
      <c r="I62" s="111"/>
      <c r="J62" s="112">
        <f>J160</f>
        <v>0</v>
      </c>
      <c r="L62" s="109"/>
    </row>
    <row r="63" spans="1:47" s="10" customFormat="1" ht="19.899999999999999" customHeight="1">
      <c r="B63" s="109"/>
      <c r="D63" s="110" t="s">
        <v>137</v>
      </c>
      <c r="E63" s="111"/>
      <c r="F63" s="111"/>
      <c r="G63" s="111"/>
      <c r="H63" s="111"/>
      <c r="I63" s="111"/>
      <c r="J63" s="112">
        <f>J197</f>
        <v>0</v>
      </c>
      <c r="L63" s="109"/>
    </row>
    <row r="64" spans="1:47" s="10" customFormat="1" ht="19.899999999999999" customHeight="1">
      <c r="B64" s="109"/>
      <c r="D64" s="110" t="s">
        <v>138</v>
      </c>
      <c r="E64" s="111"/>
      <c r="F64" s="111"/>
      <c r="G64" s="111"/>
      <c r="H64" s="111"/>
      <c r="I64" s="111"/>
      <c r="J64" s="112">
        <f>J233</f>
        <v>0</v>
      </c>
      <c r="L64" s="109"/>
    </row>
    <row r="65" spans="2:12" s="10" customFormat="1" ht="19.899999999999999" customHeight="1">
      <c r="B65" s="109"/>
      <c r="D65" s="110" t="s">
        <v>139</v>
      </c>
      <c r="E65" s="111"/>
      <c r="F65" s="111"/>
      <c r="G65" s="111"/>
      <c r="H65" s="111"/>
      <c r="I65" s="111"/>
      <c r="J65" s="112">
        <f>J258</f>
        <v>0</v>
      </c>
      <c r="L65" s="109"/>
    </row>
    <row r="66" spans="2:12" s="10" customFormat="1" ht="19.899999999999999" customHeight="1">
      <c r="B66" s="109"/>
      <c r="D66" s="110" t="s">
        <v>142</v>
      </c>
      <c r="E66" s="111"/>
      <c r="F66" s="111"/>
      <c r="G66" s="111"/>
      <c r="H66" s="111"/>
      <c r="I66" s="111"/>
      <c r="J66" s="112">
        <f>J271</f>
        <v>0</v>
      </c>
      <c r="L66" s="109"/>
    </row>
    <row r="67" spans="2:12" s="10" customFormat="1" ht="19.899999999999999" customHeight="1">
      <c r="B67" s="109"/>
      <c r="D67" s="110" t="s">
        <v>143</v>
      </c>
      <c r="E67" s="111"/>
      <c r="F67" s="111"/>
      <c r="G67" s="111"/>
      <c r="H67" s="111"/>
      <c r="I67" s="111"/>
      <c r="J67" s="112">
        <f>J310</f>
        <v>0</v>
      </c>
      <c r="L67" s="109"/>
    </row>
    <row r="68" spans="2:12" s="10" customFormat="1" ht="19.899999999999999" customHeight="1">
      <c r="B68" s="109"/>
      <c r="D68" s="110" t="s">
        <v>144</v>
      </c>
      <c r="E68" s="111"/>
      <c r="F68" s="111"/>
      <c r="G68" s="111"/>
      <c r="H68" s="111"/>
      <c r="I68" s="111"/>
      <c r="J68" s="112">
        <f>J326</f>
        <v>0</v>
      </c>
      <c r="L68" s="109"/>
    </row>
    <row r="69" spans="2:12" s="9" customFormat="1" ht="24.95" customHeight="1">
      <c r="B69" s="105"/>
      <c r="D69" s="106" t="s">
        <v>145</v>
      </c>
      <c r="E69" s="107"/>
      <c r="F69" s="107"/>
      <c r="G69" s="107"/>
      <c r="H69" s="107"/>
      <c r="I69" s="107"/>
      <c r="J69" s="108">
        <f>J329</f>
        <v>0</v>
      </c>
      <c r="L69" s="105"/>
    </row>
    <row r="70" spans="2:12" s="10" customFormat="1" ht="19.899999999999999" customHeight="1">
      <c r="B70" s="109"/>
      <c r="D70" s="110" t="s">
        <v>146</v>
      </c>
      <c r="E70" s="111"/>
      <c r="F70" s="111"/>
      <c r="G70" s="111"/>
      <c r="H70" s="111"/>
      <c r="I70" s="111"/>
      <c r="J70" s="112">
        <f>J330</f>
        <v>0</v>
      </c>
      <c r="L70" s="109"/>
    </row>
    <row r="71" spans="2:12" s="9" customFormat="1" ht="24.95" customHeight="1">
      <c r="B71" s="105"/>
      <c r="D71" s="106" t="s">
        <v>148</v>
      </c>
      <c r="E71" s="107"/>
      <c r="F71" s="107"/>
      <c r="G71" s="107"/>
      <c r="H71" s="107"/>
      <c r="I71" s="107"/>
      <c r="J71" s="108">
        <f>J349</f>
        <v>0</v>
      </c>
      <c r="L71" s="105"/>
    </row>
    <row r="72" spans="2:12" s="10" customFormat="1" ht="19.899999999999999" customHeight="1">
      <c r="B72" s="109"/>
      <c r="D72" s="110" t="s">
        <v>149</v>
      </c>
      <c r="E72" s="111"/>
      <c r="F72" s="111"/>
      <c r="G72" s="111"/>
      <c r="H72" s="111"/>
      <c r="I72" s="111"/>
      <c r="J72" s="112">
        <f>J350</f>
        <v>0</v>
      </c>
      <c r="L72" s="109"/>
    </row>
    <row r="73" spans="2:12" s="10" customFormat="1" ht="19.899999999999999" customHeight="1">
      <c r="B73" s="109"/>
      <c r="D73" s="110" t="s">
        <v>150</v>
      </c>
      <c r="E73" s="111"/>
      <c r="F73" s="111"/>
      <c r="G73" s="111"/>
      <c r="H73" s="111"/>
      <c r="I73" s="111"/>
      <c r="J73" s="112">
        <f>J352</f>
        <v>0</v>
      </c>
      <c r="L73" s="109"/>
    </row>
    <row r="74" spans="2:12" s="10" customFormat="1" ht="19.899999999999999" customHeight="1">
      <c r="B74" s="109"/>
      <c r="D74" s="110" t="s">
        <v>151</v>
      </c>
      <c r="E74" s="111"/>
      <c r="F74" s="111"/>
      <c r="G74" s="111"/>
      <c r="H74" s="111"/>
      <c r="I74" s="111"/>
      <c r="J74" s="112">
        <f>J360</f>
        <v>0</v>
      </c>
      <c r="L74" s="109"/>
    </row>
    <row r="75" spans="2:12" s="10" customFormat="1" ht="19.899999999999999" customHeight="1">
      <c r="B75" s="109"/>
      <c r="D75" s="110" t="s">
        <v>152</v>
      </c>
      <c r="E75" s="111"/>
      <c r="F75" s="111"/>
      <c r="G75" s="111"/>
      <c r="H75" s="111"/>
      <c r="I75" s="111"/>
      <c r="J75" s="112">
        <f>J362</f>
        <v>0</v>
      </c>
      <c r="L75" s="109"/>
    </row>
    <row r="76" spans="2:12" s="10" customFormat="1" ht="19.899999999999999" customHeight="1">
      <c r="B76" s="109"/>
      <c r="D76" s="110" t="s">
        <v>153</v>
      </c>
      <c r="E76" s="111"/>
      <c r="F76" s="111"/>
      <c r="G76" s="111"/>
      <c r="H76" s="111"/>
      <c r="I76" s="111"/>
      <c r="J76" s="112">
        <f>J364</f>
        <v>0</v>
      </c>
      <c r="L76" s="109"/>
    </row>
    <row r="77" spans="2:12" s="10" customFormat="1" ht="19.899999999999999" customHeight="1">
      <c r="B77" s="109"/>
      <c r="D77" s="110" t="s">
        <v>154</v>
      </c>
      <c r="E77" s="111"/>
      <c r="F77" s="111"/>
      <c r="G77" s="111"/>
      <c r="H77" s="111"/>
      <c r="I77" s="111"/>
      <c r="J77" s="112">
        <f>J366</f>
        <v>0</v>
      </c>
      <c r="L77" s="109"/>
    </row>
    <row r="78" spans="2:12" s="10" customFormat="1" ht="19.899999999999999" customHeight="1">
      <c r="B78" s="109"/>
      <c r="D78" s="110" t="s">
        <v>155</v>
      </c>
      <c r="E78" s="111"/>
      <c r="F78" s="111"/>
      <c r="G78" s="111"/>
      <c r="H78" s="111"/>
      <c r="I78" s="111"/>
      <c r="J78" s="112">
        <f>J368</f>
        <v>0</v>
      </c>
      <c r="L78" s="109"/>
    </row>
    <row r="79" spans="2:12" s="10" customFormat="1" ht="19.899999999999999" customHeight="1">
      <c r="B79" s="109"/>
      <c r="D79" s="110" t="s">
        <v>156</v>
      </c>
      <c r="E79" s="111"/>
      <c r="F79" s="111"/>
      <c r="G79" s="111"/>
      <c r="H79" s="111"/>
      <c r="I79" s="111"/>
      <c r="J79" s="112">
        <f>J370</f>
        <v>0</v>
      </c>
      <c r="L79" s="109"/>
    </row>
    <row r="80" spans="2:12" s="10" customFormat="1" ht="19.899999999999999" customHeight="1">
      <c r="B80" s="109"/>
      <c r="D80" s="110" t="s">
        <v>157</v>
      </c>
      <c r="E80" s="111"/>
      <c r="F80" s="111"/>
      <c r="G80" s="111"/>
      <c r="H80" s="111"/>
      <c r="I80" s="111"/>
      <c r="J80" s="112">
        <f>J372</f>
        <v>0</v>
      </c>
      <c r="L80" s="109"/>
    </row>
    <row r="81" spans="1:31" s="2" customFormat="1" ht="21.75" customHeight="1">
      <c r="A81" s="30"/>
      <c r="B81" s="31"/>
      <c r="C81" s="30"/>
      <c r="D81" s="30"/>
      <c r="E81" s="30"/>
      <c r="F81" s="30"/>
      <c r="G81" s="30"/>
      <c r="H81" s="30"/>
      <c r="I81" s="30"/>
      <c r="J81" s="30"/>
      <c r="K81" s="30"/>
      <c r="L81" s="88"/>
      <c r="S81" s="30"/>
      <c r="T81" s="30"/>
      <c r="U81" s="30"/>
      <c r="V81" s="30"/>
      <c r="W81" s="30"/>
      <c r="X81" s="30"/>
      <c r="Y81" s="30"/>
      <c r="Z81" s="30"/>
      <c r="AA81" s="30"/>
      <c r="AB81" s="30"/>
      <c r="AC81" s="30"/>
      <c r="AD81" s="30"/>
      <c r="AE81" s="30"/>
    </row>
    <row r="82" spans="1:31" s="2" customFormat="1" ht="6.95" customHeight="1">
      <c r="A82" s="30"/>
      <c r="B82" s="40"/>
      <c r="C82" s="41"/>
      <c r="D82" s="41"/>
      <c r="E82" s="41"/>
      <c r="F82" s="41"/>
      <c r="G82" s="41"/>
      <c r="H82" s="41"/>
      <c r="I82" s="41"/>
      <c r="J82" s="41"/>
      <c r="K82" s="41"/>
      <c r="L82" s="88"/>
      <c r="S82" s="30"/>
      <c r="T82" s="30"/>
      <c r="U82" s="30"/>
      <c r="V82" s="30"/>
      <c r="W82" s="30"/>
      <c r="X82" s="30"/>
      <c r="Y82" s="30"/>
      <c r="Z82" s="30"/>
      <c r="AA82" s="30"/>
      <c r="AB82" s="30"/>
      <c r="AC82" s="30"/>
      <c r="AD82" s="30"/>
      <c r="AE82" s="30"/>
    </row>
    <row r="86" spans="1:31" s="2" customFormat="1" ht="6.95" customHeight="1">
      <c r="A86" s="30"/>
      <c r="B86" s="42"/>
      <c r="C86" s="43"/>
      <c r="D86" s="43"/>
      <c r="E86" s="43"/>
      <c r="F86" s="43"/>
      <c r="G86" s="43"/>
      <c r="H86" s="43"/>
      <c r="I86" s="43"/>
      <c r="J86" s="43"/>
      <c r="K86" s="43"/>
      <c r="L86" s="88"/>
      <c r="S86" s="30"/>
      <c r="T86" s="30"/>
      <c r="U86" s="30"/>
      <c r="V86" s="30"/>
      <c r="W86" s="30"/>
      <c r="X86" s="30"/>
      <c r="Y86" s="30"/>
      <c r="Z86" s="30"/>
      <c r="AA86" s="30"/>
      <c r="AB86" s="30"/>
      <c r="AC86" s="30"/>
      <c r="AD86" s="30"/>
      <c r="AE86" s="30"/>
    </row>
    <row r="87" spans="1:31" s="2" customFormat="1" ht="24.95" customHeight="1">
      <c r="A87" s="30"/>
      <c r="B87" s="31"/>
      <c r="C87" s="22" t="s">
        <v>158</v>
      </c>
      <c r="D87" s="30"/>
      <c r="E87" s="30"/>
      <c r="F87" s="30"/>
      <c r="G87" s="30"/>
      <c r="H87" s="30"/>
      <c r="I87" s="30"/>
      <c r="J87" s="30"/>
      <c r="K87" s="30"/>
      <c r="L87" s="88"/>
      <c r="S87" s="30"/>
      <c r="T87" s="30"/>
      <c r="U87" s="30"/>
      <c r="V87" s="30"/>
      <c r="W87" s="30"/>
      <c r="X87" s="30"/>
      <c r="Y87" s="30"/>
      <c r="Z87" s="30"/>
      <c r="AA87" s="30"/>
      <c r="AB87" s="30"/>
      <c r="AC87" s="30"/>
      <c r="AD87" s="30"/>
      <c r="AE87" s="30"/>
    </row>
    <row r="88" spans="1:31" s="2" customFormat="1" ht="6.95" customHeight="1">
      <c r="A88" s="30"/>
      <c r="B88" s="31"/>
      <c r="C88" s="30"/>
      <c r="D88" s="30"/>
      <c r="E88" s="30"/>
      <c r="F88" s="30"/>
      <c r="G88" s="30"/>
      <c r="H88" s="30"/>
      <c r="I88" s="30"/>
      <c r="J88" s="30"/>
      <c r="K88" s="30"/>
      <c r="L88" s="88"/>
      <c r="S88" s="30"/>
      <c r="T88" s="30"/>
      <c r="U88" s="30"/>
      <c r="V88" s="30"/>
      <c r="W88" s="30"/>
      <c r="X88" s="30"/>
      <c r="Y88" s="30"/>
      <c r="Z88" s="30"/>
      <c r="AA88" s="30"/>
      <c r="AB88" s="30"/>
      <c r="AC88" s="30"/>
      <c r="AD88" s="30"/>
      <c r="AE88" s="30"/>
    </row>
    <row r="89" spans="1:31" s="2" customFormat="1" ht="12" customHeight="1">
      <c r="A89" s="30"/>
      <c r="B89" s="31"/>
      <c r="C89" s="27" t="s">
        <v>15</v>
      </c>
      <c r="D89" s="30"/>
      <c r="E89" s="30"/>
      <c r="F89" s="30"/>
      <c r="G89" s="30"/>
      <c r="H89" s="30"/>
      <c r="I89" s="30"/>
      <c r="J89" s="30"/>
      <c r="K89" s="30"/>
      <c r="L89" s="88"/>
      <c r="S89" s="30"/>
      <c r="T89" s="30"/>
      <c r="U89" s="30"/>
      <c r="V89" s="30"/>
      <c r="W89" s="30"/>
      <c r="X89" s="30"/>
      <c r="Y89" s="30"/>
      <c r="Z89" s="30"/>
      <c r="AA89" s="30"/>
      <c r="AB89" s="30"/>
      <c r="AC89" s="30"/>
      <c r="AD89" s="30"/>
      <c r="AE89" s="30"/>
    </row>
    <row r="90" spans="1:31" s="2" customFormat="1" ht="16.5" customHeight="1">
      <c r="A90" s="30"/>
      <c r="B90" s="31"/>
      <c r="C90" s="30"/>
      <c r="D90" s="30"/>
      <c r="E90" s="296" t="str">
        <f>E7</f>
        <v>Oprava traťového úseku Hanušovice - Jeseník</v>
      </c>
      <c r="F90" s="297"/>
      <c r="G90" s="297"/>
      <c r="H90" s="297"/>
      <c r="I90" s="30"/>
      <c r="J90" s="30"/>
      <c r="K90" s="30"/>
      <c r="L90" s="88"/>
      <c r="S90" s="30"/>
      <c r="T90" s="30"/>
      <c r="U90" s="30"/>
      <c r="V90" s="30"/>
      <c r="W90" s="30"/>
      <c r="X90" s="30"/>
      <c r="Y90" s="30"/>
      <c r="Z90" s="30"/>
      <c r="AA90" s="30"/>
      <c r="AB90" s="30"/>
      <c r="AC90" s="30"/>
      <c r="AD90" s="30"/>
      <c r="AE90" s="30"/>
    </row>
    <row r="91" spans="1:31" s="2" customFormat="1" ht="12" customHeight="1">
      <c r="A91" s="30"/>
      <c r="B91" s="31"/>
      <c r="C91" s="27" t="s">
        <v>126</v>
      </c>
      <c r="D91" s="30"/>
      <c r="E91" s="30"/>
      <c r="F91" s="30"/>
      <c r="G91" s="30"/>
      <c r="H91" s="30"/>
      <c r="I91" s="30"/>
      <c r="J91" s="30"/>
      <c r="K91" s="30"/>
      <c r="L91" s="88"/>
      <c r="S91" s="30"/>
      <c r="T91" s="30"/>
      <c r="U91" s="30"/>
      <c r="V91" s="30"/>
      <c r="W91" s="30"/>
      <c r="X91" s="30"/>
      <c r="Y91" s="30"/>
      <c r="Z91" s="30"/>
      <c r="AA91" s="30"/>
      <c r="AB91" s="30"/>
      <c r="AC91" s="30"/>
      <c r="AD91" s="30"/>
      <c r="AE91" s="30"/>
    </row>
    <row r="92" spans="1:31" s="2" customFormat="1" ht="24.75" customHeight="1">
      <c r="A92" s="30"/>
      <c r="B92" s="31"/>
      <c r="C92" s="30"/>
      <c r="D92" s="30"/>
      <c r="E92" s="267" t="str">
        <f>E9</f>
        <v>SO 04-19-13 - Hanušovice - Jindřichov na Moravě, žel. propustek v ev. km 5,572</v>
      </c>
      <c r="F92" s="298"/>
      <c r="G92" s="298"/>
      <c r="H92" s="298"/>
      <c r="I92" s="30"/>
      <c r="J92" s="30"/>
      <c r="K92" s="30"/>
      <c r="L92" s="88"/>
      <c r="S92" s="30"/>
      <c r="T92" s="30"/>
      <c r="U92" s="30"/>
      <c r="V92" s="30"/>
      <c r="W92" s="30"/>
      <c r="X92" s="30"/>
      <c r="Y92" s="30"/>
      <c r="Z92" s="30"/>
      <c r="AA92" s="30"/>
      <c r="AB92" s="30"/>
      <c r="AC92" s="30"/>
      <c r="AD92" s="30"/>
      <c r="AE92" s="30"/>
    </row>
    <row r="93" spans="1:31" s="2" customFormat="1" ht="6.95" customHeight="1">
      <c r="A93" s="30"/>
      <c r="B93" s="31"/>
      <c r="C93" s="30"/>
      <c r="D93" s="30"/>
      <c r="E93" s="30"/>
      <c r="F93" s="30"/>
      <c r="G93" s="30"/>
      <c r="H93" s="30"/>
      <c r="I93" s="30"/>
      <c r="J93" s="30"/>
      <c r="K93" s="30"/>
      <c r="L93" s="88"/>
      <c r="S93" s="30"/>
      <c r="T93" s="30"/>
      <c r="U93" s="30"/>
      <c r="V93" s="30"/>
      <c r="W93" s="30"/>
      <c r="X93" s="30"/>
      <c r="Y93" s="30"/>
      <c r="Z93" s="30"/>
      <c r="AA93" s="30"/>
      <c r="AB93" s="30"/>
      <c r="AC93" s="30"/>
      <c r="AD93" s="30"/>
      <c r="AE93" s="30"/>
    </row>
    <row r="94" spans="1:31" s="2" customFormat="1" ht="12" customHeight="1">
      <c r="A94" s="30"/>
      <c r="B94" s="31"/>
      <c r="C94" s="27" t="s">
        <v>19</v>
      </c>
      <c r="D94" s="30"/>
      <c r="E94" s="30"/>
      <c r="F94" s="25" t="str">
        <f>F12</f>
        <v>Olomouc</v>
      </c>
      <c r="G94" s="30"/>
      <c r="H94" s="30"/>
      <c r="I94" s="27" t="s">
        <v>21</v>
      </c>
      <c r="J94" s="48" t="str">
        <f>IF(J12="","",J12)</f>
        <v>26. 3. 2020</v>
      </c>
      <c r="K94" s="30"/>
      <c r="L94" s="88"/>
      <c r="S94" s="30"/>
      <c r="T94" s="30"/>
      <c r="U94" s="30"/>
      <c r="V94" s="30"/>
      <c r="W94" s="30"/>
      <c r="X94" s="30"/>
      <c r="Y94" s="30"/>
      <c r="Z94" s="30"/>
      <c r="AA94" s="30"/>
      <c r="AB94" s="30"/>
      <c r="AC94" s="30"/>
      <c r="AD94" s="30"/>
      <c r="AE94" s="30"/>
    </row>
    <row r="95" spans="1:31" s="2" customFormat="1" ht="6.95" customHeight="1">
      <c r="A95" s="30"/>
      <c r="B95" s="31"/>
      <c r="C95" s="30"/>
      <c r="D95" s="30"/>
      <c r="E95" s="30"/>
      <c r="F95" s="30"/>
      <c r="G95" s="30"/>
      <c r="H95" s="30"/>
      <c r="I95" s="30"/>
      <c r="J95" s="30"/>
      <c r="K95" s="30"/>
      <c r="L95" s="88"/>
      <c r="S95" s="30"/>
      <c r="T95" s="30"/>
      <c r="U95" s="30"/>
      <c r="V95" s="30"/>
      <c r="W95" s="30"/>
      <c r="X95" s="30"/>
      <c r="Y95" s="30"/>
      <c r="Z95" s="30"/>
      <c r="AA95" s="30"/>
      <c r="AB95" s="30"/>
      <c r="AC95" s="30"/>
      <c r="AD95" s="30"/>
      <c r="AE95" s="30"/>
    </row>
    <row r="96" spans="1:31" s="2" customFormat="1" ht="15.2" customHeight="1">
      <c r="A96" s="30"/>
      <c r="B96" s="31"/>
      <c r="C96" s="27" t="s">
        <v>23</v>
      </c>
      <c r="D96" s="30"/>
      <c r="E96" s="30"/>
      <c r="F96" s="25" t="str">
        <f>E15</f>
        <v>Správa železnic, státní organizace</v>
      </c>
      <c r="G96" s="30"/>
      <c r="H96" s="30"/>
      <c r="I96" s="27" t="s">
        <v>29</v>
      </c>
      <c r="J96" s="28" t="str">
        <f>E21</f>
        <v>Ing. Petr Vachutka</v>
      </c>
      <c r="K96" s="30"/>
      <c r="L96" s="88"/>
      <c r="S96" s="30"/>
      <c r="T96" s="30"/>
      <c r="U96" s="30"/>
      <c r="V96" s="30"/>
      <c r="W96" s="30"/>
      <c r="X96" s="30"/>
      <c r="Y96" s="30"/>
      <c r="Z96" s="30"/>
      <c r="AA96" s="30"/>
      <c r="AB96" s="30"/>
      <c r="AC96" s="30"/>
      <c r="AD96" s="30"/>
      <c r="AE96" s="30"/>
    </row>
    <row r="97" spans="1:65" s="2" customFormat="1" ht="25.7" customHeight="1">
      <c r="A97" s="30"/>
      <c r="B97" s="31"/>
      <c r="C97" s="27" t="s">
        <v>27</v>
      </c>
      <c r="D97" s="30"/>
      <c r="E97" s="30"/>
      <c r="F97" s="25" t="str">
        <f>IF(E18="","",E18)</f>
        <v>Moravia Consult Olomouc a.s.</v>
      </c>
      <c r="G97" s="30"/>
      <c r="H97" s="30"/>
      <c r="I97" s="27" t="s">
        <v>32</v>
      </c>
      <c r="J97" s="28" t="str">
        <f>E24</f>
        <v>Ing. et Ing. Ondřej Suk</v>
      </c>
      <c r="K97" s="30"/>
      <c r="L97" s="88"/>
      <c r="S97" s="30"/>
      <c r="T97" s="30"/>
      <c r="U97" s="30"/>
      <c r="V97" s="30"/>
      <c r="W97" s="30"/>
      <c r="X97" s="30"/>
      <c r="Y97" s="30"/>
      <c r="Z97" s="30"/>
      <c r="AA97" s="30"/>
      <c r="AB97" s="30"/>
      <c r="AC97" s="30"/>
      <c r="AD97" s="30"/>
      <c r="AE97" s="30"/>
    </row>
    <row r="98" spans="1:65" s="2" customFormat="1" ht="10.35" customHeight="1">
      <c r="A98" s="30"/>
      <c r="B98" s="31"/>
      <c r="C98" s="30"/>
      <c r="D98" s="30"/>
      <c r="E98" s="30"/>
      <c r="F98" s="30"/>
      <c r="G98" s="30"/>
      <c r="H98" s="30"/>
      <c r="I98" s="30"/>
      <c r="J98" s="30"/>
      <c r="K98" s="30"/>
      <c r="L98" s="88"/>
      <c r="S98" s="30"/>
      <c r="T98" s="30"/>
      <c r="U98" s="30"/>
      <c r="V98" s="30"/>
      <c r="W98" s="30"/>
      <c r="X98" s="30"/>
      <c r="Y98" s="30"/>
      <c r="Z98" s="30"/>
      <c r="AA98" s="30"/>
      <c r="AB98" s="30"/>
      <c r="AC98" s="30"/>
      <c r="AD98" s="30"/>
      <c r="AE98" s="30"/>
    </row>
    <row r="99" spans="1:65" s="11" customFormat="1" ht="29.25" customHeight="1">
      <c r="A99" s="113"/>
      <c r="B99" s="114"/>
      <c r="C99" s="115" t="s">
        <v>159</v>
      </c>
      <c r="D99" s="116" t="s">
        <v>55</v>
      </c>
      <c r="E99" s="116" t="s">
        <v>51</v>
      </c>
      <c r="F99" s="116" t="s">
        <v>52</v>
      </c>
      <c r="G99" s="116" t="s">
        <v>160</v>
      </c>
      <c r="H99" s="116" t="s">
        <v>161</v>
      </c>
      <c r="I99" s="116" t="s">
        <v>162</v>
      </c>
      <c r="J99" s="116" t="s">
        <v>132</v>
      </c>
      <c r="K99" s="117" t="s">
        <v>163</v>
      </c>
      <c r="L99" s="118"/>
      <c r="M99" s="55" t="s">
        <v>3</v>
      </c>
      <c r="N99" s="56" t="s">
        <v>40</v>
      </c>
      <c r="O99" s="56" t="s">
        <v>164</v>
      </c>
      <c r="P99" s="56" t="s">
        <v>165</v>
      </c>
      <c r="Q99" s="56" t="s">
        <v>166</v>
      </c>
      <c r="R99" s="56" t="s">
        <v>167</v>
      </c>
      <c r="S99" s="56" t="s">
        <v>168</v>
      </c>
      <c r="T99" s="57" t="s">
        <v>169</v>
      </c>
      <c r="U99" s="113"/>
      <c r="V99" s="113"/>
      <c r="W99" s="113"/>
      <c r="X99" s="113"/>
      <c r="Y99" s="113"/>
      <c r="Z99" s="113"/>
      <c r="AA99" s="113"/>
      <c r="AB99" s="113"/>
      <c r="AC99" s="113"/>
      <c r="AD99" s="113"/>
      <c r="AE99" s="113"/>
    </row>
    <row r="100" spans="1:65" s="2" customFormat="1" ht="22.9" customHeight="1">
      <c r="A100" s="30"/>
      <c r="B100" s="31"/>
      <c r="C100" s="62" t="s">
        <v>170</v>
      </c>
      <c r="D100" s="30"/>
      <c r="E100" s="30"/>
      <c r="F100" s="30"/>
      <c r="G100" s="30"/>
      <c r="H100" s="30"/>
      <c r="I100" s="30"/>
      <c r="J100" s="119">
        <f>BK100</f>
        <v>0</v>
      </c>
      <c r="K100" s="30"/>
      <c r="L100" s="31"/>
      <c r="M100" s="58"/>
      <c r="N100" s="49"/>
      <c r="O100" s="59"/>
      <c r="P100" s="120">
        <f>P101+P329+P349</f>
        <v>456.177706</v>
      </c>
      <c r="Q100" s="59"/>
      <c r="R100" s="120">
        <f>R101+R329+R349</f>
        <v>58.117870417039995</v>
      </c>
      <c r="S100" s="59"/>
      <c r="T100" s="121">
        <f>T101+T329+T349</f>
        <v>111.93068</v>
      </c>
      <c r="U100" s="30"/>
      <c r="V100" s="30"/>
      <c r="W100" s="30"/>
      <c r="X100" s="30"/>
      <c r="Y100" s="30"/>
      <c r="Z100" s="30"/>
      <c r="AA100" s="30"/>
      <c r="AB100" s="30"/>
      <c r="AC100" s="30"/>
      <c r="AD100" s="30"/>
      <c r="AE100" s="30"/>
      <c r="AT100" s="18" t="s">
        <v>69</v>
      </c>
      <c r="AU100" s="18" t="s">
        <v>133</v>
      </c>
      <c r="BK100" s="122">
        <f>BK101+BK329+BK349</f>
        <v>0</v>
      </c>
    </row>
    <row r="101" spans="1:65" s="12" customFormat="1" ht="25.9" customHeight="1">
      <c r="B101" s="123"/>
      <c r="D101" s="124" t="s">
        <v>69</v>
      </c>
      <c r="E101" s="125" t="s">
        <v>171</v>
      </c>
      <c r="F101" s="125" t="s">
        <v>172</v>
      </c>
      <c r="J101" s="126">
        <f>BK101</f>
        <v>0</v>
      </c>
      <c r="L101" s="123"/>
      <c r="M101" s="127"/>
      <c r="N101" s="128"/>
      <c r="O101" s="128"/>
      <c r="P101" s="129">
        <f>P102+P160+P197+P233+P258+P271+P310+P326</f>
        <v>452.032803</v>
      </c>
      <c r="Q101" s="128"/>
      <c r="R101" s="129">
        <f>R102+R160+R197+R233+R258+R271+R310+R326</f>
        <v>56.638870417039996</v>
      </c>
      <c r="S101" s="128"/>
      <c r="T101" s="130">
        <f>T102+T160+T197+T233+T258+T271+T310+T326</f>
        <v>105.43068</v>
      </c>
      <c r="AR101" s="124" t="s">
        <v>76</v>
      </c>
      <c r="AT101" s="131" t="s">
        <v>69</v>
      </c>
      <c r="AU101" s="131" t="s">
        <v>70</v>
      </c>
      <c r="AY101" s="124" t="s">
        <v>173</v>
      </c>
      <c r="BK101" s="132">
        <f>BK102+BK160+BK197+BK233+BK258+BK271+BK310+BK326</f>
        <v>0</v>
      </c>
    </row>
    <row r="102" spans="1:65" s="12" customFormat="1" ht="22.9" customHeight="1">
      <c r="B102" s="123"/>
      <c r="D102" s="124" t="s">
        <v>69</v>
      </c>
      <c r="E102" s="133" t="s">
        <v>76</v>
      </c>
      <c r="F102" s="133" t="s">
        <v>174</v>
      </c>
      <c r="J102" s="134">
        <f>BK102</f>
        <v>0</v>
      </c>
      <c r="L102" s="123"/>
      <c r="M102" s="127"/>
      <c r="N102" s="128"/>
      <c r="O102" s="128"/>
      <c r="P102" s="129">
        <f>SUM(P103:P159)</f>
        <v>149.744281</v>
      </c>
      <c r="Q102" s="128"/>
      <c r="R102" s="129">
        <f>SUM(R103:R159)</f>
        <v>11.251907999999998</v>
      </c>
      <c r="S102" s="128"/>
      <c r="T102" s="130">
        <f>SUM(T103:T159)</f>
        <v>0</v>
      </c>
      <c r="AR102" s="124" t="s">
        <v>76</v>
      </c>
      <c r="AT102" s="131" t="s">
        <v>69</v>
      </c>
      <c r="AU102" s="131" t="s">
        <v>76</v>
      </c>
      <c r="AY102" s="124" t="s">
        <v>173</v>
      </c>
      <c r="BK102" s="132">
        <f>SUM(BK103:BK159)</f>
        <v>0</v>
      </c>
    </row>
    <row r="103" spans="1:65" s="2" customFormat="1" ht="16.5" customHeight="1">
      <c r="A103" s="30"/>
      <c r="B103" s="135"/>
      <c r="C103" s="136" t="s">
        <v>76</v>
      </c>
      <c r="D103" s="136" t="s">
        <v>175</v>
      </c>
      <c r="E103" s="137" t="s">
        <v>184</v>
      </c>
      <c r="F103" s="138" t="s">
        <v>185</v>
      </c>
      <c r="G103" s="139" t="s">
        <v>176</v>
      </c>
      <c r="H103" s="140">
        <v>40</v>
      </c>
      <c r="I103" s="141"/>
      <c r="J103" s="141">
        <f>ROUND(I103*H103,2)</f>
        <v>0</v>
      </c>
      <c r="K103" s="138" t="s">
        <v>177</v>
      </c>
      <c r="L103" s="31"/>
      <c r="M103" s="142" t="s">
        <v>3</v>
      </c>
      <c r="N103" s="143" t="s">
        <v>41</v>
      </c>
      <c r="O103" s="144">
        <v>0.20899999999999999</v>
      </c>
      <c r="P103" s="144">
        <f>O103*H103</f>
        <v>8.36</v>
      </c>
      <c r="Q103" s="144">
        <v>0</v>
      </c>
      <c r="R103" s="144">
        <f>Q103*H103</f>
        <v>0</v>
      </c>
      <c r="S103" s="144">
        <v>0</v>
      </c>
      <c r="T103" s="145">
        <f>S103*H103</f>
        <v>0</v>
      </c>
      <c r="U103" s="30"/>
      <c r="V103" s="30"/>
      <c r="W103" s="30"/>
      <c r="X103" s="30"/>
      <c r="Y103" s="30"/>
      <c r="Z103" s="30"/>
      <c r="AA103" s="30"/>
      <c r="AB103" s="30"/>
      <c r="AC103" s="30"/>
      <c r="AD103" s="30"/>
      <c r="AE103" s="30"/>
      <c r="AR103" s="146" t="s">
        <v>178</v>
      </c>
      <c r="AT103" s="146" t="s">
        <v>175</v>
      </c>
      <c r="AU103" s="146" t="s">
        <v>79</v>
      </c>
      <c r="AY103" s="18" t="s">
        <v>173</v>
      </c>
      <c r="BE103" s="147">
        <f>IF(N103="základní",J103,0)</f>
        <v>0</v>
      </c>
      <c r="BF103" s="147">
        <f>IF(N103="snížená",J103,0)</f>
        <v>0</v>
      </c>
      <c r="BG103" s="147">
        <f>IF(N103="zákl. přenesená",J103,0)</f>
        <v>0</v>
      </c>
      <c r="BH103" s="147">
        <f>IF(N103="sníž. přenesená",J103,0)</f>
        <v>0</v>
      </c>
      <c r="BI103" s="147">
        <f>IF(N103="nulová",J103,0)</f>
        <v>0</v>
      </c>
      <c r="BJ103" s="18" t="s">
        <v>76</v>
      </c>
      <c r="BK103" s="147">
        <f>ROUND(I103*H103,2)</f>
        <v>0</v>
      </c>
      <c r="BL103" s="18" t="s">
        <v>178</v>
      </c>
      <c r="BM103" s="146" t="s">
        <v>2054</v>
      </c>
    </row>
    <row r="104" spans="1:65" s="2" customFormat="1" ht="146.25">
      <c r="A104" s="30"/>
      <c r="B104" s="31"/>
      <c r="C104" s="30"/>
      <c r="D104" s="148" t="s">
        <v>179</v>
      </c>
      <c r="E104" s="30"/>
      <c r="F104" s="149" t="s">
        <v>186</v>
      </c>
      <c r="G104" s="30"/>
      <c r="H104" s="30"/>
      <c r="I104" s="30"/>
      <c r="J104" s="30"/>
      <c r="K104" s="30"/>
      <c r="L104" s="31"/>
      <c r="M104" s="150"/>
      <c r="N104" s="151"/>
      <c r="O104" s="51"/>
      <c r="P104" s="51"/>
      <c r="Q104" s="51"/>
      <c r="R104" s="51"/>
      <c r="S104" s="51"/>
      <c r="T104" s="52"/>
      <c r="U104" s="30"/>
      <c r="V104" s="30"/>
      <c r="W104" s="30"/>
      <c r="X104" s="30"/>
      <c r="Y104" s="30"/>
      <c r="Z104" s="30"/>
      <c r="AA104" s="30"/>
      <c r="AB104" s="30"/>
      <c r="AC104" s="30"/>
      <c r="AD104" s="30"/>
      <c r="AE104" s="30"/>
      <c r="AT104" s="18" t="s">
        <v>179</v>
      </c>
      <c r="AU104" s="18" t="s">
        <v>79</v>
      </c>
    </row>
    <row r="105" spans="1:65" s="14" customFormat="1">
      <c r="B105" s="158"/>
      <c r="D105" s="148" t="s">
        <v>181</v>
      </c>
      <c r="E105" s="159" t="s">
        <v>3</v>
      </c>
      <c r="F105" s="160" t="s">
        <v>2055</v>
      </c>
      <c r="H105" s="161">
        <v>40</v>
      </c>
      <c r="L105" s="158"/>
      <c r="M105" s="162"/>
      <c r="N105" s="163"/>
      <c r="O105" s="163"/>
      <c r="P105" s="163"/>
      <c r="Q105" s="163"/>
      <c r="R105" s="163"/>
      <c r="S105" s="163"/>
      <c r="T105" s="164"/>
      <c r="AT105" s="159" t="s">
        <v>181</v>
      </c>
      <c r="AU105" s="159" t="s">
        <v>79</v>
      </c>
      <c r="AV105" s="14" t="s">
        <v>79</v>
      </c>
      <c r="AW105" s="14" t="s">
        <v>31</v>
      </c>
      <c r="AX105" s="14" t="s">
        <v>76</v>
      </c>
      <c r="AY105" s="159" t="s">
        <v>173</v>
      </c>
    </row>
    <row r="106" spans="1:65" s="2" customFormat="1" ht="33" customHeight="1">
      <c r="A106" s="30"/>
      <c r="B106" s="135"/>
      <c r="C106" s="136" t="s">
        <v>79</v>
      </c>
      <c r="D106" s="136" t="s">
        <v>175</v>
      </c>
      <c r="E106" s="137" t="s">
        <v>2056</v>
      </c>
      <c r="F106" s="138" t="s">
        <v>2057</v>
      </c>
      <c r="G106" s="139" t="s">
        <v>200</v>
      </c>
      <c r="H106" s="140">
        <v>165.155</v>
      </c>
      <c r="I106" s="141"/>
      <c r="J106" s="141">
        <f>ROUND(I106*H106,2)</f>
        <v>0</v>
      </c>
      <c r="K106" s="138" t="s">
        <v>177</v>
      </c>
      <c r="L106" s="31"/>
      <c r="M106" s="142" t="s">
        <v>3</v>
      </c>
      <c r="N106" s="143" t="s">
        <v>41</v>
      </c>
      <c r="O106" s="144">
        <v>0.104</v>
      </c>
      <c r="P106" s="144">
        <f>O106*H106</f>
        <v>17.176120000000001</v>
      </c>
      <c r="Q106" s="144">
        <v>0</v>
      </c>
      <c r="R106" s="144">
        <f>Q106*H106</f>
        <v>0</v>
      </c>
      <c r="S106" s="144">
        <v>0</v>
      </c>
      <c r="T106" s="145">
        <f>S106*H106</f>
        <v>0</v>
      </c>
      <c r="U106" s="30"/>
      <c r="V106" s="30"/>
      <c r="W106" s="30"/>
      <c r="X106" s="30"/>
      <c r="Y106" s="30"/>
      <c r="Z106" s="30"/>
      <c r="AA106" s="30"/>
      <c r="AB106" s="30"/>
      <c r="AC106" s="30"/>
      <c r="AD106" s="30"/>
      <c r="AE106" s="30"/>
      <c r="AR106" s="146" t="s">
        <v>178</v>
      </c>
      <c r="AT106" s="146" t="s">
        <v>175</v>
      </c>
      <c r="AU106" s="146" t="s">
        <v>79</v>
      </c>
      <c r="AY106" s="18" t="s">
        <v>173</v>
      </c>
      <c r="BE106" s="147">
        <f>IF(N106="základní",J106,0)</f>
        <v>0</v>
      </c>
      <c r="BF106" s="147">
        <f>IF(N106="snížená",J106,0)</f>
        <v>0</v>
      </c>
      <c r="BG106" s="147">
        <f>IF(N106="zákl. přenesená",J106,0)</f>
        <v>0</v>
      </c>
      <c r="BH106" s="147">
        <f>IF(N106="sníž. přenesená",J106,0)</f>
        <v>0</v>
      </c>
      <c r="BI106" s="147">
        <f>IF(N106="nulová",J106,0)</f>
        <v>0</v>
      </c>
      <c r="BJ106" s="18" t="s">
        <v>76</v>
      </c>
      <c r="BK106" s="147">
        <f>ROUND(I106*H106,2)</f>
        <v>0</v>
      </c>
      <c r="BL106" s="18" t="s">
        <v>178</v>
      </c>
      <c r="BM106" s="146" t="s">
        <v>2058</v>
      </c>
    </row>
    <row r="107" spans="1:65" s="2" customFormat="1" ht="39">
      <c r="A107" s="30"/>
      <c r="B107" s="31"/>
      <c r="C107" s="30"/>
      <c r="D107" s="148" t="s">
        <v>179</v>
      </c>
      <c r="E107" s="30"/>
      <c r="F107" s="149" t="s">
        <v>201</v>
      </c>
      <c r="G107" s="30"/>
      <c r="H107" s="30"/>
      <c r="I107" s="30"/>
      <c r="J107" s="30"/>
      <c r="K107" s="30"/>
      <c r="L107" s="31"/>
      <c r="M107" s="150"/>
      <c r="N107" s="151"/>
      <c r="O107" s="51"/>
      <c r="P107" s="51"/>
      <c r="Q107" s="51"/>
      <c r="R107" s="51"/>
      <c r="S107" s="51"/>
      <c r="T107" s="52"/>
      <c r="U107" s="30"/>
      <c r="V107" s="30"/>
      <c r="W107" s="30"/>
      <c r="X107" s="30"/>
      <c r="Y107" s="30"/>
      <c r="Z107" s="30"/>
      <c r="AA107" s="30"/>
      <c r="AB107" s="30"/>
      <c r="AC107" s="30"/>
      <c r="AD107" s="30"/>
      <c r="AE107" s="30"/>
      <c r="AT107" s="18" t="s">
        <v>179</v>
      </c>
      <c r="AU107" s="18" t="s">
        <v>79</v>
      </c>
    </row>
    <row r="108" spans="1:65" s="13" customFormat="1">
      <c r="B108" s="152"/>
      <c r="D108" s="148" t="s">
        <v>181</v>
      </c>
      <c r="E108" s="153" t="s">
        <v>3</v>
      </c>
      <c r="F108" s="154" t="s">
        <v>1035</v>
      </c>
      <c r="H108" s="153" t="s">
        <v>3</v>
      </c>
      <c r="L108" s="152"/>
      <c r="M108" s="155"/>
      <c r="N108" s="156"/>
      <c r="O108" s="156"/>
      <c r="P108" s="156"/>
      <c r="Q108" s="156"/>
      <c r="R108" s="156"/>
      <c r="S108" s="156"/>
      <c r="T108" s="157"/>
      <c r="AT108" s="153" t="s">
        <v>181</v>
      </c>
      <c r="AU108" s="153" t="s">
        <v>79</v>
      </c>
      <c r="AV108" s="13" t="s">
        <v>76</v>
      </c>
      <c r="AW108" s="13" t="s">
        <v>31</v>
      </c>
      <c r="AX108" s="13" t="s">
        <v>70</v>
      </c>
      <c r="AY108" s="153" t="s">
        <v>173</v>
      </c>
    </row>
    <row r="109" spans="1:65" s="14" customFormat="1">
      <c r="B109" s="158"/>
      <c r="D109" s="148" t="s">
        <v>181</v>
      </c>
      <c r="E109" s="159" t="s">
        <v>3</v>
      </c>
      <c r="F109" s="160" t="s">
        <v>2059</v>
      </c>
      <c r="H109" s="161">
        <v>165.155</v>
      </c>
      <c r="L109" s="158"/>
      <c r="M109" s="162"/>
      <c r="N109" s="163"/>
      <c r="O109" s="163"/>
      <c r="P109" s="163"/>
      <c r="Q109" s="163"/>
      <c r="R109" s="163"/>
      <c r="S109" s="163"/>
      <c r="T109" s="164"/>
      <c r="AT109" s="159" t="s">
        <v>181</v>
      </c>
      <c r="AU109" s="159" t="s">
        <v>79</v>
      </c>
      <c r="AV109" s="14" t="s">
        <v>79</v>
      </c>
      <c r="AW109" s="14" t="s">
        <v>31</v>
      </c>
      <c r="AX109" s="14" t="s">
        <v>70</v>
      </c>
      <c r="AY109" s="159" t="s">
        <v>173</v>
      </c>
    </row>
    <row r="110" spans="1:65" s="15" customFormat="1">
      <c r="B110" s="165"/>
      <c r="D110" s="148" t="s">
        <v>181</v>
      </c>
      <c r="E110" s="166" t="s">
        <v>3</v>
      </c>
      <c r="F110" s="167" t="s">
        <v>188</v>
      </c>
      <c r="H110" s="168">
        <v>165.155</v>
      </c>
      <c r="L110" s="165"/>
      <c r="M110" s="169"/>
      <c r="N110" s="170"/>
      <c r="O110" s="170"/>
      <c r="P110" s="170"/>
      <c r="Q110" s="170"/>
      <c r="R110" s="170"/>
      <c r="S110" s="170"/>
      <c r="T110" s="171"/>
      <c r="AT110" s="166" t="s">
        <v>181</v>
      </c>
      <c r="AU110" s="166" t="s">
        <v>79</v>
      </c>
      <c r="AV110" s="15" t="s">
        <v>178</v>
      </c>
      <c r="AW110" s="15" t="s">
        <v>31</v>
      </c>
      <c r="AX110" s="15" t="s">
        <v>76</v>
      </c>
      <c r="AY110" s="166" t="s">
        <v>173</v>
      </c>
    </row>
    <row r="111" spans="1:65" s="2" customFormat="1" ht="44.25" customHeight="1">
      <c r="A111" s="30"/>
      <c r="B111" s="135"/>
      <c r="C111" s="136" t="s">
        <v>189</v>
      </c>
      <c r="D111" s="136" t="s">
        <v>175</v>
      </c>
      <c r="E111" s="137" t="s">
        <v>207</v>
      </c>
      <c r="F111" s="138" t="s">
        <v>208</v>
      </c>
      <c r="G111" s="139" t="s">
        <v>200</v>
      </c>
      <c r="H111" s="140">
        <v>181.69499999999999</v>
      </c>
      <c r="I111" s="141"/>
      <c r="J111" s="141">
        <f>ROUND(I111*H111,2)</f>
        <v>0</v>
      </c>
      <c r="K111" s="138" t="s">
        <v>177</v>
      </c>
      <c r="L111" s="31"/>
      <c r="M111" s="142" t="s">
        <v>3</v>
      </c>
      <c r="N111" s="143" t="s">
        <v>41</v>
      </c>
      <c r="O111" s="144">
        <v>0.29699999999999999</v>
      </c>
      <c r="P111" s="144">
        <f>O111*H111</f>
        <v>53.963414999999998</v>
      </c>
      <c r="Q111" s="144">
        <v>0</v>
      </c>
      <c r="R111" s="144">
        <f>Q111*H111</f>
        <v>0</v>
      </c>
      <c r="S111" s="144">
        <v>0</v>
      </c>
      <c r="T111" s="145">
        <f>S111*H111</f>
        <v>0</v>
      </c>
      <c r="U111" s="30"/>
      <c r="V111" s="30"/>
      <c r="W111" s="30"/>
      <c r="X111" s="30"/>
      <c r="Y111" s="30"/>
      <c r="Z111" s="30"/>
      <c r="AA111" s="30"/>
      <c r="AB111" s="30"/>
      <c r="AC111" s="30"/>
      <c r="AD111" s="30"/>
      <c r="AE111" s="30"/>
      <c r="AR111" s="146" t="s">
        <v>178</v>
      </c>
      <c r="AT111" s="146" t="s">
        <v>175</v>
      </c>
      <c r="AU111" s="146" t="s">
        <v>79</v>
      </c>
      <c r="AY111" s="18" t="s">
        <v>173</v>
      </c>
      <c r="BE111" s="147">
        <f>IF(N111="základní",J111,0)</f>
        <v>0</v>
      </c>
      <c r="BF111" s="147">
        <f>IF(N111="snížená",J111,0)</f>
        <v>0</v>
      </c>
      <c r="BG111" s="147">
        <f>IF(N111="zákl. přenesená",J111,0)</f>
        <v>0</v>
      </c>
      <c r="BH111" s="147">
        <f>IF(N111="sníž. přenesená",J111,0)</f>
        <v>0</v>
      </c>
      <c r="BI111" s="147">
        <f>IF(N111="nulová",J111,0)</f>
        <v>0</v>
      </c>
      <c r="BJ111" s="18" t="s">
        <v>76</v>
      </c>
      <c r="BK111" s="147">
        <f>ROUND(I111*H111,2)</f>
        <v>0</v>
      </c>
      <c r="BL111" s="18" t="s">
        <v>178</v>
      </c>
      <c r="BM111" s="146" t="s">
        <v>2060</v>
      </c>
    </row>
    <row r="112" spans="1:65" s="2" customFormat="1" ht="78">
      <c r="A112" s="30"/>
      <c r="B112" s="31"/>
      <c r="C112" s="30"/>
      <c r="D112" s="148" t="s">
        <v>179</v>
      </c>
      <c r="E112" s="30"/>
      <c r="F112" s="149" t="s">
        <v>209</v>
      </c>
      <c r="G112" s="30"/>
      <c r="H112" s="30"/>
      <c r="I112" s="30"/>
      <c r="J112" s="30"/>
      <c r="K112" s="30"/>
      <c r="L112" s="31"/>
      <c r="M112" s="150"/>
      <c r="N112" s="151"/>
      <c r="O112" s="51"/>
      <c r="P112" s="51"/>
      <c r="Q112" s="51"/>
      <c r="R112" s="51"/>
      <c r="S112" s="51"/>
      <c r="T112" s="52"/>
      <c r="U112" s="30"/>
      <c r="V112" s="30"/>
      <c r="W112" s="30"/>
      <c r="X112" s="30"/>
      <c r="Y112" s="30"/>
      <c r="Z112" s="30"/>
      <c r="AA112" s="30"/>
      <c r="AB112" s="30"/>
      <c r="AC112" s="30"/>
      <c r="AD112" s="30"/>
      <c r="AE112" s="30"/>
      <c r="AT112" s="18" t="s">
        <v>179</v>
      </c>
      <c r="AU112" s="18" t="s">
        <v>79</v>
      </c>
    </row>
    <row r="113" spans="1:65" s="13" customFormat="1">
      <c r="B113" s="152"/>
      <c r="D113" s="148" t="s">
        <v>181</v>
      </c>
      <c r="E113" s="153" t="s">
        <v>3</v>
      </c>
      <c r="F113" s="154" t="s">
        <v>592</v>
      </c>
      <c r="H113" s="153" t="s">
        <v>3</v>
      </c>
      <c r="L113" s="152"/>
      <c r="M113" s="155"/>
      <c r="N113" s="156"/>
      <c r="O113" s="156"/>
      <c r="P113" s="156"/>
      <c r="Q113" s="156"/>
      <c r="R113" s="156"/>
      <c r="S113" s="156"/>
      <c r="T113" s="157"/>
      <c r="AT113" s="153" t="s">
        <v>181</v>
      </c>
      <c r="AU113" s="153" t="s">
        <v>79</v>
      </c>
      <c r="AV113" s="13" t="s">
        <v>76</v>
      </c>
      <c r="AW113" s="13" t="s">
        <v>31</v>
      </c>
      <c r="AX113" s="13" t="s">
        <v>70</v>
      </c>
      <c r="AY113" s="153" t="s">
        <v>173</v>
      </c>
    </row>
    <row r="114" spans="1:65" s="14" customFormat="1">
      <c r="B114" s="158"/>
      <c r="D114" s="148" t="s">
        <v>181</v>
      </c>
      <c r="E114" s="159" t="s">
        <v>3</v>
      </c>
      <c r="F114" s="160" t="s">
        <v>2061</v>
      </c>
      <c r="H114" s="161">
        <v>196.35</v>
      </c>
      <c r="L114" s="158"/>
      <c r="M114" s="162"/>
      <c r="N114" s="163"/>
      <c r="O114" s="163"/>
      <c r="P114" s="163"/>
      <c r="Q114" s="163"/>
      <c r="R114" s="163"/>
      <c r="S114" s="163"/>
      <c r="T114" s="164"/>
      <c r="AT114" s="159" t="s">
        <v>181</v>
      </c>
      <c r="AU114" s="159" t="s">
        <v>79</v>
      </c>
      <c r="AV114" s="14" t="s">
        <v>79</v>
      </c>
      <c r="AW114" s="14" t="s">
        <v>31</v>
      </c>
      <c r="AX114" s="14" t="s">
        <v>70</v>
      </c>
      <c r="AY114" s="159" t="s">
        <v>173</v>
      </c>
    </row>
    <row r="115" spans="1:65" s="14" customFormat="1">
      <c r="B115" s="158"/>
      <c r="D115" s="148" t="s">
        <v>181</v>
      </c>
      <c r="E115" s="159" t="s">
        <v>3</v>
      </c>
      <c r="F115" s="160" t="s">
        <v>2062</v>
      </c>
      <c r="H115" s="161">
        <v>7.67</v>
      </c>
      <c r="L115" s="158"/>
      <c r="M115" s="162"/>
      <c r="N115" s="163"/>
      <c r="O115" s="163"/>
      <c r="P115" s="163"/>
      <c r="Q115" s="163"/>
      <c r="R115" s="163"/>
      <c r="S115" s="163"/>
      <c r="T115" s="164"/>
      <c r="AT115" s="159" t="s">
        <v>181</v>
      </c>
      <c r="AU115" s="159" t="s">
        <v>79</v>
      </c>
      <c r="AV115" s="14" t="s">
        <v>79</v>
      </c>
      <c r="AW115" s="14" t="s">
        <v>31</v>
      </c>
      <c r="AX115" s="14" t="s">
        <v>70</v>
      </c>
      <c r="AY115" s="159" t="s">
        <v>173</v>
      </c>
    </row>
    <row r="116" spans="1:65" s="13" customFormat="1">
      <c r="B116" s="152"/>
      <c r="D116" s="148" t="s">
        <v>181</v>
      </c>
      <c r="E116" s="153" t="s">
        <v>3</v>
      </c>
      <c r="F116" s="154" t="s">
        <v>1627</v>
      </c>
      <c r="H116" s="153" t="s">
        <v>3</v>
      </c>
      <c r="L116" s="152"/>
      <c r="M116" s="155"/>
      <c r="N116" s="156"/>
      <c r="O116" s="156"/>
      <c r="P116" s="156"/>
      <c r="Q116" s="156"/>
      <c r="R116" s="156"/>
      <c r="S116" s="156"/>
      <c r="T116" s="157"/>
      <c r="AT116" s="153" t="s">
        <v>181</v>
      </c>
      <c r="AU116" s="153" t="s">
        <v>79</v>
      </c>
      <c r="AV116" s="13" t="s">
        <v>76</v>
      </c>
      <c r="AW116" s="13" t="s">
        <v>31</v>
      </c>
      <c r="AX116" s="13" t="s">
        <v>70</v>
      </c>
      <c r="AY116" s="153" t="s">
        <v>173</v>
      </c>
    </row>
    <row r="117" spans="1:65" s="14" customFormat="1">
      <c r="B117" s="158"/>
      <c r="D117" s="148" t="s">
        <v>181</v>
      </c>
      <c r="E117" s="159" t="s">
        <v>3</v>
      </c>
      <c r="F117" s="160" t="s">
        <v>2063</v>
      </c>
      <c r="H117" s="161">
        <v>-22.324999999999999</v>
      </c>
      <c r="L117" s="158"/>
      <c r="M117" s="162"/>
      <c r="N117" s="163"/>
      <c r="O117" s="163"/>
      <c r="P117" s="163"/>
      <c r="Q117" s="163"/>
      <c r="R117" s="163"/>
      <c r="S117" s="163"/>
      <c r="T117" s="164"/>
      <c r="AT117" s="159" t="s">
        <v>181</v>
      </c>
      <c r="AU117" s="159" t="s">
        <v>79</v>
      </c>
      <c r="AV117" s="14" t="s">
        <v>79</v>
      </c>
      <c r="AW117" s="14" t="s">
        <v>31</v>
      </c>
      <c r="AX117" s="14" t="s">
        <v>70</v>
      </c>
      <c r="AY117" s="159" t="s">
        <v>173</v>
      </c>
    </row>
    <row r="118" spans="1:65" s="15" customFormat="1">
      <c r="B118" s="165"/>
      <c r="D118" s="148" t="s">
        <v>181</v>
      </c>
      <c r="E118" s="166" t="s">
        <v>3</v>
      </c>
      <c r="F118" s="167" t="s">
        <v>188</v>
      </c>
      <c r="H118" s="168">
        <v>181.69499999999999</v>
      </c>
      <c r="L118" s="165"/>
      <c r="M118" s="169"/>
      <c r="N118" s="170"/>
      <c r="O118" s="170"/>
      <c r="P118" s="170"/>
      <c r="Q118" s="170"/>
      <c r="R118" s="170"/>
      <c r="S118" s="170"/>
      <c r="T118" s="171"/>
      <c r="AT118" s="166" t="s">
        <v>181</v>
      </c>
      <c r="AU118" s="166" t="s">
        <v>79</v>
      </c>
      <c r="AV118" s="15" t="s">
        <v>178</v>
      </c>
      <c r="AW118" s="15" t="s">
        <v>31</v>
      </c>
      <c r="AX118" s="15" t="s">
        <v>76</v>
      </c>
      <c r="AY118" s="166" t="s">
        <v>173</v>
      </c>
    </row>
    <row r="119" spans="1:65" s="2" customFormat="1" ht="33" customHeight="1">
      <c r="A119" s="30"/>
      <c r="B119" s="135"/>
      <c r="C119" s="136" t="s">
        <v>178</v>
      </c>
      <c r="D119" s="136" t="s">
        <v>175</v>
      </c>
      <c r="E119" s="137" t="s">
        <v>1040</v>
      </c>
      <c r="F119" s="138" t="s">
        <v>1041</v>
      </c>
      <c r="G119" s="139" t="s">
        <v>200</v>
      </c>
      <c r="H119" s="140">
        <v>0.43099999999999999</v>
      </c>
      <c r="I119" s="141"/>
      <c r="J119" s="141">
        <f>ROUND(I119*H119,2)</f>
        <v>0</v>
      </c>
      <c r="K119" s="138" t="s">
        <v>177</v>
      </c>
      <c r="L119" s="31"/>
      <c r="M119" s="142" t="s">
        <v>3</v>
      </c>
      <c r="N119" s="143" t="s">
        <v>41</v>
      </c>
      <c r="O119" s="144">
        <v>1.72</v>
      </c>
      <c r="P119" s="144">
        <f>O119*H119</f>
        <v>0.74131999999999998</v>
      </c>
      <c r="Q119" s="144">
        <v>0</v>
      </c>
      <c r="R119" s="144">
        <f>Q119*H119</f>
        <v>0</v>
      </c>
      <c r="S119" s="144">
        <v>0</v>
      </c>
      <c r="T119" s="145">
        <f>S119*H119</f>
        <v>0</v>
      </c>
      <c r="U119" s="30"/>
      <c r="V119" s="30"/>
      <c r="W119" s="30"/>
      <c r="X119" s="30"/>
      <c r="Y119" s="30"/>
      <c r="Z119" s="30"/>
      <c r="AA119" s="30"/>
      <c r="AB119" s="30"/>
      <c r="AC119" s="30"/>
      <c r="AD119" s="30"/>
      <c r="AE119" s="30"/>
      <c r="AR119" s="146" t="s">
        <v>178</v>
      </c>
      <c r="AT119" s="146" t="s">
        <v>175</v>
      </c>
      <c r="AU119" s="146" t="s">
        <v>79</v>
      </c>
      <c r="AY119" s="18" t="s">
        <v>173</v>
      </c>
      <c r="BE119" s="147">
        <f>IF(N119="základní",J119,0)</f>
        <v>0</v>
      </c>
      <c r="BF119" s="147">
        <f>IF(N119="snížená",J119,0)</f>
        <v>0</v>
      </c>
      <c r="BG119" s="147">
        <f>IF(N119="zákl. přenesená",J119,0)</f>
        <v>0</v>
      </c>
      <c r="BH119" s="147">
        <f>IF(N119="sníž. přenesená",J119,0)</f>
        <v>0</v>
      </c>
      <c r="BI119" s="147">
        <f>IF(N119="nulová",J119,0)</f>
        <v>0</v>
      </c>
      <c r="BJ119" s="18" t="s">
        <v>76</v>
      </c>
      <c r="BK119" s="147">
        <f>ROUND(I119*H119,2)</f>
        <v>0</v>
      </c>
      <c r="BL119" s="18" t="s">
        <v>178</v>
      </c>
      <c r="BM119" s="146" t="s">
        <v>2064</v>
      </c>
    </row>
    <row r="120" spans="1:65" s="2" customFormat="1" ht="48.75">
      <c r="A120" s="30"/>
      <c r="B120" s="31"/>
      <c r="C120" s="30"/>
      <c r="D120" s="148" t="s">
        <v>179</v>
      </c>
      <c r="E120" s="30"/>
      <c r="F120" s="149" t="s">
        <v>214</v>
      </c>
      <c r="G120" s="30"/>
      <c r="H120" s="30"/>
      <c r="I120" s="30"/>
      <c r="J120" s="30"/>
      <c r="K120" s="30"/>
      <c r="L120" s="31"/>
      <c r="M120" s="150"/>
      <c r="N120" s="151"/>
      <c r="O120" s="51"/>
      <c r="P120" s="51"/>
      <c r="Q120" s="51"/>
      <c r="R120" s="51"/>
      <c r="S120" s="51"/>
      <c r="T120" s="52"/>
      <c r="U120" s="30"/>
      <c r="V120" s="30"/>
      <c r="W120" s="30"/>
      <c r="X120" s="30"/>
      <c r="Y120" s="30"/>
      <c r="Z120" s="30"/>
      <c r="AA120" s="30"/>
      <c r="AB120" s="30"/>
      <c r="AC120" s="30"/>
      <c r="AD120" s="30"/>
      <c r="AE120" s="30"/>
      <c r="AT120" s="18" t="s">
        <v>179</v>
      </c>
      <c r="AU120" s="18" t="s">
        <v>79</v>
      </c>
    </row>
    <row r="121" spans="1:65" s="14" customFormat="1">
      <c r="B121" s="158"/>
      <c r="D121" s="148" t="s">
        <v>181</v>
      </c>
      <c r="E121" s="159" t="s">
        <v>3</v>
      </c>
      <c r="F121" s="160" t="s">
        <v>2065</v>
      </c>
      <c r="H121" s="161">
        <v>0.43099999999999999</v>
      </c>
      <c r="L121" s="158"/>
      <c r="M121" s="162"/>
      <c r="N121" s="163"/>
      <c r="O121" s="163"/>
      <c r="P121" s="163"/>
      <c r="Q121" s="163"/>
      <c r="R121" s="163"/>
      <c r="S121" s="163"/>
      <c r="T121" s="164"/>
      <c r="AT121" s="159" t="s">
        <v>181</v>
      </c>
      <c r="AU121" s="159" t="s">
        <v>79</v>
      </c>
      <c r="AV121" s="14" t="s">
        <v>79</v>
      </c>
      <c r="AW121" s="14" t="s">
        <v>31</v>
      </c>
      <c r="AX121" s="14" t="s">
        <v>70</v>
      </c>
      <c r="AY121" s="159" t="s">
        <v>173</v>
      </c>
    </row>
    <row r="122" spans="1:65" s="15" customFormat="1">
      <c r="B122" s="165"/>
      <c r="D122" s="148" t="s">
        <v>181</v>
      </c>
      <c r="E122" s="166" t="s">
        <v>3</v>
      </c>
      <c r="F122" s="167" t="s">
        <v>188</v>
      </c>
      <c r="H122" s="168">
        <v>0.43099999999999999</v>
      </c>
      <c r="L122" s="165"/>
      <c r="M122" s="169"/>
      <c r="N122" s="170"/>
      <c r="O122" s="170"/>
      <c r="P122" s="170"/>
      <c r="Q122" s="170"/>
      <c r="R122" s="170"/>
      <c r="S122" s="170"/>
      <c r="T122" s="171"/>
      <c r="AT122" s="166" t="s">
        <v>181</v>
      </c>
      <c r="AU122" s="166" t="s">
        <v>79</v>
      </c>
      <c r="AV122" s="15" t="s">
        <v>178</v>
      </c>
      <c r="AW122" s="15" t="s">
        <v>31</v>
      </c>
      <c r="AX122" s="15" t="s">
        <v>76</v>
      </c>
      <c r="AY122" s="166" t="s">
        <v>173</v>
      </c>
    </row>
    <row r="123" spans="1:65" s="2" customFormat="1" ht="55.5" customHeight="1">
      <c r="A123" s="30"/>
      <c r="B123" s="135"/>
      <c r="C123" s="136" t="s">
        <v>197</v>
      </c>
      <c r="D123" s="136" t="s">
        <v>175</v>
      </c>
      <c r="E123" s="137" t="s">
        <v>217</v>
      </c>
      <c r="F123" s="138" t="s">
        <v>218</v>
      </c>
      <c r="G123" s="139" t="s">
        <v>200</v>
      </c>
      <c r="H123" s="140">
        <v>165.155</v>
      </c>
      <c r="I123" s="141"/>
      <c r="J123" s="141">
        <f>ROUND(I123*H123,2)</f>
        <v>0</v>
      </c>
      <c r="K123" s="138" t="s">
        <v>177</v>
      </c>
      <c r="L123" s="31"/>
      <c r="M123" s="142" t="s">
        <v>3</v>
      </c>
      <c r="N123" s="143" t="s">
        <v>41</v>
      </c>
      <c r="O123" s="144">
        <v>4.3999999999999997E-2</v>
      </c>
      <c r="P123" s="144">
        <f>O123*H123</f>
        <v>7.2668200000000001</v>
      </c>
      <c r="Q123" s="144">
        <v>0</v>
      </c>
      <c r="R123" s="144">
        <f>Q123*H123</f>
        <v>0</v>
      </c>
      <c r="S123" s="144">
        <v>0</v>
      </c>
      <c r="T123" s="145">
        <f>S123*H123</f>
        <v>0</v>
      </c>
      <c r="U123" s="30"/>
      <c r="V123" s="30"/>
      <c r="W123" s="30"/>
      <c r="X123" s="30"/>
      <c r="Y123" s="30"/>
      <c r="Z123" s="30"/>
      <c r="AA123" s="30"/>
      <c r="AB123" s="30"/>
      <c r="AC123" s="30"/>
      <c r="AD123" s="30"/>
      <c r="AE123" s="30"/>
      <c r="AR123" s="146" t="s">
        <v>178</v>
      </c>
      <c r="AT123" s="146" t="s">
        <v>175</v>
      </c>
      <c r="AU123" s="146" t="s">
        <v>79</v>
      </c>
      <c r="AY123" s="18" t="s">
        <v>173</v>
      </c>
      <c r="BE123" s="147">
        <f>IF(N123="základní",J123,0)</f>
        <v>0</v>
      </c>
      <c r="BF123" s="147">
        <f>IF(N123="snížená",J123,0)</f>
        <v>0</v>
      </c>
      <c r="BG123" s="147">
        <f>IF(N123="zákl. přenesená",J123,0)</f>
        <v>0</v>
      </c>
      <c r="BH123" s="147">
        <f>IF(N123="sníž. přenesená",J123,0)</f>
        <v>0</v>
      </c>
      <c r="BI123" s="147">
        <f>IF(N123="nulová",J123,0)</f>
        <v>0</v>
      </c>
      <c r="BJ123" s="18" t="s">
        <v>76</v>
      </c>
      <c r="BK123" s="147">
        <f>ROUND(I123*H123,2)</f>
        <v>0</v>
      </c>
      <c r="BL123" s="18" t="s">
        <v>178</v>
      </c>
      <c r="BM123" s="146" t="s">
        <v>2066</v>
      </c>
    </row>
    <row r="124" spans="1:65" s="2" customFormat="1" ht="78">
      <c r="A124" s="30"/>
      <c r="B124" s="31"/>
      <c r="C124" s="30"/>
      <c r="D124" s="148" t="s">
        <v>179</v>
      </c>
      <c r="E124" s="30"/>
      <c r="F124" s="149" t="s">
        <v>219</v>
      </c>
      <c r="G124" s="30"/>
      <c r="H124" s="30"/>
      <c r="I124" s="30"/>
      <c r="J124" s="30"/>
      <c r="K124" s="30"/>
      <c r="L124" s="31"/>
      <c r="M124" s="150"/>
      <c r="N124" s="151"/>
      <c r="O124" s="51"/>
      <c r="P124" s="51"/>
      <c r="Q124" s="51"/>
      <c r="R124" s="51"/>
      <c r="S124" s="51"/>
      <c r="T124" s="52"/>
      <c r="U124" s="30"/>
      <c r="V124" s="30"/>
      <c r="W124" s="30"/>
      <c r="X124" s="30"/>
      <c r="Y124" s="30"/>
      <c r="Z124" s="30"/>
      <c r="AA124" s="30"/>
      <c r="AB124" s="30"/>
      <c r="AC124" s="30"/>
      <c r="AD124" s="30"/>
      <c r="AE124" s="30"/>
      <c r="AT124" s="18" t="s">
        <v>179</v>
      </c>
      <c r="AU124" s="18" t="s">
        <v>79</v>
      </c>
    </row>
    <row r="125" spans="1:65" s="13" customFormat="1">
      <c r="B125" s="152"/>
      <c r="D125" s="148" t="s">
        <v>181</v>
      </c>
      <c r="E125" s="153" t="s">
        <v>3</v>
      </c>
      <c r="F125" s="154" t="s">
        <v>1035</v>
      </c>
      <c r="H125" s="153" t="s">
        <v>3</v>
      </c>
      <c r="L125" s="152"/>
      <c r="M125" s="155"/>
      <c r="N125" s="156"/>
      <c r="O125" s="156"/>
      <c r="P125" s="156"/>
      <c r="Q125" s="156"/>
      <c r="R125" s="156"/>
      <c r="S125" s="156"/>
      <c r="T125" s="157"/>
      <c r="AT125" s="153" t="s">
        <v>181</v>
      </c>
      <c r="AU125" s="153" t="s">
        <v>79</v>
      </c>
      <c r="AV125" s="13" t="s">
        <v>76</v>
      </c>
      <c r="AW125" s="13" t="s">
        <v>31</v>
      </c>
      <c r="AX125" s="13" t="s">
        <v>70</v>
      </c>
      <c r="AY125" s="153" t="s">
        <v>173</v>
      </c>
    </row>
    <row r="126" spans="1:65" s="14" customFormat="1">
      <c r="B126" s="158"/>
      <c r="D126" s="148" t="s">
        <v>181</v>
      </c>
      <c r="E126" s="159" t="s">
        <v>3</v>
      </c>
      <c r="F126" s="160" t="s">
        <v>2067</v>
      </c>
      <c r="H126" s="161">
        <v>165.155</v>
      </c>
      <c r="L126" s="158"/>
      <c r="M126" s="162"/>
      <c r="N126" s="163"/>
      <c r="O126" s="163"/>
      <c r="P126" s="163"/>
      <c r="Q126" s="163"/>
      <c r="R126" s="163"/>
      <c r="S126" s="163"/>
      <c r="T126" s="164"/>
      <c r="AT126" s="159" t="s">
        <v>181</v>
      </c>
      <c r="AU126" s="159" t="s">
        <v>79</v>
      </c>
      <c r="AV126" s="14" t="s">
        <v>79</v>
      </c>
      <c r="AW126" s="14" t="s">
        <v>31</v>
      </c>
      <c r="AX126" s="14" t="s">
        <v>76</v>
      </c>
      <c r="AY126" s="159" t="s">
        <v>173</v>
      </c>
    </row>
    <row r="127" spans="1:65" s="2" customFormat="1" ht="55.5" customHeight="1">
      <c r="A127" s="30"/>
      <c r="B127" s="135"/>
      <c r="C127" s="136" t="s">
        <v>202</v>
      </c>
      <c r="D127" s="136" t="s">
        <v>175</v>
      </c>
      <c r="E127" s="137" t="s">
        <v>221</v>
      </c>
      <c r="F127" s="138" t="s">
        <v>222</v>
      </c>
      <c r="G127" s="139" t="s">
        <v>200</v>
      </c>
      <c r="H127" s="140">
        <v>20.971</v>
      </c>
      <c r="I127" s="141"/>
      <c r="J127" s="141">
        <f>ROUND(I127*H127,2)</f>
        <v>0</v>
      </c>
      <c r="K127" s="138" t="s">
        <v>177</v>
      </c>
      <c r="L127" s="31"/>
      <c r="M127" s="142" t="s">
        <v>3</v>
      </c>
      <c r="N127" s="143" t="s">
        <v>41</v>
      </c>
      <c r="O127" s="144">
        <v>8.6999999999999994E-2</v>
      </c>
      <c r="P127" s="144">
        <f>O127*H127</f>
        <v>1.8244769999999999</v>
      </c>
      <c r="Q127" s="144">
        <v>0</v>
      </c>
      <c r="R127" s="144">
        <f>Q127*H127</f>
        <v>0</v>
      </c>
      <c r="S127" s="144">
        <v>0</v>
      </c>
      <c r="T127" s="145">
        <f>S127*H127</f>
        <v>0</v>
      </c>
      <c r="U127" s="30"/>
      <c r="V127" s="30"/>
      <c r="W127" s="30"/>
      <c r="X127" s="30"/>
      <c r="Y127" s="30"/>
      <c r="Z127" s="30"/>
      <c r="AA127" s="30"/>
      <c r="AB127" s="30"/>
      <c r="AC127" s="30"/>
      <c r="AD127" s="30"/>
      <c r="AE127" s="30"/>
      <c r="AR127" s="146" t="s">
        <v>178</v>
      </c>
      <c r="AT127" s="146" t="s">
        <v>175</v>
      </c>
      <c r="AU127" s="146" t="s">
        <v>79</v>
      </c>
      <c r="AY127" s="18" t="s">
        <v>173</v>
      </c>
      <c r="BE127" s="147">
        <f>IF(N127="základní",J127,0)</f>
        <v>0</v>
      </c>
      <c r="BF127" s="147">
        <f>IF(N127="snížená",J127,0)</f>
        <v>0</v>
      </c>
      <c r="BG127" s="147">
        <f>IF(N127="zákl. přenesená",J127,0)</f>
        <v>0</v>
      </c>
      <c r="BH127" s="147">
        <f>IF(N127="sníž. přenesená",J127,0)</f>
        <v>0</v>
      </c>
      <c r="BI127" s="147">
        <f>IF(N127="nulová",J127,0)</f>
        <v>0</v>
      </c>
      <c r="BJ127" s="18" t="s">
        <v>76</v>
      </c>
      <c r="BK127" s="147">
        <f>ROUND(I127*H127,2)</f>
        <v>0</v>
      </c>
      <c r="BL127" s="18" t="s">
        <v>178</v>
      </c>
      <c r="BM127" s="146" t="s">
        <v>2068</v>
      </c>
    </row>
    <row r="128" spans="1:65" s="2" customFormat="1" ht="78">
      <c r="A128" s="30"/>
      <c r="B128" s="31"/>
      <c r="C128" s="30"/>
      <c r="D128" s="148" t="s">
        <v>179</v>
      </c>
      <c r="E128" s="30"/>
      <c r="F128" s="149" t="s">
        <v>219</v>
      </c>
      <c r="G128" s="30"/>
      <c r="H128" s="30"/>
      <c r="I128" s="30"/>
      <c r="J128" s="30"/>
      <c r="K128" s="30"/>
      <c r="L128" s="31"/>
      <c r="M128" s="150"/>
      <c r="N128" s="151"/>
      <c r="O128" s="51"/>
      <c r="P128" s="51"/>
      <c r="Q128" s="51"/>
      <c r="R128" s="51"/>
      <c r="S128" s="51"/>
      <c r="T128" s="52"/>
      <c r="U128" s="30"/>
      <c r="V128" s="30"/>
      <c r="W128" s="30"/>
      <c r="X128" s="30"/>
      <c r="Y128" s="30"/>
      <c r="Z128" s="30"/>
      <c r="AA128" s="30"/>
      <c r="AB128" s="30"/>
      <c r="AC128" s="30"/>
      <c r="AD128" s="30"/>
      <c r="AE128" s="30"/>
      <c r="AT128" s="18" t="s">
        <v>179</v>
      </c>
      <c r="AU128" s="18" t="s">
        <v>79</v>
      </c>
    </row>
    <row r="129" spans="1:65" s="13" customFormat="1">
      <c r="B129" s="152"/>
      <c r="D129" s="148" t="s">
        <v>181</v>
      </c>
      <c r="E129" s="153" t="s">
        <v>3</v>
      </c>
      <c r="F129" s="154" t="s">
        <v>223</v>
      </c>
      <c r="H129" s="153" t="s">
        <v>3</v>
      </c>
      <c r="L129" s="152"/>
      <c r="M129" s="155"/>
      <c r="N129" s="156"/>
      <c r="O129" s="156"/>
      <c r="P129" s="156"/>
      <c r="Q129" s="156"/>
      <c r="R129" s="156"/>
      <c r="S129" s="156"/>
      <c r="T129" s="157"/>
      <c r="AT129" s="153" t="s">
        <v>181</v>
      </c>
      <c r="AU129" s="153" t="s">
        <v>79</v>
      </c>
      <c r="AV129" s="13" t="s">
        <v>76</v>
      </c>
      <c r="AW129" s="13" t="s">
        <v>31</v>
      </c>
      <c r="AX129" s="13" t="s">
        <v>70</v>
      </c>
      <c r="AY129" s="153" t="s">
        <v>173</v>
      </c>
    </row>
    <row r="130" spans="1:65" s="14" customFormat="1">
      <c r="B130" s="158"/>
      <c r="D130" s="148" t="s">
        <v>181</v>
      </c>
      <c r="E130" s="159" t="s">
        <v>3</v>
      </c>
      <c r="F130" s="160" t="s">
        <v>2069</v>
      </c>
      <c r="H130" s="161">
        <v>4</v>
      </c>
      <c r="L130" s="158"/>
      <c r="M130" s="162"/>
      <c r="N130" s="163"/>
      <c r="O130" s="163"/>
      <c r="P130" s="163"/>
      <c r="Q130" s="163"/>
      <c r="R130" s="163"/>
      <c r="S130" s="163"/>
      <c r="T130" s="164"/>
      <c r="AT130" s="159" t="s">
        <v>181</v>
      </c>
      <c r="AU130" s="159" t="s">
        <v>79</v>
      </c>
      <c r="AV130" s="14" t="s">
        <v>79</v>
      </c>
      <c r="AW130" s="14" t="s">
        <v>31</v>
      </c>
      <c r="AX130" s="14" t="s">
        <v>70</v>
      </c>
      <c r="AY130" s="159" t="s">
        <v>173</v>
      </c>
    </row>
    <row r="131" spans="1:65" s="14" customFormat="1">
      <c r="B131" s="158"/>
      <c r="D131" s="148" t="s">
        <v>181</v>
      </c>
      <c r="E131" s="159" t="s">
        <v>3</v>
      </c>
      <c r="F131" s="160" t="s">
        <v>2070</v>
      </c>
      <c r="H131" s="161">
        <v>182.126</v>
      </c>
      <c r="L131" s="158"/>
      <c r="M131" s="162"/>
      <c r="N131" s="163"/>
      <c r="O131" s="163"/>
      <c r="P131" s="163"/>
      <c r="Q131" s="163"/>
      <c r="R131" s="163"/>
      <c r="S131" s="163"/>
      <c r="T131" s="164"/>
      <c r="AT131" s="159" t="s">
        <v>181</v>
      </c>
      <c r="AU131" s="159" t="s">
        <v>79</v>
      </c>
      <c r="AV131" s="14" t="s">
        <v>79</v>
      </c>
      <c r="AW131" s="14" t="s">
        <v>31</v>
      </c>
      <c r="AX131" s="14" t="s">
        <v>70</v>
      </c>
      <c r="AY131" s="159" t="s">
        <v>173</v>
      </c>
    </row>
    <row r="132" spans="1:65" s="14" customFormat="1">
      <c r="B132" s="158"/>
      <c r="D132" s="148" t="s">
        <v>181</v>
      </c>
      <c r="E132" s="159" t="s">
        <v>3</v>
      </c>
      <c r="F132" s="160" t="s">
        <v>2071</v>
      </c>
      <c r="H132" s="161">
        <v>-165.155</v>
      </c>
      <c r="L132" s="158"/>
      <c r="M132" s="162"/>
      <c r="N132" s="163"/>
      <c r="O132" s="163"/>
      <c r="P132" s="163"/>
      <c r="Q132" s="163"/>
      <c r="R132" s="163"/>
      <c r="S132" s="163"/>
      <c r="T132" s="164"/>
      <c r="AT132" s="159" t="s">
        <v>181</v>
      </c>
      <c r="AU132" s="159" t="s">
        <v>79</v>
      </c>
      <c r="AV132" s="14" t="s">
        <v>79</v>
      </c>
      <c r="AW132" s="14" t="s">
        <v>31</v>
      </c>
      <c r="AX132" s="14" t="s">
        <v>70</v>
      </c>
      <c r="AY132" s="159" t="s">
        <v>173</v>
      </c>
    </row>
    <row r="133" spans="1:65" s="15" customFormat="1">
      <c r="B133" s="165"/>
      <c r="D133" s="148" t="s">
        <v>181</v>
      </c>
      <c r="E133" s="166" t="s">
        <v>3</v>
      </c>
      <c r="F133" s="167" t="s">
        <v>188</v>
      </c>
      <c r="H133" s="168">
        <v>20.971000000000004</v>
      </c>
      <c r="L133" s="165"/>
      <c r="M133" s="169"/>
      <c r="N133" s="170"/>
      <c r="O133" s="170"/>
      <c r="P133" s="170"/>
      <c r="Q133" s="170"/>
      <c r="R133" s="170"/>
      <c r="S133" s="170"/>
      <c r="T133" s="171"/>
      <c r="AT133" s="166" t="s">
        <v>181</v>
      </c>
      <c r="AU133" s="166" t="s">
        <v>79</v>
      </c>
      <c r="AV133" s="15" t="s">
        <v>178</v>
      </c>
      <c r="AW133" s="15" t="s">
        <v>31</v>
      </c>
      <c r="AX133" s="15" t="s">
        <v>76</v>
      </c>
      <c r="AY133" s="166" t="s">
        <v>173</v>
      </c>
    </row>
    <row r="134" spans="1:65" s="2" customFormat="1" ht="55.5" customHeight="1">
      <c r="A134" s="30"/>
      <c r="B134" s="135"/>
      <c r="C134" s="136" t="s">
        <v>206</v>
      </c>
      <c r="D134" s="136" t="s">
        <v>175</v>
      </c>
      <c r="E134" s="137" t="s">
        <v>225</v>
      </c>
      <c r="F134" s="138" t="s">
        <v>226</v>
      </c>
      <c r="G134" s="139" t="s">
        <v>200</v>
      </c>
      <c r="H134" s="140">
        <v>209.71</v>
      </c>
      <c r="I134" s="141"/>
      <c r="J134" s="141">
        <f>ROUND(I134*H134,2)</f>
        <v>0</v>
      </c>
      <c r="K134" s="138" t="s">
        <v>177</v>
      </c>
      <c r="L134" s="31"/>
      <c r="M134" s="142" t="s">
        <v>3</v>
      </c>
      <c r="N134" s="143" t="s">
        <v>41</v>
      </c>
      <c r="O134" s="144">
        <v>5.0000000000000001E-3</v>
      </c>
      <c r="P134" s="144">
        <f>O134*H134</f>
        <v>1.0485500000000001</v>
      </c>
      <c r="Q134" s="144">
        <v>0</v>
      </c>
      <c r="R134" s="144">
        <f>Q134*H134</f>
        <v>0</v>
      </c>
      <c r="S134" s="144">
        <v>0</v>
      </c>
      <c r="T134" s="145">
        <f>S134*H134</f>
        <v>0</v>
      </c>
      <c r="U134" s="30"/>
      <c r="V134" s="30"/>
      <c r="W134" s="30"/>
      <c r="X134" s="30"/>
      <c r="Y134" s="30"/>
      <c r="Z134" s="30"/>
      <c r="AA134" s="30"/>
      <c r="AB134" s="30"/>
      <c r="AC134" s="30"/>
      <c r="AD134" s="30"/>
      <c r="AE134" s="30"/>
      <c r="AR134" s="146" t="s">
        <v>178</v>
      </c>
      <c r="AT134" s="146" t="s">
        <v>175</v>
      </c>
      <c r="AU134" s="146" t="s">
        <v>79</v>
      </c>
      <c r="AY134" s="18" t="s">
        <v>173</v>
      </c>
      <c r="BE134" s="147">
        <f>IF(N134="základní",J134,0)</f>
        <v>0</v>
      </c>
      <c r="BF134" s="147">
        <f>IF(N134="snížená",J134,0)</f>
        <v>0</v>
      </c>
      <c r="BG134" s="147">
        <f>IF(N134="zákl. přenesená",J134,0)</f>
        <v>0</v>
      </c>
      <c r="BH134" s="147">
        <f>IF(N134="sníž. přenesená",J134,0)</f>
        <v>0</v>
      </c>
      <c r="BI134" s="147">
        <f>IF(N134="nulová",J134,0)</f>
        <v>0</v>
      </c>
      <c r="BJ134" s="18" t="s">
        <v>76</v>
      </c>
      <c r="BK134" s="147">
        <f>ROUND(I134*H134,2)</f>
        <v>0</v>
      </c>
      <c r="BL134" s="18" t="s">
        <v>178</v>
      </c>
      <c r="BM134" s="146" t="s">
        <v>2072</v>
      </c>
    </row>
    <row r="135" spans="1:65" s="2" customFormat="1" ht="78">
      <c r="A135" s="30"/>
      <c r="B135" s="31"/>
      <c r="C135" s="30"/>
      <c r="D135" s="148" t="s">
        <v>179</v>
      </c>
      <c r="E135" s="30"/>
      <c r="F135" s="149" t="s">
        <v>219</v>
      </c>
      <c r="G135" s="30"/>
      <c r="H135" s="30"/>
      <c r="I135" s="30"/>
      <c r="J135" s="30"/>
      <c r="K135" s="30"/>
      <c r="L135" s="31"/>
      <c r="M135" s="150"/>
      <c r="N135" s="151"/>
      <c r="O135" s="51"/>
      <c r="P135" s="51"/>
      <c r="Q135" s="51"/>
      <c r="R135" s="51"/>
      <c r="S135" s="51"/>
      <c r="T135" s="52"/>
      <c r="U135" s="30"/>
      <c r="V135" s="30"/>
      <c r="W135" s="30"/>
      <c r="X135" s="30"/>
      <c r="Y135" s="30"/>
      <c r="Z135" s="30"/>
      <c r="AA135" s="30"/>
      <c r="AB135" s="30"/>
      <c r="AC135" s="30"/>
      <c r="AD135" s="30"/>
      <c r="AE135" s="30"/>
      <c r="AT135" s="18" t="s">
        <v>179</v>
      </c>
      <c r="AU135" s="18" t="s">
        <v>79</v>
      </c>
    </row>
    <row r="136" spans="1:65" s="13" customFormat="1">
      <c r="B136" s="152"/>
      <c r="D136" s="148" t="s">
        <v>181</v>
      </c>
      <c r="E136" s="153" t="s">
        <v>3</v>
      </c>
      <c r="F136" s="154" t="s">
        <v>1380</v>
      </c>
      <c r="H136" s="153" t="s">
        <v>3</v>
      </c>
      <c r="L136" s="152"/>
      <c r="M136" s="155"/>
      <c r="N136" s="156"/>
      <c r="O136" s="156"/>
      <c r="P136" s="156"/>
      <c r="Q136" s="156"/>
      <c r="R136" s="156"/>
      <c r="S136" s="156"/>
      <c r="T136" s="157"/>
      <c r="AT136" s="153" t="s">
        <v>181</v>
      </c>
      <c r="AU136" s="153" t="s">
        <v>79</v>
      </c>
      <c r="AV136" s="13" t="s">
        <v>76</v>
      </c>
      <c r="AW136" s="13" t="s">
        <v>31</v>
      </c>
      <c r="AX136" s="13" t="s">
        <v>70</v>
      </c>
      <c r="AY136" s="153" t="s">
        <v>173</v>
      </c>
    </row>
    <row r="137" spans="1:65" s="14" customFormat="1">
      <c r="B137" s="158"/>
      <c r="D137" s="148" t="s">
        <v>181</v>
      </c>
      <c r="E137" s="159" t="s">
        <v>3</v>
      </c>
      <c r="F137" s="160" t="s">
        <v>2073</v>
      </c>
      <c r="H137" s="161">
        <v>209.71</v>
      </c>
      <c r="L137" s="158"/>
      <c r="M137" s="162"/>
      <c r="N137" s="163"/>
      <c r="O137" s="163"/>
      <c r="P137" s="163"/>
      <c r="Q137" s="163"/>
      <c r="R137" s="163"/>
      <c r="S137" s="163"/>
      <c r="T137" s="164"/>
      <c r="AT137" s="159" t="s">
        <v>181</v>
      </c>
      <c r="AU137" s="159" t="s">
        <v>79</v>
      </c>
      <c r="AV137" s="14" t="s">
        <v>79</v>
      </c>
      <c r="AW137" s="14" t="s">
        <v>31</v>
      </c>
      <c r="AX137" s="14" t="s">
        <v>76</v>
      </c>
      <c r="AY137" s="159" t="s">
        <v>173</v>
      </c>
    </row>
    <row r="138" spans="1:65" s="2" customFormat="1" ht="33" customHeight="1">
      <c r="A138" s="30"/>
      <c r="B138" s="135"/>
      <c r="C138" s="136" t="s">
        <v>211</v>
      </c>
      <c r="D138" s="136" t="s">
        <v>175</v>
      </c>
      <c r="E138" s="137" t="s">
        <v>233</v>
      </c>
      <c r="F138" s="138" t="s">
        <v>234</v>
      </c>
      <c r="G138" s="139" t="s">
        <v>200</v>
      </c>
      <c r="H138" s="140">
        <v>16.971</v>
      </c>
      <c r="I138" s="141"/>
      <c r="J138" s="141">
        <f>ROUND(I138*H138,2)</f>
        <v>0</v>
      </c>
      <c r="K138" s="138" t="s">
        <v>177</v>
      </c>
      <c r="L138" s="31"/>
      <c r="M138" s="142" t="s">
        <v>3</v>
      </c>
      <c r="N138" s="143" t="s">
        <v>41</v>
      </c>
      <c r="O138" s="144">
        <v>8.9999999999999993E-3</v>
      </c>
      <c r="P138" s="144">
        <f>O138*H138</f>
        <v>0.15273899999999999</v>
      </c>
      <c r="Q138" s="144">
        <v>0</v>
      </c>
      <c r="R138" s="144">
        <f>Q138*H138</f>
        <v>0</v>
      </c>
      <c r="S138" s="144">
        <v>0</v>
      </c>
      <c r="T138" s="145">
        <f>S138*H138</f>
        <v>0</v>
      </c>
      <c r="U138" s="30"/>
      <c r="V138" s="30"/>
      <c r="W138" s="30"/>
      <c r="X138" s="30"/>
      <c r="Y138" s="30"/>
      <c r="Z138" s="30"/>
      <c r="AA138" s="30"/>
      <c r="AB138" s="30"/>
      <c r="AC138" s="30"/>
      <c r="AD138" s="30"/>
      <c r="AE138" s="30"/>
      <c r="AR138" s="146" t="s">
        <v>178</v>
      </c>
      <c r="AT138" s="146" t="s">
        <v>175</v>
      </c>
      <c r="AU138" s="146" t="s">
        <v>79</v>
      </c>
      <c r="AY138" s="18" t="s">
        <v>173</v>
      </c>
      <c r="BE138" s="147">
        <f>IF(N138="základní",J138,0)</f>
        <v>0</v>
      </c>
      <c r="BF138" s="147">
        <f>IF(N138="snížená",J138,0)</f>
        <v>0</v>
      </c>
      <c r="BG138" s="147">
        <f>IF(N138="zákl. přenesená",J138,0)</f>
        <v>0</v>
      </c>
      <c r="BH138" s="147">
        <f>IF(N138="sníž. přenesená",J138,0)</f>
        <v>0</v>
      </c>
      <c r="BI138" s="147">
        <f>IF(N138="nulová",J138,0)</f>
        <v>0</v>
      </c>
      <c r="BJ138" s="18" t="s">
        <v>76</v>
      </c>
      <c r="BK138" s="147">
        <f>ROUND(I138*H138,2)</f>
        <v>0</v>
      </c>
      <c r="BL138" s="18" t="s">
        <v>178</v>
      </c>
      <c r="BM138" s="146" t="s">
        <v>2074</v>
      </c>
    </row>
    <row r="139" spans="1:65" s="2" customFormat="1" ht="165.75">
      <c r="A139" s="30"/>
      <c r="B139" s="31"/>
      <c r="C139" s="30"/>
      <c r="D139" s="148" t="s">
        <v>179</v>
      </c>
      <c r="E139" s="30"/>
      <c r="F139" s="149" t="s">
        <v>235</v>
      </c>
      <c r="G139" s="30"/>
      <c r="H139" s="30"/>
      <c r="I139" s="30"/>
      <c r="J139" s="30"/>
      <c r="K139" s="30"/>
      <c r="L139" s="31"/>
      <c r="M139" s="150"/>
      <c r="N139" s="151"/>
      <c r="O139" s="51"/>
      <c r="P139" s="51"/>
      <c r="Q139" s="51"/>
      <c r="R139" s="51"/>
      <c r="S139" s="51"/>
      <c r="T139" s="52"/>
      <c r="U139" s="30"/>
      <c r="V139" s="30"/>
      <c r="W139" s="30"/>
      <c r="X139" s="30"/>
      <c r="Y139" s="30"/>
      <c r="Z139" s="30"/>
      <c r="AA139" s="30"/>
      <c r="AB139" s="30"/>
      <c r="AC139" s="30"/>
      <c r="AD139" s="30"/>
      <c r="AE139" s="30"/>
      <c r="AT139" s="18" t="s">
        <v>179</v>
      </c>
      <c r="AU139" s="18" t="s">
        <v>79</v>
      </c>
    </row>
    <row r="140" spans="1:65" s="14" customFormat="1">
      <c r="B140" s="158"/>
      <c r="D140" s="148" t="s">
        <v>181</v>
      </c>
      <c r="E140" s="159" t="s">
        <v>3</v>
      </c>
      <c r="F140" s="160" t="s">
        <v>2075</v>
      </c>
      <c r="H140" s="161">
        <v>16.971</v>
      </c>
      <c r="L140" s="158"/>
      <c r="M140" s="162"/>
      <c r="N140" s="163"/>
      <c r="O140" s="163"/>
      <c r="P140" s="163"/>
      <c r="Q140" s="163"/>
      <c r="R140" s="163"/>
      <c r="S140" s="163"/>
      <c r="T140" s="164"/>
      <c r="AT140" s="159" t="s">
        <v>181</v>
      </c>
      <c r="AU140" s="159" t="s">
        <v>79</v>
      </c>
      <c r="AV140" s="14" t="s">
        <v>79</v>
      </c>
      <c r="AW140" s="14" t="s">
        <v>31</v>
      </c>
      <c r="AX140" s="14" t="s">
        <v>76</v>
      </c>
      <c r="AY140" s="159" t="s">
        <v>173</v>
      </c>
    </row>
    <row r="141" spans="1:65" s="2" customFormat="1" ht="33" customHeight="1">
      <c r="A141" s="30"/>
      <c r="B141" s="135"/>
      <c r="C141" s="136" t="s">
        <v>216</v>
      </c>
      <c r="D141" s="136" t="s">
        <v>175</v>
      </c>
      <c r="E141" s="137" t="s">
        <v>237</v>
      </c>
      <c r="F141" s="138" t="s">
        <v>238</v>
      </c>
      <c r="G141" s="139" t="s">
        <v>239</v>
      </c>
      <c r="H141" s="140">
        <v>32.244999999999997</v>
      </c>
      <c r="I141" s="141"/>
      <c r="J141" s="141">
        <f>ROUND(I141*H141,2)</f>
        <v>0</v>
      </c>
      <c r="K141" s="138" t="s">
        <v>177</v>
      </c>
      <c r="L141" s="31"/>
      <c r="M141" s="142" t="s">
        <v>3</v>
      </c>
      <c r="N141" s="143" t="s">
        <v>41</v>
      </c>
      <c r="O141" s="144">
        <v>0</v>
      </c>
      <c r="P141" s="144">
        <f>O141*H141</f>
        <v>0</v>
      </c>
      <c r="Q141" s="144">
        <v>0</v>
      </c>
      <c r="R141" s="144">
        <f>Q141*H141</f>
        <v>0</v>
      </c>
      <c r="S141" s="144">
        <v>0</v>
      </c>
      <c r="T141" s="145">
        <f>S141*H141</f>
        <v>0</v>
      </c>
      <c r="U141" s="30"/>
      <c r="V141" s="30"/>
      <c r="W141" s="30"/>
      <c r="X141" s="30"/>
      <c r="Y141" s="30"/>
      <c r="Z141" s="30"/>
      <c r="AA141" s="30"/>
      <c r="AB141" s="30"/>
      <c r="AC141" s="30"/>
      <c r="AD141" s="30"/>
      <c r="AE141" s="30"/>
      <c r="AR141" s="146" t="s">
        <v>178</v>
      </c>
      <c r="AT141" s="146" t="s">
        <v>175</v>
      </c>
      <c r="AU141" s="146" t="s">
        <v>79</v>
      </c>
      <c r="AY141" s="18" t="s">
        <v>173</v>
      </c>
      <c r="BE141" s="147">
        <f>IF(N141="základní",J141,0)</f>
        <v>0</v>
      </c>
      <c r="BF141" s="147">
        <f>IF(N141="snížená",J141,0)</f>
        <v>0</v>
      </c>
      <c r="BG141" s="147">
        <f>IF(N141="zákl. přenesená",J141,0)</f>
        <v>0</v>
      </c>
      <c r="BH141" s="147">
        <f>IF(N141="sníž. přenesená",J141,0)</f>
        <v>0</v>
      </c>
      <c r="BI141" s="147">
        <f>IF(N141="nulová",J141,0)</f>
        <v>0</v>
      </c>
      <c r="BJ141" s="18" t="s">
        <v>76</v>
      </c>
      <c r="BK141" s="147">
        <f>ROUND(I141*H141,2)</f>
        <v>0</v>
      </c>
      <c r="BL141" s="18" t="s">
        <v>178</v>
      </c>
      <c r="BM141" s="146" t="s">
        <v>2076</v>
      </c>
    </row>
    <row r="142" spans="1:65" s="2" customFormat="1" ht="58.5">
      <c r="A142" s="30"/>
      <c r="B142" s="31"/>
      <c r="C142" s="30"/>
      <c r="D142" s="148" t="s">
        <v>179</v>
      </c>
      <c r="E142" s="30"/>
      <c r="F142" s="149" t="s">
        <v>240</v>
      </c>
      <c r="G142" s="30"/>
      <c r="H142" s="30"/>
      <c r="I142" s="30"/>
      <c r="J142" s="30"/>
      <c r="K142" s="30"/>
      <c r="L142" s="31"/>
      <c r="M142" s="150"/>
      <c r="N142" s="151"/>
      <c r="O142" s="51"/>
      <c r="P142" s="51"/>
      <c r="Q142" s="51"/>
      <c r="R142" s="51"/>
      <c r="S142" s="51"/>
      <c r="T142" s="52"/>
      <c r="U142" s="30"/>
      <c r="V142" s="30"/>
      <c r="W142" s="30"/>
      <c r="X142" s="30"/>
      <c r="Y142" s="30"/>
      <c r="Z142" s="30"/>
      <c r="AA142" s="30"/>
      <c r="AB142" s="30"/>
      <c r="AC142" s="30"/>
      <c r="AD142" s="30"/>
      <c r="AE142" s="30"/>
      <c r="AT142" s="18" t="s">
        <v>179</v>
      </c>
      <c r="AU142" s="18" t="s">
        <v>79</v>
      </c>
    </row>
    <row r="143" spans="1:65" s="14" customFormat="1">
      <c r="B143" s="158"/>
      <c r="D143" s="148" t="s">
        <v>181</v>
      </c>
      <c r="E143" s="159" t="s">
        <v>3</v>
      </c>
      <c r="F143" s="160" t="s">
        <v>2077</v>
      </c>
      <c r="H143" s="161">
        <v>32.244999999999997</v>
      </c>
      <c r="L143" s="158"/>
      <c r="M143" s="162"/>
      <c r="N143" s="163"/>
      <c r="O143" s="163"/>
      <c r="P143" s="163"/>
      <c r="Q143" s="163"/>
      <c r="R143" s="163"/>
      <c r="S143" s="163"/>
      <c r="T143" s="164"/>
      <c r="AT143" s="159" t="s">
        <v>181</v>
      </c>
      <c r="AU143" s="159" t="s">
        <v>79</v>
      </c>
      <c r="AV143" s="14" t="s">
        <v>79</v>
      </c>
      <c r="AW143" s="14" t="s">
        <v>31</v>
      </c>
      <c r="AX143" s="14" t="s">
        <v>76</v>
      </c>
      <c r="AY143" s="159" t="s">
        <v>173</v>
      </c>
    </row>
    <row r="144" spans="1:65" s="2" customFormat="1" ht="33" customHeight="1">
      <c r="A144" s="30"/>
      <c r="B144" s="135"/>
      <c r="C144" s="136" t="s">
        <v>220</v>
      </c>
      <c r="D144" s="136" t="s">
        <v>175</v>
      </c>
      <c r="E144" s="137" t="s">
        <v>241</v>
      </c>
      <c r="F144" s="138" t="s">
        <v>242</v>
      </c>
      <c r="G144" s="139" t="s">
        <v>200</v>
      </c>
      <c r="H144" s="140">
        <v>165.155</v>
      </c>
      <c r="I144" s="141"/>
      <c r="J144" s="141">
        <f>ROUND(I144*H144,2)</f>
        <v>0</v>
      </c>
      <c r="K144" s="138" t="s">
        <v>177</v>
      </c>
      <c r="L144" s="31"/>
      <c r="M144" s="142" t="s">
        <v>3</v>
      </c>
      <c r="N144" s="143" t="s">
        <v>41</v>
      </c>
      <c r="O144" s="144">
        <v>0.32800000000000001</v>
      </c>
      <c r="P144" s="144">
        <f>O144*H144</f>
        <v>54.170840000000005</v>
      </c>
      <c r="Q144" s="144">
        <v>0</v>
      </c>
      <c r="R144" s="144">
        <f>Q144*H144</f>
        <v>0</v>
      </c>
      <c r="S144" s="144">
        <v>0</v>
      </c>
      <c r="T144" s="145">
        <f>S144*H144</f>
        <v>0</v>
      </c>
      <c r="U144" s="30"/>
      <c r="V144" s="30"/>
      <c r="W144" s="30"/>
      <c r="X144" s="30"/>
      <c r="Y144" s="30"/>
      <c r="Z144" s="30"/>
      <c r="AA144" s="30"/>
      <c r="AB144" s="30"/>
      <c r="AC144" s="30"/>
      <c r="AD144" s="30"/>
      <c r="AE144" s="30"/>
      <c r="AR144" s="146" t="s">
        <v>178</v>
      </c>
      <c r="AT144" s="146" t="s">
        <v>175</v>
      </c>
      <c r="AU144" s="146" t="s">
        <v>79</v>
      </c>
      <c r="AY144" s="18" t="s">
        <v>173</v>
      </c>
      <c r="BE144" s="147">
        <f>IF(N144="základní",J144,0)</f>
        <v>0</v>
      </c>
      <c r="BF144" s="147">
        <f>IF(N144="snížená",J144,0)</f>
        <v>0</v>
      </c>
      <c r="BG144" s="147">
        <f>IF(N144="zákl. přenesená",J144,0)</f>
        <v>0</v>
      </c>
      <c r="BH144" s="147">
        <f>IF(N144="sníž. přenesená",J144,0)</f>
        <v>0</v>
      </c>
      <c r="BI144" s="147">
        <f>IF(N144="nulová",J144,0)</f>
        <v>0</v>
      </c>
      <c r="BJ144" s="18" t="s">
        <v>76</v>
      </c>
      <c r="BK144" s="147">
        <f>ROUND(I144*H144,2)</f>
        <v>0</v>
      </c>
      <c r="BL144" s="18" t="s">
        <v>178</v>
      </c>
      <c r="BM144" s="146" t="s">
        <v>2078</v>
      </c>
    </row>
    <row r="145" spans="1:65" s="2" customFormat="1" ht="234">
      <c r="A145" s="30"/>
      <c r="B145" s="31"/>
      <c r="C145" s="30"/>
      <c r="D145" s="148" t="s">
        <v>179</v>
      </c>
      <c r="E145" s="30"/>
      <c r="F145" s="149" t="s">
        <v>243</v>
      </c>
      <c r="G145" s="30"/>
      <c r="H145" s="30"/>
      <c r="I145" s="30"/>
      <c r="J145" s="30"/>
      <c r="K145" s="30"/>
      <c r="L145" s="31"/>
      <c r="M145" s="150"/>
      <c r="N145" s="151"/>
      <c r="O145" s="51"/>
      <c r="P145" s="51"/>
      <c r="Q145" s="51"/>
      <c r="R145" s="51"/>
      <c r="S145" s="51"/>
      <c r="T145" s="52"/>
      <c r="U145" s="30"/>
      <c r="V145" s="30"/>
      <c r="W145" s="30"/>
      <c r="X145" s="30"/>
      <c r="Y145" s="30"/>
      <c r="Z145" s="30"/>
      <c r="AA145" s="30"/>
      <c r="AB145" s="30"/>
      <c r="AC145" s="30"/>
      <c r="AD145" s="30"/>
      <c r="AE145" s="30"/>
      <c r="AT145" s="18" t="s">
        <v>179</v>
      </c>
      <c r="AU145" s="18" t="s">
        <v>79</v>
      </c>
    </row>
    <row r="146" spans="1:65" s="13" customFormat="1">
      <c r="B146" s="152"/>
      <c r="D146" s="148" t="s">
        <v>181</v>
      </c>
      <c r="E146" s="153" t="s">
        <v>3</v>
      </c>
      <c r="F146" s="154" t="s">
        <v>526</v>
      </c>
      <c r="H146" s="153" t="s">
        <v>3</v>
      </c>
      <c r="L146" s="152"/>
      <c r="M146" s="155"/>
      <c r="N146" s="156"/>
      <c r="O146" s="156"/>
      <c r="P146" s="156"/>
      <c r="Q146" s="156"/>
      <c r="R146" s="156"/>
      <c r="S146" s="156"/>
      <c r="T146" s="157"/>
      <c r="AT146" s="153" t="s">
        <v>181</v>
      </c>
      <c r="AU146" s="153" t="s">
        <v>79</v>
      </c>
      <c r="AV146" s="13" t="s">
        <v>76</v>
      </c>
      <c r="AW146" s="13" t="s">
        <v>31</v>
      </c>
      <c r="AX146" s="13" t="s">
        <v>70</v>
      </c>
      <c r="AY146" s="153" t="s">
        <v>173</v>
      </c>
    </row>
    <row r="147" spans="1:65" s="14" customFormat="1" ht="22.5">
      <c r="B147" s="158"/>
      <c r="D147" s="148" t="s">
        <v>181</v>
      </c>
      <c r="E147" s="159" t="s">
        <v>3</v>
      </c>
      <c r="F147" s="160" t="s">
        <v>2079</v>
      </c>
      <c r="H147" s="161">
        <v>176.55500000000001</v>
      </c>
      <c r="L147" s="158"/>
      <c r="M147" s="162"/>
      <c r="N147" s="163"/>
      <c r="O147" s="163"/>
      <c r="P147" s="163"/>
      <c r="Q147" s="163"/>
      <c r="R147" s="163"/>
      <c r="S147" s="163"/>
      <c r="T147" s="164"/>
      <c r="AT147" s="159" t="s">
        <v>181</v>
      </c>
      <c r="AU147" s="159" t="s">
        <v>79</v>
      </c>
      <c r="AV147" s="14" t="s">
        <v>79</v>
      </c>
      <c r="AW147" s="14" t="s">
        <v>31</v>
      </c>
      <c r="AX147" s="14" t="s">
        <v>70</v>
      </c>
      <c r="AY147" s="159" t="s">
        <v>173</v>
      </c>
    </row>
    <row r="148" spans="1:65" s="14" customFormat="1">
      <c r="B148" s="158"/>
      <c r="D148" s="148" t="s">
        <v>181</v>
      </c>
      <c r="E148" s="159" t="s">
        <v>3</v>
      </c>
      <c r="F148" s="160" t="s">
        <v>2080</v>
      </c>
      <c r="H148" s="161">
        <v>-11.4</v>
      </c>
      <c r="L148" s="158"/>
      <c r="M148" s="162"/>
      <c r="N148" s="163"/>
      <c r="O148" s="163"/>
      <c r="P148" s="163"/>
      <c r="Q148" s="163"/>
      <c r="R148" s="163"/>
      <c r="S148" s="163"/>
      <c r="T148" s="164"/>
      <c r="AT148" s="159" t="s">
        <v>181</v>
      </c>
      <c r="AU148" s="159" t="s">
        <v>79</v>
      </c>
      <c r="AV148" s="14" t="s">
        <v>79</v>
      </c>
      <c r="AW148" s="14" t="s">
        <v>31</v>
      </c>
      <c r="AX148" s="14" t="s">
        <v>70</v>
      </c>
      <c r="AY148" s="159" t="s">
        <v>173</v>
      </c>
    </row>
    <row r="149" spans="1:65" s="15" customFormat="1">
      <c r="B149" s="165"/>
      <c r="D149" s="148" t="s">
        <v>181</v>
      </c>
      <c r="E149" s="166" t="s">
        <v>3</v>
      </c>
      <c r="F149" s="167" t="s">
        <v>188</v>
      </c>
      <c r="H149" s="168">
        <v>165.155</v>
      </c>
      <c r="L149" s="165"/>
      <c r="M149" s="169"/>
      <c r="N149" s="170"/>
      <c r="O149" s="170"/>
      <c r="P149" s="170"/>
      <c r="Q149" s="170"/>
      <c r="R149" s="170"/>
      <c r="S149" s="170"/>
      <c r="T149" s="171"/>
      <c r="AT149" s="166" t="s">
        <v>181</v>
      </c>
      <c r="AU149" s="166" t="s">
        <v>79</v>
      </c>
      <c r="AV149" s="15" t="s">
        <v>178</v>
      </c>
      <c r="AW149" s="15" t="s">
        <v>31</v>
      </c>
      <c r="AX149" s="15" t="s">
        <v>76</v>
      </c>
      <c r="AY149" s="166" t="s">
        <v>173</v>
      </c>
    </row>
    <row r="150" spans="1:65" s="2" customFormat="1" ht="33" customHeight="1">
      <c r="A150" s="30"/>
      <c r="B150" s="135"/>
      <c r="C150" s="136" t="s">
        <v>224</v>
      </c>
      <c r="D150" s="136" t="s">
        <v>175</v>
      </c>
      <c r="E150" s="137" t="s">
        <v>253</v>
      </c>
      <c r="F150" s="138" t="s">
        <v>254</v>
      </c>
      <c r="G150" s="139" t="s">
        <v>176</v>
      </c>
      <c r="H150" s="140">
        <v>40</v>
      </c>
      <c r="I150" s="141"/>
      <c r="J150" s="141">
        <f>ROUND(I150*H150,2)</f>
        <v>0</v>
      </c>
      <c r="K150" s="138" t="s">
        <v>177</v>
      </c>
      <c r="L150" s="31"/>
      <c r="M150" s="142" t="s">
        <v>3</v>
      </c>
      <c r="N150" s="143" t="s">
        <v>41</v>
      </c>
      <c r="O150" s="144">
        <v>0.114</v>
      </c>
      <c r="P150" s="144">
        <f>O150*H150</f>
        <v>4.5600000000000005</v>
      </c>
      <c r="Q150" s="144">
        <v>0</v>
      </c>
      <c r="R150" s="144">
        <f>Q150*H150</f>
        <v>0</v>
      </c>
      <c r="S150" s="144">
        <v>0</v>
      </c>
      <c r="T150" s="145">
        <f>S150*H150</f>
        <v>0</v>
      </c>
      <c r="U150" s="30"/>
      <c r="V150" s="30"/>
      <c r="W150" s="30"/>
      <c r="X150" s="30"/>
      <c r="Y150" s="30"/>
      <c r="Z150" s="30"/>
      <c r="AA150" s="30"/>
      <c r="AB150" s="30"/>
      <c r="AC150" s="30"/>
      <c r="AD150" s="30"/>
      <c r="AE150" s="30"/>
      <c r="AR150" s="146" t="s">
        <v>178</v>
      </c>
      <c r="AT150" s="146" t="s">
        <v>175</v>
      </c>
      <c r="AU150" s="146" t="s">
        <v>79</v>
      </c>
      <c r="AY150" s="18" t="s">
        <v>173</v>
      </c>
      <c r="BE150" s="147">
        <f>IF(N150="základní",J150,0)</f>
        <v>0</v>
      </c>
      <c r="BF150" s="147">
        <f>IF(N150="snížená",J150,0)</f>
        <v>0</v>
      </c>
      <c r="BG150" s="147">
        <f>IF(N150="zákl. přenesená",J150,0)</f>
        <v>0</v>
      </c>
      <c r="BH150" s="147">
        <f>IF(N150="sníž. přenesená",J150,0)</f>
        <v>0</v>
      </c>
      <c r="BI150" s="147">
        <f>IF(N150="nulová",J150,0)</f>
        <v>0</v>
      </c>
      <c r="BJ150" s="18" t="s">
        <v>76</v>
      </c>
      <c r="BK150" s="147">
        <f>ROUND(I150*H150,2)</f>
        <v>0</v>
      </c>
      <c r="BL150" s="18" t="s">
        <v>178</v>
      </c>
      <c r="BM150" s="146" t="s">
        <v>2081</v>
      </c>
    </row>
    <row r="151" spans="1:65" s="2" customFormat="1" ht="68.25">
      <c r="A151" s="30"/>
      <c r="B151" s="31"/>
      <c r="C151" s="30"/>
      <c r="D151" s="148" t="s">
        <v>179</v>
      </c>
      <c r="E151" s="30"/>
      <c r="F151" s="149" t="s">
        <v>255</v>
      </c>
      <c r="G151" s="30"/>
      <c r="H151" s="30"/>
      <c r="I151" s="30"/>
      <c r="J151" s="30"/>
      <c r="K151" s="30"/>
      <c r="L151" s="31"/>
      <c r="M151" s="150"/>
      <c r="N151" s="151"/>
      <c r="O151" s="51"/>
      <c r="P151" s="51"/>
      <c r="Q151" s="51"/>
      <c r="R151" s="51"/>
      <c r="S151" s="51"/>
      <c r="T151" s="52"/>
      <c r="U151" s="30"/>
      <c r="V151" s="30"/>
      <c r="W151" s="30"/>
      <c r="X151" s="30"/>
      <c r="Y151" s="30"/>
      <c r="Z151" s="30"/>
      <c r="AA151" s="30"/>
      <c r="AB151" s="30"/>
      <c r="AC151" s="30"/>
      <c r="AD151" s="30"/>
      <c r="AE151" s="30"/>
      <c r="AT151" s="18" t="s">
        <v>179</v>
      </c>
      <c r="AU151" s="18" t="s">
        <v>79</v>
      </c>
    </row>
    <row r="152" spans="1:65" s="14" customFormat="1">
      <c r="B152" s="158"/>
      <c r="D152" s="148" t="s">
        <v>181</v>
      </c>
      <c r="E152" s="159" t="s">
        <v>3</v>
      </c>
      <c r="F152" s="160" t="s">
        <v>187</v>
      </c>
      <c r="H152" s="161">
        <v>40</v>
      </c>
      <c r="L152" s="158"/>
      <c r="M152" s="162"/>
      <c r="N152" s="163"/>
      <c r="O152" s="163"/>
      <c r="P152" s="163"/>
      <c r="Q152" s="163"/>
      <c r="R152" s="163"/>
      <c r="S152" s="163"/>
      <c r="T152" s="164"/>
      <c r="AT152" s="159" t="s">
        <v>181</v>
      </c>
      <c r="AU152" s="159" t="s">
        <v>79</v>
      </c>
      <c r="AV152" s="14" t="s">
        <v>79</v>
      </c>
      <c r="AW152" s="14" t="s">
        <v>31</v>
      </c>
      <c r="AX152" s="14" t="s">
        <v>76</v>
      </c>
      <c r="AY152" s="159" t="s">
        <v>173</v>
      </c>
    </row>
    <row r="153" spans="1:65" s="2" customFormat="1" ht="16.5" customHeight="1">
      <c r="A153" s="30"/>
      <c r="B153" s="135"/>
      <c r="C153" s="172" t="s">
        <v>227</v>
      </c>
      <c r="D153" s="172" t="s">
        <v>246</v>
      </c>
      <c r="E153" s="173" t="s">
        <v>256</v>
      </c>
      <c r="F153" s="174" t="s">
        <v>257</v>
      </c>
      <c r="G153" s="175" t="s">
        <v>239</v>
      </c>
      <c r="H153" s="176">
        <v>11.2</v>
      </c>
      <c r="I153" s="177"/>
      <c r="J153" s="177">
        <f>ROUND(I153*H153,2)</f>
        <v>0</v>
      </c>
      <c r="K153" s="174" t="s">
        <v>177</v>
      </c>
      <c r="L153" s="178"/>
      <c r="M153" s="179" t="s">
        <v>3</v>
      </c>
      <c r="N153" s="180" t="s">
        <v>41</v>
      </c>
      <c r="O153" s="144">
        <v>0</v>
      </c>
      <c r="P153" s="144">
        <f>O153*H153</f>
        <v>0</v>
      </c>
      <c r="Q153" s="144">
        <v>1</v>
      </c>
      <c r="R153" s="144">
        <f>Q153*H153</f>
        <v>11.2</v>
      </c>
      <c r="S153" s="144">
        <v>0</v>
      </c>
      <c r="T153" s="145">
        <f>S153*H153</f>
        <v>0</v>
      </c>
      <c r="U153" s="30"/>
      <c r="V153" s="30"/>
      <c r="W153" s="30"/>
      <c r="X153" s="30"/>
      <c r="Y153" s="30"/>
      <c r="Z153" s="30"/>
      <c r="AA153" s="30"/>
      <c r="AB153" s="30"/>
      <c r="AC153" s="30"/>
      <c r="AD153" s="30"/>
      <c r="AE153" s="30"/>
      <c r="AR153" s="146" t="s">
        <v>211</v>
      </c>
      <c r="AT153" s="146" t="s">
        <v>246</v>
      </c>
      <c r="AU153" s="146" t="s">
        <v>79</v>
      </c>
      <c r="AY153" s="18" t="s">
        <v>173</v>
      </c>
      <c r="BE153" s="147">
        <f>IF(N153="základní",J153,0)</f>
        <v>0</v>
      </c>
      <c r="BF153" s="147">
        <f>IF(N153="snížená",J153,0)</f>
        <v>0</v>
      </c>
      <c r="BG153" s="147">
        <f>IF(N153="zákl. přenesená",J153,0)</f>
        <v>0</v>
      </c>
      <c r="BH153" s="147">
        <f>IF(N153="sníž. přenesená",J153,0)</f>
        <v>0</v>
      </c>
      <c r="BI153" s="147">
        <f>IF(N153="nulová",J153,0)</f>
        <v>0</v>
      </c>
      <c r="BJ153" s="18" t="s">
        <v>76</v>
      </c>
      <c r="BK153" s="147">
        <f>ROUND(I153*H153,2)</f>
        <v>0</v>
      </c>
      <c r="BL153" s="18" t="s">
        <v>178</v>
      </c>
      <c r="BM153" s="146" t="s">
        <v>2082</v>
      </c>
    </row>
    <row r="154" spans="1:65" s="14" customFormat="1" ht="22.5">
      <c r="B154" s="158"/>
      <c r="D154" s="148" t="s">
        <v>181</v>
      </c>
      <c r="E154" s="159" t="s">
        <v>3</v>
      </c>
      <c r="F154" s="160" t="s">
        <v>258</v>
      </c>
      <c r="H154" s="161">
        <v>11.2</v>
      </c>
      <c r="L154" s="158"/>
      <c r="M154" s="162"/>
      <c r="N154" s="163"/>
      <c r="O154" s="163"/>
      <c r="P154" s="163"/>
      <c r="Q154" s="163"/>
      <c r="R154" s="163"/>
      <c r="S154" s="163"/>
      <c r="T154" s="164"/>
      <c r="AT154" s="159" t="s">
        <v>181</v>
      </c>
      <c r="AU154" s="159" t="s">
        <v>79</v>
      </c>
      <c r="AV154" s="14" t="s">
        <v>79</v>
      </c>
      <c r="AW154" s="14" t="s">
        <v>31</v>
      </c>
      <c r="AX154" s="14" t="s">
        <v>76</v>
      </c>
      <c r="AY154" s="159" t="s">
        <v>173</v>
      </c>
    </row>
    <row r="155" spans="1:65" s="2" customFormat="1" ht="16.5" customHeight="1">
      <c r="A155" s="30"/>
      <c r="B155" s="135"/>
      <c r="C155" s="136" t="s">
        <v>232</v>
      </c>
      <c r="D155" s="136" t="s">
        <v>175</v>
      </c>
      <c r="E155" s="137" t="s">
        <v>260</v>
      </c>
      <c r="F155" s="138" t="s">
        <v>261</v>
      </c>
      <c r="G155" s="139" t="s">
        <v>176</v>
      </c>
      <c r="H155" s="140">
        <v>40</v>
      </c>
      <c r="I155" s="141"/>
      <c r="J155" s="141">
        <f>ROUND(I155*H155,2)</f>
        <v>0</v>
      </c>
      <c r="K155" s="138" t="s">
        <v>177</v>
      </c>
      <c r="L155" s="31"/>
      <c r="M155" s="142" t="s">
        <v>3</v>
      </c>
      <c r="N155" s="143" t="s">
        <v>41</v>
      </c>
      <c r="O155" s="144">
        <v>1.2E-2</v>
      </c>
      <c r="P155" s="144">
        <f>O155*H155</f>
        <v>0.48</v>
      </c>
      <c r="Q155" s="144">
        <v>1.2727000000000001E-3</v>
      </c>
      <c r="R155" s="144">
        <f>Q155*H155</f>
        <v>5.0908000000000002E-2</v>
      </c>
      <c r="S155" s="144">
        <v>0</v>
      </c>
      <c r="T155" s="145">
        <f>S155*H155</f>
        <v>0</v>
      </c>
      <c r="U155" s="30"/>
      <c r="V155" s="30"/>
      <c r="W155" s="30"/>
      <c r="X155" s="30"/>
      <c r="Y155" s="30"/>
      <c r="Z155" s="30"/>
      <c r="AA155" s="30"/>
      <c r="AB155" s="30"/>
      <c r="AC155" s="30"/>
      <c r="AD155" s="30"/>
      <c r="AE155" s="30"/>
      <c r="AR155" s="146" t="s">
        <v>178</v>
      </c>
      <c r="AT155" s="146" t="s">
        <v>175</v>
      </c>
      <c r="AU155" s="146" t="s">
        <v>79</v>
      </c>
      <c r="AY155" s="18" t="s">
        <v>173</v>
      </c>
      <c r="BE155" s="147">
        <f>IF(N155="základní",J155,0)</f>
        <v>0</v>
      </c>
      <c r="BF155" s="147">
        <f>IF(N155="snížená",J155,0)</f>
        <v>0</v>
      </c>
      <c r="BG155" s="147">
        <f>IF(N155="zákl. přenesená",J155,0)</f>
        <v>0</v>
      </c>
      <c r="BH155" s="147">
        <f>IF(N155="sníž. přenesená",J155,0)</f>
        <v>0</v>
      </c>
      <c r="BI155" s="147">
        <f>IF(N155="nulová",J155,0)</f>
        <v>0</v>
      </c>
      <c r="BJ155" s="18" t="s">
        <v>76</v>
      </c>
      <c r="BK155" s="147">
        <f>ROUND(I155*H155,2)</f>
        <v>0</v>
      </c>
      <c r="BL155" s="18" t="s">
        <v>178</v>
      </c>
      <c r="BM155" s="146" t="s">
        <v>2083</v>
      </c>
    </row>
    <row r="156" spans="1:65" s="2" customFormat="1" ht="97.5">
      <c r="A156" s="30"/>
      <c r="B156" s="31"/>
      <c r="C156" s="30"/>
      <c r="D156" s="148" t="s">
        <v>179</v>
      </c>
      <c r="E156" s="30"/>
      <c r="F156" s="149" t="s">
        <v>262</v>
      </c>
      <c r="G156" s="30"/>
      <c r="H156" s="30"/>
      <c r="I156" s="30"/>
      <c r="J156" s="30"/>
      <c r="K156" s="30"/>
      <c r="L156" s="31"/>
      <c r="M156" s="150"/>
      <c r="N156" s="151"/>
      <c r="O156" s="51"/>
      <c r="P156" s="51"/>
      <c r="Q156" s="51"/>
      <c r="R156" s="51"/>
      <c r="S156" s="51"/>
      <c r="T156" s="52"/>
      <c r="U156" s="30"/>
      <c r="V156" s="30"/>
      <c r="W156" s="30"/>
      <c r="X156" s="30"/>
      <c r="Y156" s="30"/>
      <c r="Z156" s="30"/>
      <c r="AA156" s="30"/>
      <c r="AB156" s="30"/>
      <c r="AC156" s="30"/>
      <c r="AD156" s="30"/>
      <c r="AE156" s="30"/>
      <c r="AT156" s="18" t="s">
        <v>179</v>
      </c>
      <c r="AU156" s="18" t="s">
        <v>79</v>
      </c>
    </row>
    <row r="157" spans="1:65" s="14" customFormat="1">
      <c r="B157" s="158"/>
      <c r="D157" s="148" t="s">
        <v>181</v>
      </c>
      <c r="E157" s="159" t="s">
        <v>3</v>
      </c>
      <c r="F157" s="160" t="s">
        <v>263</v>
      </c>
      <c r="H157" s="161">
        <v>40</v>
      </c>
      <c r="L157" s="158"/>
      <c r="M157" s="162"/>
      <c r="N157" s="163"/>
      <c r="O157" s="163"/>
      <c r="P157" s="163"/>
      <c r="Q157" s="163"/>
      <c r="R157" s="163"/>
      <c r="S157" s="163"/>
      <c r="T157" s="164"/>
      <c r="AT157" s="159" t="s">
        <v>181</v>
      </c>
      <c r="AU157" s="159" t="s">
        <v>79</v>
      </c>
      <c r="AV157" s="14" t="s">
        <v>79</v>
      </c>
      <c r="AW157" s="14" t="s">
        <v>31</v>
      </c>
      <c r="AX157" s="14" t="s">
        <v>76</v>
      </c>
      <c r="AY157" s="159" t="s">
        <v>173</v>
      </c>
    </row>
    <row r="158" spans="1:65" s="2" customFormat="1" ht="16.5" customHeight="1">
      <c r="A158" s="30"/>
      <c r="B158" s="135"/>
      <c r="C158" s="172" t="s">
        <v>236</v>
      </c>
      <c r="D158" s="172" t="s">
        <v>246</v>
      </c>
      <c r="E158" s="173" t="s">
        <v>265</v>
      </c>
      <c r="F158" s="174" t="s">
        <v>266</v>
      </c>
      <c r="G158" s="175" t="s">
        <v>267</v>
      </c>
      <c r="H158" s="176">
        <v>1</v>
      </c>
      <c r="I158" s="177"/>
      <c r="J158" s="177">
        <f>ROUND(I158*H158,2)</f>
        <v>0</v>
      </c>
      <c r="K158" s="174" t="s">
        <v>177</v>
      </c>
      <c r="L158" s="178"/>
      <c r="M158" s="179" t="s">
        <v>3</v>
      </c>
      <c r="N158" s="180" t="s">
        <v>41</v>
      </c>
      <c r="O158" s="144">
        <v>0</v>
      </c>
      <c r="P158" s="144">
        <f>O158*H158</f>
        <v>0</v>
      </c>
      <c r="Q158" s="144">
        <v>1E-3</v>
      </c>
      <c r="R158" s="144">
        <f>Q158*H158</f>
        <v>1E-3</v>
      </c>
      <c r="S158" s="144">
        <v>0</v>
      </c>
      <c r="T158" s="145">
        <f>S158*H158</f>
        <v>0</v>
      </c>
      <c r="U158" s="30"/>
      <c r="V158" s="30"/>
      <c r="W158" s="30"/>
      <c r="X158" s="30"/>
      <c r="Y158" s="30"/>
      <c r="Z158" s="30"/>
      <c r="AA158" s="30"/>
      <c r="AB158" s="30"/>
      <c r="AC158" s="30"/>
      <c r="AD158" s="30"/>
      <c r="AE158" s="30"/>
      <c r="AR158" s="146" t="s">
        <v>211</v>
      </c>
      <c r="AT158" s="146" t="s">
        <v>246</v>
      </c>
      <c r="AU158" s="146" t="s">
        <v>79</v>
      </c>
      <c r="AY158" s="18" t="s">
        <v>173</v>
      </c>
      <c r="BE158" s="147">
        <f>IF(N158="základní",J158,0)</f>
        <v>0</v>
      </c>
      <c r="BF158" s="147">
        <f>IF(N158="snížená",J158,0)</f>
        <v>0</v>
      </c>
      <c r="BG158" s="147">
        <f>IF(N158="zákl. přenesená",J158,0)</f>
        <v>0</v>
      </c>
      <c r="BH158" s="147">
        <f>IF(N158="sníž. přenesená",J158,0)</f>
        <v>0</v>
      </c>
      <c r="BI158" s="147">
        <f>IF(N158="nulová",J158,0)</f>
        <v>0</v>
      </c>
      <c r="BJ158" s="18" t="s">
        <v>76</v>
      </c>
      <c r="BK158" s="147">
        <f>ROUND(I158*H158,2)</f>
        <v>0</v>
      </c>
      <c r="BL158" s="18" t="s">
        <v>178</v>
      </c>
      <c r="BM158" s="146" t="s">
        <v>2084</v>
      </c>
    </row>
    <row r="159" spans="1:65" s="14" customFormat="1">
      <c r="B159" s="158"/>
      <c r="D159" s="148" t="s">
        <v>181</v>
      </c>
      <c r="F159" s="160" t="s">
        <v>268</v>
      </c>
      <c r="H159" s="161">
        <v>1</v>
      </c>
      <c r="L159" s="158"/>
      <c r="M159" s="162"/>
      <c r="N159" s="163"/>
      <c r="O159" s="163"/>
      <c r="P159" s="163"/>
      <c r="Q159" s="163"/>
      <c r="R159" s="163"/>
      <c r="S159" s="163"/>
      <c r="T159" s="164"/>
      <c r="AT159" s="159" t="s">
        <v>181</v>
      </c>
      <c r="AU159" s="159" t="s">
        <v>79</v>
      </c>
      <c r="AV159" s="14" t="s">
        <v>79</v>
      </c>
      <c r="AW159" s="14" t="s">
        <v>4</v>
      </c>
      <c r="AX159" s="14" t="s">
        <v>76</v>
      </c>
      <c r="AY159" s="159" t="s">
        <v>173</v>
      </c>
    </row>
    <row r="160" spans="1:65" s="12" customFormat="1" ht="22.9" customHeight="1">
      <c r="B160" s="123"/>
      <c r="D160" s="124" t="s">
        <v>69</v>
      </c>
      <c r="E160" s="133" t="s">
        <v>79</v>
      </c>
      <c r="F160" s="133" t="s">
        <v>269</v>
      </c>
      <c r="J160" s="134">
        <f>BK160</f>
        <v>0</v>
      </c>
      <c r="L160" s="123"/>
      <c r="M160" s="127"/>
      <c r="N160" s="128"/>
      <c r="O160" s="128"/>
      <c r="P160" s="129">
        <f>SUM(P161:P196)</f>
        <v>11.375304</v>
      </c>
      <c r="Q160" s="128"/>
      <c r="R160" s="129">
        <f>SUM(R161:R196)</f>
        <v>0.16131982480000004</v>
      </c>
      <c r="S160" s="128"/>
      <c r="T160" s="130">
        <f>SUM(T161:T196)</f>
        <v>0</v>
      </c>
      <c r="AR160" s="124" t="s">
        <v>76</v>
      </c>
      <c r="AT160" s="131" t="s">
        <v>69</v>
      </c>
      <c r="AU160" s="131" t="s">
        <v>76</v>
      </c>
      <c r="AY160" s="124" t="s">
        <v>173</v>
      </c>
      <c r="BK160" s="132">
        <f>SUM(BK161:BK196)</f>
        <v>0</v>
      </c>
    </row>
    <row r="161" spans="1:65" s="2" customFormat="1" ht="21.75" customHeight="1">
      <c r="A161" s="30"/>
      <c r="B161" s="135"/>
      <c r="C161" s="136" t="s">
        <v>9</v>
      </c>
      <c r="D161" s="136" t="s">
        <v>175</v>
      </c>
      <c r="E161" s="137" t="s">
        <v>618</v>
      </c>
      <c r="F161" s="138" t="s">
        <v>619</v>
      </c>
      <c r="G161" s="139" t="s">
        <v>200</v>
      </c>
      <c r="H161" s="140">
        <v>3.456</v>
      </c>
      <c r="I161" s="141"/>
      <c r="J161" s="141">
        <f>ROUND(I161*H161,2)</f>
        <v>0</v>
      </c>
      <c r="K161" s="138" t="s">
        <v>177</v>
      </c>
      <c r="L161" s="31"/>
      <c r="M161" s="142" t="s">
        <v>3</v>
      </c>
      <c r="N161" s="143" t="s">
        <v>41</v>
      </c>
      <c r="O161" s="144">
        <v>0.81</v>
      </c>
      <c r="P161" s="144">
        <f>O161*H161</f>
        <v>2.7993600000000001</v>
      </c>
      <c r="Q161" s="144">
        <v>0</v>
      </c>
      <c r="R161" s="144">
        <f>Q161*H161</f>
        <v>0</v>
      </c>
      <c r="S161" s="144">
        <v>0</v>
      </c>
      <c r="T161" s="145">
        <f>S161*H161</f>
        <v>0</v>
      </c>
      <c r="U161" s="30"/>
      <c r="V161" s="30"/>
      <c r="W161" s="30"/>
      <c r="X161" s="30"/>
      <c r="Y161" s="30"/>
      <c r="Z161" s="30"/>
      <c r="AA161" s="30"/>
      <c r="AB161" s="30"/>
      <c r="AC161" s="30"/>
      <c r="AD161" s="30"/>
      <c r="AE161" s="30"/>
      <c r="AR161" s="146" t="s">
        <v>178</v>
      </c>
      <c r="AT161" s="146" t="s">
        <v>175</v>
      </c>
      <c r="AU161" s="146" t="s">
        <v>79</v>
      </c>
      <c r="AY161" s="18" t="s">
        <v>173</v>
      </c>
      <c r="BE161" s="147">
        <f>IF(N161="základní",J161,0)</f>
        <v>0</v>
      </c>
      <c r="BF161" s="147">
        <f>IF(N161="snížená",J161,0)</f>
        <v>0</v>
      </c>
      <c r="BG161" s="147">
        <f>IF(N161="zákl. přenesená",J161,0)</f>
        <v>0</v>
      </c>
      <c r="BH161" s="147">
        <f>IF(N161="sníž. přenesená",J161,0)</f>
        <v>0</v>
      </c>
      <c r="BI161" s="147">
        <f>IF(N161="nulová",J161,0)</f>
        <v>0</v>
      </c>
      <c r="BJ161" s="18" t="s">
        <v>76</v>
      </c>
      <c r="BK161" s="147">
        <f>ROUND(I161*H161,2)</f>
        <v>0</v>
      </c>
      <c r="BL161" s="18" t="s">
        <v>178</v>
      </c>
      <c r="BM161" s="146" t="s">
        <v>2085</v>
      </c>
    </row>
    <row r="162" spans="1:65" s="2" customFormat="1" ht="126.75">
      <c r="A162" s="30"/>
      <c r="B162" s="31"/>
      <c r="C162" s="30"/>
      <c r="D162" s="148" t="s">
        <v>179</v>
      </c>
      <c r="E162" s="30"/>
      <c r="F162" s="149" t="s">
        <v>621</v>
      </c>
      <c r="G162" s="30"/>
      <c r="H162" s="30"/>
      <c r="I162" s="30"/>
      <c r="J162" s="30"/>
      <c r="K162" s="30"/>
      <c r="L162" s="31"/>
      <c r="M162" s="150"/>
      <c r="N162" s="151"/>
      <c r="O162" s="51"/>
      <c r="P162" s="51"/>
      <c r="Q162" s="51"/>
      <c r="R162" s="51"/>
      <c r="S162" s="51"/>
      <c r="T162" s="52"/>
      <c r="U162" s="30"/>
      <c r="V162" s="30"/>
      <c r="W162" s="30"/>
      <c r="X162" s="30"/>
      <c r="Y162" s="30"/>
      <c r="Z162" s="30"/>
      <c r="AA162" s="30"/>
      <c r="AB162" s="30"/>
      <c r="AC162" s="30"/>
      <c r="AD162" s="30"/>
      <c r="AE162" s="30"/>
      <c r="AT162" s="18" t="s">
        <v>179</v>
      </c>
      <c r="AU162" s="18" t="s">
        <v>79</v>
      </c>
    </row>
    <row r="163" spans="1:65" s="13" customFormat="1">
      <c r="B163" s="152"/>
      <c r="D163" s="148" t="s">
        <v>181</v>
      </c>
      <c r="E163" s="153" t="s">
        <v>3</v>
      </c>
      <c r="F163" s="154" t="s">
        <v>1645</v>
      </c>
      <c r="H163" s="153" t="s">
        <v>3</v>
      </c>
      <c r="L163" s="152"/>
      <c r="M163" s="155"/>
      <c r="N163" s="156"/>
      <c r="O163" s="156"/>
      <c r="P163" s="156"/>
      <c r="Q163" s="156"/>
      <c r="R163" s="156"/>
      <c r="S163" s="156"/>
      <c r="T163" s="157"/>
      <c r="AT163" s="153" t="s">
        <v>181</v>
      </c>
      <c r="AU163" s="153" t="s">
        <v>79</v>
      </c>
      <c r="AV163" s="13" t="s">
        <v>76</v>
      </c>
      <c r="AW163" s="13" t="s">
        <v>31</v>
      </c>
      <c r="AX163" s="13" t="s">
        <v>70</v>
      </c>
      <c r="AY163" s="153" t="s">
        <v>173</v>
      </c>
    </row>
    <row r="164" spans="1:65" s="14" customFormat="1">
      <c r="B164" s="158"/>
      <c r="D164" s="148" t="s">
        <v>181</v>
      </c>
      <c r="E164" s="159" t="s">
        <v>3</v>
      </c>
      <c r="F164" s="160" t="s">
        <v>2086</v>
      </c>
      <c r="H164" s="161">
        <v>3.456</v>
      </c>
      <c r="L164" s="158"/>
      <c r="M164" s="162"/>
      <c r="N164" s="163"/>
      <c r="O164" s="163"/>
      <c r="P164" s="163"/>
      <c r="Q164" s="163"/>
      <c r="R164" s="163"/>
      <c r="S164" s="163"/>
      <c r="T164" s="164"/>
      <c r="AT164" s="159" t="s">
        <v>181</v>
      </c>
      <c r="AU164" s="159" t="s">
        <v>79</v>
      </c>
      <c r="AV164" s="14" t="s">
        <v>79</v>
      </c>
      <c r="AW164" s="14" t="s">
        <v>31</v>
      </c>
      <c r="AX164" s="14" t="s">
        <v>70</v>
      </c>
      <c r="AY164" s="159" t="s">
        <v>173</v>
      </c>
    </row>
    <row r="165" spans="1:65" s="15" customFormat="1">
      <c r="B165" s="165"/>
      <c r="D165" s="148" t="s">
        <v>181</v>
      </c>
      <c r="E165" s="166" t="s">
        <v>3</v>
      </c>
      <c r="F165" s="167" t="s">
        <v>188</v>
      </c>
      <c r="H165" s="168">
        <v>3.456</v>
      </c>
      <c r="L165" s="165"/>
      <c r="M165" s="169"/>
      <c r="N165" s="170"/>
      <c r="O165" s="170"/>
      <c r="P165" s="170"/>
      <c r="Q165" s="170"/>
      <c r="R165" s="170"/>
      <c r="S165" s="170"/>
      <c r="T165" s="171"/>
      <c r="AT165" s="166" t="s">
        <v>181</v>
      </c>
      <c r="AU165" s="166" t="s">
        <v>79</v>
      </c>
      <c r="AV165" s="15" t="s">
        <v>178</v>
      </c>
      <c r="AW165" s="15" t="s">
        <v>31</v>
      </c>
      <c r="AX165" s="15" t="s">
        <v>76</v>
      </c>
      <c r="AY165" s="166" t="s">
        <v>173</v>
      </c>
    </row>
    <row r="166" spans="1:65" s="2" customFormat="1" ht="16.5" customHeight="1">
      <c r="A166" s="30"/>
      <c r="B166" s="135"/>
      <c r="C166" s="136" t="s">
        <v>245</v>
      </c>
      <c r="D166" s="136" t="s">
        <v>175</v>
      </c>
      <c r="E166" s="137" t="s">
        <v>276</v>
      </c>
      <c r="F166" s="138" t="s">
        <v>277</v>
      </c>
      <c r="G166" s="139" t="s">
        <v>176</v>
      </c>
      <c r="H166" s="140">
        <v>5.1040000000000001</v>
      </c>
      <c r="I166" s="141"/>
      <c r="J166" s="141">
        <f>ROUND(I166*H166,2)</f>
        <v>0</v>
      </c>
      <c r="K166" s="138" t="s">
        <v>177</v>
      </c>
      <c r="L166" s="31"/>
      <c r="M166" s="142" t="s">
        <v>3</v>
      </c>
      <c r="N166" s="143" t="s">
        <v>41</v>
      </c>
      <c r="O166" s="144">
        <v>0.39700000000000002</v>
      </c>
      <c r="P166" s="144">
        <f>O166*H166</f>
        <v>2.0262880000000001</v>
      </c>
      <c r="Q166" s="144">
        <v>1.4357E-3</v>
      </c>
      <c r="R166" s="144">
        <f>Q166*H166</f>
        <v>7.3278128000000007E-3</v>
      </c>
      <c r="S166" s="144">
        <v>0</v>
      </c>
      <c r="T166" s="145">
        <f>S166*H166</f>
        <v>0</v>
      </c>
      <c r="U166" s="30"/>
      <c r="V166" s="30"/>
      <c r="W166" s="30"/>
      <c r="X166" s="30"/>
      <c r="Y166" s="30"/>
      <c r="Z166" s="30"/>
      <c r="AA166" s="30"/>
      <c r="AB166" s="30"/>
      <c r="AC166" s="30"/>
      <c r="AD166" s="30"/>
      <c r="AE166" s="30"/>
      <c r="AR166" s="146" t="s">
        <v>178</v>
      </c>
      <c r="AT166" s="146" t="s">
        <v>175</v>
      </c>
      <c r="AU166" s="146" t="s">
        <v>79</v>
      </c>
      <c r="AY166" s="18" t="s">
        <v>173</v>
      </c>
      <c r="BE166" s="147">
        <f>IF(N166="základní",J166,0)</f>
        <v>0</v>
      </c>
      <c r="BF166" s="147">
        <f>IF(N166="snížená",J166,0)</f>
        <v>0</v>
      </c>
      <c r="BG166" s="147">
        <f>IF(N166="zákl. přenesená",J166,0)</f>
        <v>0</v>
      </c>
      <c r="BH166" s="147">
        <f>IF(N166="sníž. přenesená",J166,0)</f>
        <v>0</v>
      </c>
      <c r="BI166" s="147">
        <f>IF(N166="nulová",J166,0)</f>
        <v>0</v>
      </c>
      <c r="BJ166" s="18" t="s">
        <v>76</v>
      </c>
      <c r="BK166" s="147">
        <f>ROUND(I166*H166,2)</f>
        <v>0</v>
      </c>
      <c r="BL166" s="18" t="s">
        <v>178</v>
      </c>
      <c r="BM166" s="146" t="s">
        <v>2087</v>
      </c>
    </row>
    <row r="167" spans="1:65" s="2" customFormat="1" ht="126.75">
      <c r="A167" s="30"/>
      <c r="B167" s="31"/>
      <c r="C167" s="30"/>
      <c r="D167" s="148" t="s">
        <v>179</v>
      </c>
      <c r="E167" s="30"/>
      <c r="F167" s="149" t="s">
        <v>278</v>
      </c>
      <c r="G167" s="30"/>
      <c r="H167" s="30"/>
      <c r="I167" s="30"/>
      <c r="J167" s="30"/>
      <c r="K167" s="30"/>
      <c r="L167" s="31"/>
      <c r="M167" s="150"/>
      <c r="N167" s="151"/>
      <c r="O167" s="51"/>
      <c r="P167" s="51"/>
      <c r="Q167" s="51"/>
      <c r="R167" s="51"/>
      <c r="S167" s="51"/>
      <c r="T167" s="52"/>
      <c r="U167" s="30"/>
      <c r="V167" s="30"/>
      <c r="W167" s="30"/>
      <c r="X167" s="30"/>
      <c r="Y167" s="30"/>
      <c r="Z167" s="30"/>
      <c r="AA167" s="30"/>
      <c r="AB167" s="30"/>
      <c r="AC167" s="30"/>
      <c r="AD167" s="30"/>
      <c r="AE167" s="30"/>
      <c r="AT167" s="18" t="s">
        <v>179</v>
      </c>
      <c r="AU167" s="18" t="s">
        <v>79</v>
      </c>
    </row>
    <row r="168" spans="1:65" s="13" customFormat="1">
      <c r="B168" s="152"/>
      <c r="D168" s="148" t="s">
        <v>181</v>
      </c>
      <c r="E168" s="153" t="s">
        <v>3</v>
      </c>
      <c r="F168" s="154" t="s">
        <v>625</v>
      </c>
      <c r="H168" s="153" t="s">
        <v>3</v>
      </c>
      <c r="L168" s="152"/>
      <c r="M168" s="155"/>
      <c r="N168" s="156"/>
      <c r="O168" s="156"/>
      <c r="P168" s="156"/>
      <c r="Q168" s="156"/>
      <c r="R168" s="156"/>
      <c r="S168" s="156"/>
      <c r="T168" s="157"/>
      <c r="AT168" s="153" t="s">
        <v>181</v>
      </c>
      <c r="AU168" s="153" t="s">
        <v>79</v>
      </c>
      <c r="AV168" s="13" t="s">
        <v>76</v>
      </c>
      <c r="AW168" s="13" t="s">
        <v>31</v>
      </c>
      <c r="AX168" s="13" t="s">
        <v>70</v>
      </c>
      <c r="AY168" s="153" t="s">
        <v>173</v>
      </c>
    </row>
    <row r="169" spans="1:65" s="14" customFormat="1">
      <c r="B169" s="158"/>
      <c r="D169" s="148" t="s">
        <v>181</v>
      </c>
      <c r="E169" s="159" t="s">
        <v>3</v>
      </c>
      <c r="F169" s="160" t="s">
        <v>2088</v>
      </c>
      <c r="H169" s="161">
        <v>5.1040000000000001</v>
      </c>
      <c r="L169" s="158"/>
      <c r="M169" s="162"/>
      <c r="N169" s="163"/>
      <c r="O169" s="163"/>
      <c r="P169" s="163"/>
      <c r="Q169" s="163"/>
      <c r="R169" s="163"/>
      <c r="S169" s="163"/>
      <c r="T169" s="164"/>
      <c r="AT169" s="159" t="s">
        <v>181</v>
      </c>
      <c r="AU169" s="159" t="s">
        <v>79</v>
      </c>
      <c r="AV169" s="14" t="s">
        <v>79</v>
      </c>
      <c r="AW169" s="14" t="s">
        <v>31</v>
      </c>
      <c r="AX169" s="14" t="s">
        <v>70</v>
      </c>
      <c r="AY169" s="159" t="s">
        <v>173</v>
      </c>
    </row>
    <row r="170" spans="1:65" s="15" customFormat="1">
      <c r="B170" s="165"/>
      <c r="D170" s="148" t="s">
        <v>181</v>
      </c>
      <c r="E170" s="166" t="s">
        <v>3</v>
      </c>
      <c r="F170" s="167" t="s">
        <v>188</v>
      </c>
      <c r="H170" s="168">
        <v>5.1040000000000001</v>
      </c>
      <c r="L170" s="165"/>
      <c r="M170" s="169"/>
      <c r="N170" s="170"/>
      <c r="O170" s="170"/>
      <c r="P170" s="170"/>
      <c r="Q170" s="170"/>
      <c r="R170" s="170"/>
      <c r="S170" s="170"/>
      <c r="T170" s="171"/>
      <c r="AT170" s="166" t="s">
        <v>181</v>
      </c>
      <c r="AU170" s="166" t="s">
        <v>79</v>
      </c>
      <c r="AV170" s="15" t="s">
        <v>178</v>
      </c>
      <c r="AW170" s="15" t="s">
        <v>31</v>
      </c>
      <c r="AX170" s="15" t="s">
        <v>76</v>
      </c>
      <c r="AY170" s="166" t="s">
        <v>173</v>
      </c>
    </row>
    <row r="171" spans="1:65" s="2" customFormat="1" ht="21.75" customHeight="1">
      <c r="A171" s="30"/>
      <c r="B171" s="135"/>
      <c r="C171" s="136" t="s">
        <v>247</v>
      </c>
      <c r="D171" s="136" t="s">
        <v>175</v>
      </c>
      <c r="E171" s="137" t="s">
        <v>281</v>
      </c>
      <c r="F171" s="138" t="s">
        <v>282</v>
      </c>
      <c r="G171" s="139" t="s">
        <v>176</v>
      </c>
      <c r="H171" s="140">
        <v>5.1040000000000001</v>
      </c>
      <c r="I171" s="141"/>
      <c r="J171" s="141">
        <f>ROUND(I171*H171,2)</f>
        <v>0</v>
      </c>
      <c r="K171" s="138" t="s">
        <v>177</v>
      </c>
      <c r="L171" s="31"/>
      <c r="M171" s="142" t="s">
        <v>3</v>
      </c>
      <c r="N171" s="143" t="s">
        <v>41</v>
      </c>
      <c r="O171" s="144">
        <v>0.14399999999999999</v>
      </c>
      <c r="P171" s="144">
        <f>O171*H171</f>
        <v>0.73497599999999996</v>
      </c>
      <c r="Q171" s="144">
        <v>3.6000000000000001E-5</v>
      </c>
      <c r="R171" s="144">
        <f>Q171*H171</f>
        <v>1.8374400000000001E-4</v>
      </c>
      <c r="S171" s="144">
        <v>0</v>
      </c>
      <c r="T171" s="145">
        <f>S171*H171</f>
        <v>0</v>
      </c>
      <c r="U171" s="30"/>
      <c r="V171" s="30"/>
      <c r="W171" s="30"/>
      <c r="X171" s="30"/>
      <c r="Y171" s="30"/>
      <c r="Z171" s="30"/>
      <c r="AA171" s="30"/>
      <c r="AB171" s="30"/>
      <c r="AC171" s="30"/>
      <c r="AD171" s="30"/>
      <c r="AE171" s="30"/>
      <c r="AR171" s="146" t="s">
        <v>178</v>
      </c>
      <c r="AT171" s="146" t="s">
        <v>175</v>
      </c>
      <c r="AU171" s="146" t="s">
        <v>79</v>
      </c>
      <c r="AY171" s="18" t="s">
        <v>173</v>
      </c>
      <c r="BE171" s="147">
        <f>IF(N171="základní",J171,0)</f>
        <v>0</v>
      </c>
      <c r="BF171" s="147">
        <f>IF(N171="snížená",J171,0)</f>
        <v>0</v>
      </c>
      <c r="BG171" s="147">
        <f>IF(N171="zákl. přenesená",J171,0)</f>
        <v>0</v>
      </c>
      <c r="BH171" s="147">
        <f>IF(N171="sníž. přenesená",J171,0)</f>
        <v>0</v>
      </c>
      <c r="BI171" s="147">
        <f>IF(N171="nulová",J171,0)</f>
        <v>0</v>
      </c>
      <c r="BJ171" s="18" t="s">
        <v>76</v>
      </c>
      <c r="BK171" s="147">
        <f>ROUND(I171*H171,2)</f>
        <v>0</v>
      </c>
      <c r="BL171" s="18" t="s">
        <v>178</v>
      </c>
      <c r="BM171" s="146" t="s">
        <v>2089</v>
      </c>
    </row>
    <row r="172" spans="1:65" s="2" customFormat="1" ht="126.75">
      <c r="A172" s="30"/>
      <c r="B172" s="31"/>
      <c r="C172" s="30"/>
      <c r="D172" s="148" t="s">
        <v>179</v>
      </c>
      <c r="E172" s="30"/>
      <c r="F172" s="149" t="s">
        <v>278</v>
      </c>
      <c r="G172" s="30"/>
      <c r="H172" s="30"/>
      <c r="I172" s="30"/>
      <c r="J172" s="30"/>
      <c r="K172" s="30"/>
      <c r="L172" s="31"/>
      <c r="M172" s="150"/>
      <c r="N172" s="151"/>
      <c r="O172" s="51"/>
      <c r="P172" s="51"/>
      <c r="Q172" s="51"/>
      <c r="R172" s="51"/>
      <c r="S172" s="51"/>
      <c r="T172" s="52"/>
      <c r="U172" s="30"/>
      <c r="V172" s="30"/>
      <c r="W172" s="30"/>
      <c r="X172" s="30"/>
      <c r="Y172" s="30"/>
      <c r="Z172" s="30"/>
      <c r="AA172" s="30"/>
      <c r="AB172" s="30"/>
      <c r="AC172" s="30"/>
      <c r="AD172" s="30"/>
      <c r="AE172" s="30"/>
      <c r="AT172" s="18" t="s">
        <v>179</v>
      </c>
      <c r="AU172" s="18" t="s">
        <v>79</v>
      </c>
    </row>
    <row r="173" spans="1:65" s="14" customFormat="1">
      <c r="B173" s="158"/>
      <c r="D173" s="148" t="s">
        <v>181</v>
      </c>
      <c r="E173" s="159" t="s">
        <v>3</v>
      </c>
      <c r="F173" s="160" t="s">
        <v>2090</v>
      </c>
      <c r="H173" s="161">
        <v>5.1040000000000001</v>
      </c>
      <c r="L173" s="158"/>
      <c r="M173" s="162"/>
      <c r="N173" s="163"/>
      <c r="O173" s="163"/>
      <c r="P173" s="163"/>
      <c r="Q173" s="163"/>
      <c r="R173" s="163"/>
      <c r="S173" s="163"/>
      <c r="T173" s="164"/>
      <c r="AT173" s="159" t="s">
        <v>181</v>
      </c>
      <c r="AU173" s="159" t="s">
        <v>79</v>
      </c>
      <c r="AV173" s="14" t="s">
        <v>79</v>
      </c>
      <c r="AW173" s="14" t="s">
        <v>31</v>
      </c>
      <c r="AX173" s="14" t="s">
        <v>76</v>
      </c>
      <c r="AY173" s="159" t="s">
        <v>173</v>
      </c>
    </row>
    <row r="174" spans="1:65" s="2" customFormat="1" ht="21.75" customHeight="1">
      <c r="A174" s="30"/>
      <c r="B174" s="135"/>
      <c r="C174" s="136" t="s">
        <v>250</v>
      </c>
      <c r="D174" s="136" t="s">
        <v>175</v>
      </c>
      <c r="E174" s="137" t="s">
        <v>284</v>
      </c>
      <c r="F174" s="138" t="s">
        <v>285</v>
      </c>
      <c r="G174" s="139" t="s">
        <v>239</v>
      </c>
      <c r="H174" s="140">
        <v>0.13700000000000001</v>
      </c>
      <c r="I174" s="141"/>
      <c r="J174" s="141">
        <f>ROUND(I174*H174,2)</f>
        <v>0</v>
      </c>
      <c r="K174" s="138" t="s">
        <v>177</v>
      </c>
      <c r="L174" s="31"/>
      <c r="M174" s="142" t="s">
        <v>3</v>
      </c>
      <c r="N174" s="143" t="s">
        <v>41</v>
      </c>
      <c r="O174" s="144">
        <v>13.507999999999999</v>
      </c>
      <c r="P174" s="144">
        <f>O174*H174</f>
        <v>1.8505960000000001</v>
      </c>
      <c r="Q174" s="144">
        <v>1.0597380000000001</v>
      </c>
      <c r="R174" s="144">
        <f>Q174*H174</f>
        <v>0.14518410600000001</v>
      </c>
      <c r="S174" s="144">
        <v>0</v>
      </c>
      <c r="T174" s="145">
        <f>S174*H174</f>
        <v>0</v>
      </c>
      <c r="U174" s="30"/>
      <c r="V174" s="30"/>
      <c r="W174" s="30"/>
      <c r="X174" s="30"/>
      <c r="Y174" s="30"/>
      <c r="Z174" s="30"/>
      <c r="AA174" s="30"/>
      <c r="AB174" s="30"/>
      <c r="AC174" s="30"/>
      <c r="AD174" s="30"/>
      <c r="AE174" s="30"/>
      <c r="AR174" s="146" t="s">
        <v>178</v>
      </c>
      <c r="AT174" s="146" t="s">
        <v>175</v>
      </c>
      <c r="AU174" s="146" t="s">
        <v>79</v>
      </c>
      <c r="AY174" s="18" t="s">
        <v>173</v>
      </c>
      <c r="BE174" s="147">
        <f>IF(N174="základní",J174,0)</f>
        <v>0</v>
      </c>
      <c r="BF174" s="147">
        <f>IF(N174="snížená",J174,0)</f>
        <v>0</v>
      </c>
      <c r="BG174" s="147">
        <f>IF(N174="zákl. přenesená",J174,0)</f>
        <v>0</v>
      </c>
      <c r="BH174" s="147">
        <f>IF(N174="sníž. přenesená",J174,0)</f>
        <v>0</v>
      </c>
      <c r="BI174" s="147">
        <f>IF(N174="nulová",J174,0)</f>
        <v>0</v>
      </c>
      <c r="BJ174" s="18" t="s">
        <v>76</v>
      </c>
      <c r="BK174" s="147">
        <f>ROUND(I174*H174,2)</f>
        <v>0</v>
      </c>
      <c r="BL174" s="18" t="s">
        <v>178</v>
      </c>
      <c r="BM174" s="146" t="s">
        <v>2091</v>
      </c>
    </row>
    <row r="175" spans="1:65" s="2" customFormat="1" ht="107.25">
      <c r="A175" s="30"/>
      <c r="B175" s="31"/>
      <c r="C175" s="30"/>
      <c r="D175" s="148" t="s">
        <v>179</v>
      </c>
      <c r="E175" s="30"/>
      <c r="F175" s="149" t="s">
        <v>286</v>
      </c>
      <c r="G175" s="30"/>
      <c r="H175" s="30"/>
      <c r="I175" s="30"/>
      <c r="J175" s="30"/>
      <c r="K175" s="30"/>
      <c r="L175" s="31"/>
      <c r="M175" s="150"/>
      <c r="N175" s="151"/>
      <c r="O175" s="51"/>
      <c r="P175" s="51"/>
      <c r="Q175" s="51"/>
      <c r="R175" s="51"/>
      <c r="S175" s="51"/>
      <c r="T175" s="52"/>
      <c r="U175" s="30"/>
      <c r="V175" s="30"/>
      <c r="W175" s="30"/>
      <c r="X175" s="30"/>
      <c r="Y175" s="30"/>
      <c r="Z175" s="30"/>
      <c r="AA175" s="30"/>
      <c r="AB175" s="30"/>
      <c r="AC175" s="30"/>
      <c r="AD175" s="30"/>
      <c r="AE175" s="30"/>
      <c r="AT175" s="18" t="s">
        <v>179</v>
      </c>
      <c r="AU175" s="18" t="s">
        <v>79</v>
      </c>
    </row>
    <row r="176" spans="1:65" s="13" customFormat="1">
      <c r="B176" s="152"/>
      <c r="D176" s="148" t="s">
        <v>181</v>
      </c>
      <c r="E176" s="153" t="s">
        <v>3</v>
      </c>
      <c r="F176" s="154" t="s">
        <v>1658</v>
      </c>
      <c r="H176" s="153" t="s">
        <v>3</v>
      </c>
      <c r="L176" s="152"/>
      <c r="M176" s="155"/>
      <c r="N176" s="156"/>
      <c r="O176" s="156"/>
      <c r="P176" s="156"/>
      <c r="Q176" s="156"/>
      <c r="R176" s="156"/>
      <c r="S176" s="156"/>
      <c r="T176" s="157"/>
      <c r="AT176" s="153" t="s">
        <v>181</v>
      </c>
      <c r="AU176" s="153" t="s">
        <v>79</v>
      </c>
      <c r="AV176" s="13" t="s">
        <v>76</v>
      </c>
      <c r="AW176" s="13" t="s">
        <v>31</v>
      </c>
      <c r="AX176" s="13" t="s">
        <v>70</v>
      </c>
      <c r="AY176" s="153" t="s">
        <v>173</v>
      </c>
    </row>
    <row r="177" spans="1:65" s="14" customFormat="1">
      <c r="B177" s="158"/>
      <c r="D177" s="148" t="s">
        <v>181</v>
      </c>
      <c r="E177" s="159" t="s">
        <v>3</v>
      </c>
      <c r="F177" s="160" t="s">
        <v>2092</v>
      </c>
      <c r="H177" s="161">
        <v>0.13700000000000001</v>
      </c>
      <c r="L177" s="158"/>
      <c r="M177" s="162"/>
      <c r="N177" s="163"/>
      <c r="O177" s="163"/>
      <c r="P177" s="163"/>
      <c r="Q177" s="163"/>
      <c r="R177" s="163"/>
      <c r="S177" s="163"/>
      <c r="T177" s="164"/>
      <c r="AT177" s="159" t="s">
        <v>181</v>
      </c>
      <c r="AU177" s="159" t="s">
        <v>79</v>
      </c>
      <c r="AV177" s="14" t="s">
        <v>79</v>
      </c>
      <c r="AW177" s="14" t="s">
        <v>31</v>
      </c>
      <c r="AX177" s="14" t="s">
        <v>70</v>
      </c>
      <c r="AY177" s="159" t="s">
        <v>173</v>
      </c>
    </row>
    <row r="178" spans="1:65" s="15" customFormat="1">
      <c r="B178" s="165"/>
      <c r="D178" s="148" t="s">
        <v>181</v>
      </c>
      <c r="E178" s="166" t="s">
        <v>3</v>
      </c>
      <c r="F178" s="167" t="s">
        <v>188</v>
      </c>
      <c r="H178" s="168">
        <v>0.13700000000000001</v>
      </c>
      <c r="L178" s="165"/>
      <c r="M178" s="169"/>
      <c r="N178" s="170"/>
      <c r="O178" s="170"/>
      <c r="P178" s="170"/>
      <c r="Q178" s="170"/>
      <c r="R178" s="170"/>
      <c r="S178" s="170"/>
      <c r="T178" s="171"/>
      <c r="AT178" s="166" t="s">
        <v>181</v>
      </c>
      <c r="AU178" s="166" t="s">
        <v>79</v>
      </c>
      <c r="AV178" s="15" t="s">
        <v>178</v>
      </c>
      <c r="AW178" s="15" t="s">
        <v>31</v>
      </c>
      <c r="AX178" s="15" t="s">
        <v>76</v>
      </c>
      <c r="AY178" s="166" t="s">
        <v>173</v>
      </c>
    </row>
    <row r="179" spans="1:65" s="2" customFormat="1" ht="33" customHeight="1">
      <c r="A179" s="30"/>
      <c r="B179" s="135"/>
      <c r="C179" s="136" t="s">
        <v>251</v>
      </c>
      <c r="D179" s="136" t="s">
        <v>175</v>
      </c>
      <c r="E179" s="137" t="s">
        <v>632</v>
      </c>
      <c r="F179" s="138" t="s">
        <v>633</v>
      </c>
      <c r="G179" s="139" t="s">
        <v>200</v>
      </c>
      <c r="H179" s="140">
        <v>0.55400000000000005</v>
      </c>
      <c r="I179" s="141"/>
      <c r="J179" s="141">
        <f>ROUND(I179*H179,2)</f>
        <v>0</v>
      </c>
      <c r="K179" s="138" t="s">
        <v>177</v>
      </c>
      <c r="L179" s="31"/>
      <c r="M179" s="142" t="s">
        <v>3</v>
      </c>
      <c r="N179" s="143" t="s">
        <v>41</v>
      </c>
      <c r="O179" s="144">
        <v>0.69599999999999995</v>
      </c>
      <c r="P179" s="144">
        <f>O179*H179</f>
        <v>0.38558399999999998</v>
      </c>
      <c r="Q179" s="144">
        <v>0</v>
      </c>
      <c r="R179" s="144">
        <f>Q179*H179</f>
        <v>0</v>
      </c>
      <c r="S179" s="144">
        <v>0</v>
      </c>
      <c r="T179" s="145">
        <f>S179*H179</f>
        <v>0</v>
      </c>
      <c r="U179" s="30"/>
      <c r="V179" s="30"/>
      <c r="W179" s="30"/>
      <c r="X179" s="30"/>
      <c r="Y179" s="30"/>
      <c r="Z179" s="30"/>
      <c r="AA179" s="30"/>
      <c r="AB179" s="30"/>
      <c r="AC179" s="30"/>
      <c r="AD179" s="30"/>
      <c r="AE179" s="30"/>
      <c r="AR179" s="146" t="s">
        <v>178</v>
      </c>
      <c r="AT179" s="146" t="s">
        <v>175</v>
      </c>
      <c r="AU179" s="146" t="s">
        <v>79</v>
      </c>
      <c r="AY179" s="18" t="s">
        <v>173</v>
      </c>
      <c r="BE179" s="147">
        <f>IF(N179="základní",J179,0)</f>
        <v>0</v>
      </c>
      <c r="BF179" s="147">
        <f>IF(N179="snížená",J179,0)</f>
        <v>0</v>
      </c>
      <c r="BG179" s="147">
        <f>IF(N179="zákl. přenesená",J179,0)</f>
        <v>0</v>
      </c>
      <c r="BH179" s="147">
        <f>IF(N179="sníž. přenesená",J179,0)</f>
        <v>0</v>
      </c>
      <c r="BI179" s="147">
        <f>IF(N179="nulová",J179,0)</f>
        <v>0</v>
      </c>
      <c r="BJ179" s="18" t="s">
        <v>76</v>
      </c>
      <c r="BK179" s="147">
        <f>ROUND(I179*H179,2)</f>
        <v>0</v>
      </c>
      <c r="BL179" s="18" t="s">
        <v>178</v>
      </c>
      <c r="BM179" s="146" t="s">
        <v>2093</v>
      </c>
    </row>
    <row r="180" spans="1:65" s="2" customFormat="1" ht="126.75">
      <c r="A180" s="30"/>
      <c r="B180" s="31"/>
      <c r="C180" s="30"/>
      <c r="D180" s="148" t="s">
        <v>179</v>
      </c>
      <c r="E180" s="30"/>
      <c r="F180" s="149" t="s">
        <v>274</v>
      </c>
      <c r="G180" s="30"/>
      <c r="H180" s="30"/>
      <c r="I180" s="30"/>
      <c r="J180" s="30"/>
      <c r="K180" s="30"/>
      <c r="L180" s="31"/>
      <c r="M180" s="150"/>
      <c r="N180" s="151"/>
      <c r="O180" s="51"/>
      <c r="P180" s="51"/>
      <c r="Q180" s="51"/>
      <c r="R180" s="51"/>
      <c r="S180" s="51"/>
      <c r="T180" s="52"/>
      <c r="U180" s="30"/>
      <c r="V180" s="30"/>
      <c r="W180" s="30"/>
      <c r="X180" s="30"/>
      <c r="Y180" s="30"/>
      <c r="Z180" s="30"/>
      <c r="AA180" s="30"/>
      <c r="AB180" s="30"/>
      <c r="AC180" s="30"/>
      <c r="AD180" s="30"/>
      <c r="AE180" s="30"/>
      <c r="AT180" s="18" t="s">
        <v>179</v>
      </c>
      <c r="AU180" s="18" t="s">
        <v>79</v>
      </c>
    </row>
    <row r="181" spans="1:65" s="13" customFormat="1">
      <c r="B181" s="152"/>
      <c r="D181" s="148" t="s">
        <v>181</v>
      </c>
      <c r="E181" s="153" t="s">
        <v>3</v>
      </c>
      <c r="F181" s="154" t="s">
        <v>1661</v>
      </c>
      <c r="H181" s="153" t="s">
        <v>3</v>
      </c>
      <c r="L181" s="152"/>
      <c r="M181" s="155"/>
      <c r="N181" s="156"/>
      <c r="O181" s="156"/>
      <c r="P181" s="156"/>
      <c r="Q181" s="156"/>
      <c r="R181" s="156"/>
      <c r="S181" s="156"/>
      <c r="T181" s="157"/>
      <c r="AT181" s="153" t="s">
        <v>181</v>
      </c>
      <c r="AU181" s="153" t="s">
        <v>79</v>
      </c>
      <c r="AV181" s="13" t="s">
        <v>76</v>
      </c>
      <c r="AW181" s="13" t="s">
        <v>31</v>
      </c>
      <c r="AX181" s="13" t="s">
        <v>70</v>
      </c>
      <c r="AY181" s="153" t="s">
        <v>173</v>
      </c>
    </row>
    <row r="182" spans="1:65" s="13" customFormat="1">
      <c r="B182" s="152"/>
      <c r="D182" s="148" t="s">
        <v>181</v>
      </c>
      <c r="E182" s="153" t="s">
        <v>3</v>
      </c>
      <c r="F182" s="154" t="s">
        <v>2094</v>
      </c>
      <c r="H182" s="153" t="s">
        <v>3</v>
      </c>
      <c r="L182" s="152"/>
      <c r="M182" s="155"/>
      <c r="N182" s="156"/>
      <c r="O182" s="156"/>
      <c r="P182" s="156"/>
      <c r="Q182" s="156"/>
      <c r="R182" s="156"/>
      <c r="S182" s="156"/>
      <c r="T182" s="157"/>
      <c r="AT182" s="153" t="s">
        <v>181</v>
      </c>
      <c r="AU182" s="153" t="s">
        <v>79</v>
      </c>
      <c r="AV182" s="13" t="s">
        <v>76</v>
      </c>
      <c r="AW182" s="13" t="s">
        <v>31</v>
      </c>
      <c r="AX182" s="13" t="s">
        <v>70</v>
      </c>
      <c r="AY182" s="153" t="s">
        <v>173</v>
      </c>
    </row>
    <row r="183" spans="1:65" s="14" customFormat="1">
      <c r="B183" s="158"/>
      <c r="D183" s="148" t="s">
        <v>181</v>
      </c>
      <c r="E183" s="159" t="s">
        <v>3</v>
      </c>
      <c r="F183" s="160" t="s">
        <v>2095</v>
      </c>
      <c r="H183" s="161">
        <v>0.55400000000000005</v>
      </c>
      <c r="L183" s="158"/>
      <c r="M183" s="162"/>
      <c r="N183" s="163"/>
      <c r="O183" s="163"/>
      <c r="P183" s="163"/>
      <c r="Q183" s="163"/>
      <c r="R183" s="163"/>
      <c r="S183" s="163"/>
      <c r="T183" s="164"/>
      <c r="AT183" s="159" t="s">
        <v>181</v>
      </c>
      <c r="AU183" s="159" t="s">
        <v>79</v>
      </c>
      <c r="AV183" s="14" t="s">
        <v>79</v>
      </c>
      <c r="AW183" s="14" t="s">
        <v>31</v>
      </c>
      <c r="AX183" s="14" t="s">
        <v>70</v>
      </c>
      <c r="AY183" s="159" t="s">
        <v>173</v>
      </c>
    </row>
    <row r="184" spans="1:65" s="15" customFormat="1">
      <c r="B184" s="165"/>
      <c r="D184" s="148" t="s">
        <v>181</v>
      </c>
      <c r="E184" s="166" t="s">
        <v>3</v>
      </c>
      <c r="F184" s="167" t="s">
        <v>188</v>
      </c>
      <c r="H184" s="168">
        <v>0.55400000000000005</v>
      </c>
      <c r="L184" s="165"/>
      <c r="M184" s="169"/>
      <c r="N184" s="170"/>
      <c r="O184" s="170"/>
      <c r="P184" s="170"/>
      <c r="Q184" s="170"/>
      <c r="R184" s="170"/>
      <c r="S184" s="170"/>
      <c r="T184" s="171"/>
      <c r="AT184" s="166" t="s">
        <v>181</v>
      </c>
      <c r="AU184" s="166" t="s">
        <v>79</v>
      </c>
      <c r="AV184" s="15" t="s">
        <v>178</v>
      </c>
      <c r="AW184" s="15" t="s">
        <v>31</v>
      </c>
      <c r="AX184" s="15" t="s">
        <v>76</v>
      </c>
      <c r="AY184" s="166" t="s">
        <v>173</v>
      </c>
    </row>
    <row r="185" spans="1:65" s="2" customFormat="1" ht="33" customHeight="1">
      <c r="A185" s="30"/>
      <c r="B185" s="135"/>
      <c r="C185" s="136" t="s">
        <v>252</v>
      </c>
      <c r="D185" s="136" t="s">
        <v>175</v>
      </c>
      <c r="E185" s="137" t="s">
        <v>2096</v>
      </c>
      <c r="F185" s="138" t="s">
        <v>2097</v>
      </c>
      <c r="G185" s="139" t="s">
        <v>200</v>
      </c>
      <c r="H185" s="140">
        <v>0.504</v>
      </c>
      <c r="I185" s="141"/>
      <c r="J185" s="141">
        <f>ROUND(I185*H185,2)</f>
        <v>0</v>
      </c>
      <c r="K185" s="138" t="s">
        <v>177</v>
      </c>
      <c r="L185" s="31"/>
      <c r="M185" s="142" t="s">
        <v>3</v>
      </c>
      <c r="N185" s="143" t="s">
        <v>41</v>
      </c>
      <c r="O185" s="144">
        <v>0.81</v>
      </c>
      <c r="P185" s="144">
        <f>O185*H185</f>
        <v>0.40824000000000005</v>
      </c>
      <c r="Q185" s="144">
        <v>0</v>
      </c>
      <c r="R185" s="144">
        <f>Q185*H185</f>
        <v>0</v>
      </c>
      <c r="S185" s="144">
        <v>0</v>
      </c>
      <c r="T185" s="145">
        <f>S185*H185</f>
        <v>0</v>
      </c>
      <c r="U185" s="30"/>
      <c r="V185" s="30"/>
      <c r="W185" s="30"/>
      <c r="X185" s="30"/>
      <c r="Y185" s="30"/>
      <c r="Z185" s="30"/>
      <c r="AA185" s="30"/>
      <c r="AB185" s="30"/>
      <c r="AC185" s="30"/>
      <c r="AD185" s="30"/>
      <c r="AE185" s="30"/>
      <c r="AR185" s="146" t="s">
        <v>178</v>
      </c>
      <c r="AT185" s="146" t="s">
        <v>175</v>
      </c>
      <c r="AU185" s="146" t="s">
        <v>79</v>
      </c>
      <c r="AY185" s="18" t="s">
        <v>173</v>
      </c>
      <c r="BE185" s="147">
        <f>IF(N185="základní",J185,0)</f>
        <v>0</v>
      </c>
      <c r="BF185" s="147">
        <f>IF(N185="snížená",J185,0)</f>
        <v>0</v>
      </c>
      <c r="BG185" s="147">
        <f>IF(N185="zákl. přenesená",J185,0)</f>
        <v>0</v>
      </c>
      <c r="BH185" s="147">
        <f>IF(N185="sníž. přenesená",J185,0)</f>
        <v>0</v>
      </c>
      <c r="BI185" s="147">
        <f>IF(N185="nulová",J185,0)</f>
        <v>0</v>
      </c>
      <c r="BJ185" s="18" t="s">
        <v>76</v>
      </c>
      <c r="BK185" s="147">
        <f>ROUND(I185*H185,2)</f>
        <v>0</v>
      </c>
      <c r="BL185" s="18" t="s">
        <v>178</v>
      </c>
      <c r="BM185" s="146" t="s">
        <v>2098</v>
      </c>
    </row>
    <row r="186" spans="1:65" s="2" customFormat="1" ht="126.75">
      <c r="A186" s="30"/>
      <c r="B186" s="31"/>
      <c r="C186" s="30"/>
      <c r="D186" s="148" t="s">
        <v>179</v>
      </c>
      <c r="E186" s="30"/>
      <c r="F186" s="149" t="s">
        <v>621</v>
      </c>
      <c r="G186" s="30"/>
      <c r="H186" s="30"/>
      <c r="I186" s="30"/>
      <c r="J186" s="30"/>
      <c r="K186" s="30"/>
      <c r="L186" s="31"/>
      <c r="M186" s="150"/>
      <c r="N186" s="151"/>
      <c r="O186" s="51"/>
      <c r="P186" s="51"/>
      <c r="Q186" s="51"/>
      <c r="R186" s="51"/>
      <c r="S186" s="51"/>
      <c r="T186" s="52"/>
      <c r="U186" s="30"/>
      <c r="V186" s="30"/>
      <c r="W186" s="30"/>
      <c r="X186" s="30"/>
      <c r="Y186" s="30"/>
      <c r="Z186" s="30"/>
      <c r="AA186" s="30"/>
      <c r="AB186" s="30"/>
      <c r="AC186" s="30"/>
      <c r="AD186" s="30"/>
      <c r="AE186" s="30"/>
      <c r="AT186" s="18" t="s">
        <v>179</v>
      </c>
      <c r="AU186" s="18" t="s">
        <v>79</v>
      </c>
    </row>
    <row r="187" spans="1:65" s="13" customFormat="1">
      <c r="B187" s="152"/>
      <c r="D187" s="148" t="s">
        <v>181</v>
      </c>
      <c r="E187" s="153" t="s">
        <v>3</v>
      </c>
      <c r="F187" s="154" t="s">
        <v>2099</v>
      </c>
      <c r="H187" s="153" t="s">
        <v>3</v>
      </c>
      <c r="L187" s="152"/>
      <c r="M187" s="155"/>
      <c r="N187" s="156"/>
      <c r="O187" s="156"/>
      <c r="P187" s="156"/>
      <c r="Q187" s="156"/>
      <c r="R187" s="156"/>
      <c r="S187" s="156"/>
      <c r="T187" s="157"/>
      <c r="AT187" s="153" t="s">
        <v>181</v>
      </c>
      <c r="AU187" s="153" t="s">
        <v>79</v>
      </c>
      <c r="AV187" s="13" t="s">
        <v>76</v>
      </c>
      <c r="AW187" s="13" t="s">
        <v>31</v>
      </c>
      <c r="AX187" s="13" t="s">
        <v>70</v>
      </c>
      <c r="AY187" s="153" t="s">
        <v>173</v>
      </c>
    </row>
    <row r="188" spans="1:65" s="14" customFormat="1">
      <c r="B188" s="158"/>
      <c r="D188" s="148" t="s">
        <v>181</v>
      </c>
      <c r="E188" s="159" t="s">
        <v>3</v>
      </c>
      <c r="F188" s="160" t="s">
        <v>2100</v>
      </c>
      <c r="H188" s="161">
        <v>0.504</v>
      </c>
      <c r="L188" s="158"/>
      <c r="M188" s="162"/>
      <c r="N188" s="163"/>
      <c r="O188" s="163"/>
      <c r="P188" s="163"/>
      <c r="Q188" s="163"/>
      <c r="R188" s="163"/>
      <c r="S188" s="163"/>
      <c r="T188" s="164"/>
      <c r="AT188" s="159" t="s">
        <v>181</v>
      </c>
      <c r="AU188" s="159" t="s">
        <v>79</v>
      </c>
      <c r="AV188" s="14" t="s">
        <v>79</v>
      </c>
      <c r="AW188" s="14" t="s">
        <v>31</v>
      </c>
      <c r="AX188" s="14" t="s">
        <v>70</v>
      </c>
      <c r="AY188" s="159" t="s">
        <v>173</v>
      </c>
    </row>
    <row r="189" spans="1:65" s="15" customFormat="1">
      <c r="B189" s="165"/>
      <c r="D189" s="148" t="s">
        <v>181</v>
      </c>
      <c r="E189" s="166" t="s">
        <v>3</v>
      </c>
      <c r="F189" s="167" t="s">
        <v>188</v>
      </c>
      <c r="H189" s="168">
        <v>0.504</v>
      </c>
      <c r="L189" s="165"/>
      <c r="M189" s="169"/>
      <c r="N189" s="170"/>
      <c r="O189" s="170"/>
      <c r="P189" s="170"/>
      <c r="Q189" s="170"/>
      <c r="R189" s="170"/>
      <c r="S189" s="170"/>
      <c r="T189" s="171"/>
      <c r="AT189" s="166" t="s">
        <v>181</v>
      </c>
      <c r="AU189" s="166" t="s">
        <v>79</v>
      </c>
      <c r="AV189" s="15" t="s">
        <v>178</v>
      </c>
      <c r="AW189" s="15" t="s">
        <v>31</v>
      </c>
      <c r="AX189" s="15" t="s">
        <v>76</v>
      </c>
      <c r="AY189" s="166" t="s">
        <v>173</v>
      </c>
    </row>
    <row r="190" spans="1:65" s="2" customFormat="1" ht="21.75" customHeight="1">
      <c r="A190" s="30"/>
      <c r="B190" s="135"/>
      <c r="C190" s="136" t="s">
        <v>8</v>
      </c>
      <c r="D190" s="136" t="s">
        <v>175</v>
      </c>
      <c r="E190" s="137" t="s">
        <v>1808</v>
      </c>
      <c r="F190" s="138" t="s">
        <v>1809</v>
      </c>
      <c r="G190" s="139" t="s">
        <v>176</v>
      </c>
      <c r="H190" s="140">
        <v>5.86</v>
      </c>
      <c r="I190" s="141"/>
      <c r="J190" s="141">
        <f>ROUND(I190*H190,2)</f>
        <v>0</v>
      </c>
      <c r="K190" s="138" t="s">
        <v>177</v>
      </c>
      <c r="L190" s="31"/>
      <c r="M190" s="142" t="s">
        <v>3</v>
      </c>
      <c r="N190" s="143" t="s">
        <v>41</v>
      </c>
      <c r="O190" s="144">
        <v>0.39700000000000002</v>
      </c>
      <c r="P190" s="144">
        <f>O190*H190</f>
        <v>2.3264200000000002</v>
      </c>
      <c r="Q190" s="144">
        <v>1.4357E-3</v>
      </c>
      <c r="R190" s="144">
        <f>Q190*H190</f>
        <v>8.4132019999999998E-3</v>
      </c>
      <c r="S190" s="144">
        <v>0</v>
      </c>
      <c r="T190" s="145">
        <f>S190*H190</f>
        <v>0</v>
      </c>
      <c r="U190" s="30"/>
      <c r="V190" s="30"/>
      <c r="W190" s="30"/>
      <c r="X190" s="30"/>
      <c r="Y190" s="30"/>
      <c r="Z190" s="30"/>
      <c r="AA190" s="30"/>
      <c r="AB190" s="30"/>
      <c r="AC190" s="30"/>
      <c r="AD190" s="30"/>
      <c r="AE190" s="30"/>
      <c r="AR190" s="146" t="s">
        <v>178</v>
      </c>
      <c r="AT190" s="146" t="s">
        <v>175</v>
      </c>
      <c r="AU190" s="146" t="s">
        <v>79</v>
      </c>
      <c r="AY190" s="18" t="s">
        <v>173</v>
      </c>
      <c r="BE190" s="147">
        <f>IF(N190="základní",J190,0)</f>
        <v>0</v>
      </c>
      <c r="BF190" s="147">
        <f>IF(N190="snížená",J190,0)</f>
        <v>0</v>
      </c>
      <c r="BG190" s="147">
        <f>IF(N190="zákl. přenesená",J190,0)</f>
        <v>0</v>
      </c>
      <c r="BH190" s="147">
        <f>IF(N190="sníž. přenesená",J190,0)</f>
        <v>0</v>
      </c>
      <c r="BI190" s="147">
        <f>IF(N190="nulová",J190,0)</f>
        <v>0</v>
      </c>
      <c r="BJ190" s="18" t="s">
        <v>76</v>
      </c>
      <c r="BK190" s="147">
        <f>ROUND(I190*H190,2)</f>
        <v>0</v>
      </c>
      <c r="BL190" s="18" t="s">
        <v>178</v>
      </c>
      <c r="BM190" s="146" t="s">
        <v>2101</v>
      </c>
    </row>
    <row r="191" spans="1:65" s="2" customFormat="1" ht="126.75">
      <c r="A191" s="30"/>
      <c r="B191" s="31"/>
      <c r="C191" s="30"/>
      <c r="D191" s="148" t="s">
        <v>179</v>
      </c>
      <c r="E191" s="30"/>
      <c r="F191" s="149" t="s">
        <v>278</v>
      </c>
      <c r="G191" s="30"/>
      <c r="H191" s="30"/>
      <c r="I191" s="30"/>
      <c r="J191" s="30"/>
      <c r="K191" s="30"/>
      <c r="L191" s="31"/>
      <c r="M191" s="150"/>
      <c r="N191" s="151"/>
      <c r="O191" s="51"/>
      <c r="P191" s="51"/>
      <c r="Q191" s="51"/>
      <c r="R191" s="51"/>
      <c r="S191" s="51"/>
      <c r="T191" s="52"/>
      <c r="U191" s="30"/>
      <c r="V191" s="30"/>
      <c r="W191" s="30"/>
      <c r="X191" s="30"/>
      <c r="Y191" s="30"/>
      <c r="Z191" s="30"/>
      <c r="AA191" s="30"/>
      <c r="AB191" s="30"/>
      <c r="AC191" s="30"/>
      <c r="AD191" s="30"/>
      <c r="AE191" s="30"/>
      <c r="AT191" s="18" t="s">
        <v>179</v>
      </c>
      <c r="AU191" s="18" t="s">
        <v>79</v>
      </c>
    </row>
    <row r="192" spans="1:65" s="14" customFormat="1">
      <c r="B192" s="158"/>
      <c r="D192" s="148" t="s">
        <v>181</v>
      </c>
      <c r="E192" s="159" t="s">
        <v>3</v>
      </c>
      <c r="F192" s="160" t="s">
        <v>2102</v>
      </c>
      <c r="H192" s="161">
        <v>5.86</v>
      </c>
      <c r="L192" s="158"/>
      <c r="M192" s="162"/>
      <c r="N192" s="163"/>
      <c r="O192" s="163"/>
      <c r="P192" s="163"/>
      <c r="Q192" s="163"/>
      <c r="R192" s="163"/>
      <c r="S192" s="163"/>
      <c r="T192" s="164"/>
      <c r="AT192" s="159" t="s">
        <v>181</v>
      </c>
      <c r="AU192" s="159" t="s">
        <v>79</v>
      </c>
      <c r="AV192" s="14" t="s">
        <v>79</v>
      </c>
      <c r="AW192" s="14" t="s">
        <v>31</v>
      </c>
      <c r="AX192" s="14" t="s">
        <v>70</v>
      </c>
      <c r="AY192" s="159" t="s">
        <v>173</v>
      </c>
    </row>
    <row r="193" spans="1:65" s="15" customFormat="1">
      <c r="B193" s="165"/>
      <c r="D193" s="148" t="s">
        <v>181</v>
      </c>
      <c r="E193" s="166" t="s">
        <v>3</v>
      </c>
      <c r="F193" s="167" t="s">
        <v>188</v>
      </c>
      <c r="H193" s="168">
        <v>5.86</v>
      </c>
      <c r="L193" s="165"/>
      <c r="M193" s="169"/>
      <c r="N193" s="170"/>
      <c r="O193" s="170"/>
      <c r="P193" s="170"/>
      <c r="Q193" s="170"/>
      <c r="R193" s="170"/>
      <c r="S193" s="170"/>
      <c r="T193" s="171"/>
      <c r="AT193" s="166" t="s">
        <v>181</v>
      </c>
      <c r="AU193" s="166" t="s">
        <v>79</v>
      </c>
      <c r="AV193" s="15" t="s">
        <v>178</v>
      </c>
      <c r="AW193" s="15" t="s">
        <v>31</v>
      </c>
      <c r="AX193" s="15" t="s">
        <v>76</v>
      </c>
      <c r="AY193" s="166" t="s">
        <v>173</v>
      </c>
    </row>
    <row r="194" spans="1:65" s="2" customFormat="1" ht="21.75" customHeight="1">
      <c r="A194" s="30"/>
      <c r="B194" s="135"/>
      <c r="C194" s="136" t="s">
        <v>259</v>
      </c>
      <c r="D194" s="136" t="s">
        <v>175</v>
      </c>
      <c r="E194" s="137" t="s">
        <v>1812</v>
      </c>
      <c r="F194" s="138" t="s">
        <v>1813</v>
      </c>
      <c r="G194" s="139" t="s">
        <v>176</v>
      </c>
      <c r="H194" s="140">
        <v>5.86</v>
      </c>
      <c r="I194" s="141"/>
      <c r="J194" s="141">
        <f>ROUND(I194*H194,2)</f>
        <v>0</v>
      </c>
      <c r="K194" s="138" t="s">
        <v>177</v>
      </c>
      <c r="L194" s="31"/>
      <c r="M194" s="142" t="s">
        <v>3</v>
      </c>
      <c r="N194" s="143" t="s">
        <v>41</v>
      </c>
      <c r="O194" s="144">
        <v>0.14399999999999999</v>
      </c>
      <c r="P194" s="144">
        <f>O194*H194</f>
        <v>0.84384000000000003</v>
      </c>
      <c r="Q194" s="144">
        <v>3.6000000000000001E-5</v>
      </c>
      <c r="R194" s="144">
        <f>Q194*H194</f>
        <v>2.1096000000000003E-4</v>
      </c>
      <c r="S194" s="144">
        <v>0</v>
      </c>
      <c r="T194" s="145">
        <f>S194*H194</f>
        <v>0</v>
      </c>
      <c r="U194" s="30"/>
      <c r="V194" s="30"/>
      <c r="W194" s="30"/>
      <c r="X194" s="30"/>
      <c r="Y194" s="30"/>
      <c r="Z194" s="30"/>
      <c r="AA194" s="30"/>
      <c r="AB194" s="30"/>
      <c r="AC194" s="30"/>
      <c r="AD194" s="30"/>
      <c r="AE194" s="30"/>
      <c r="AR194" s="146" t="s">
        <v>178</v>
      </c>
      <c r="AT194" s="146" t="s">
        <v>175</v>
      </c>
      <c r="AU194" s="146" t="s">
        <v>79</v>
      </c>
      <c r="AY194" s="18" t="s">
        <v>173</v>
      </c>
      <c r="BE194" s="147">
        <f>IF(N194="základní",J194,0)</f>
        <v>0</v>
      </c>
      <c r="BF194" s="147">
        <f>IF(N194="snížená",J194,0)</f>
        <v>0</v>
      </c>
      <c r="BG194" s="147">
        <f>IF(N194="zákl. přenesená",J194,0)</f>
        <v>0</v>
      </c>
      <c r="BH194" s="147">
        <f>IF(N194="sníž. přenesená",J194,0)</f>
        <v>0</v>
      </c>
      <c r="BI194" s="147">
        <f>IF(N194="nulová",J194,0)</f>
        <v>0</v>
      </c>
      <c r="BJ194" s="18" t="s">
        <v>76</v>
      </c>
      <c r="BK194" s="147">
        <f>ROUND(I194*H194,2)</f>
        <v>0</v>
      </c>
      <c r="BL194" s="18" t="s">
        <v>178</v>
      </c>
      <c r="BM194" s="146" t="s">
        <v>2103</v>
      </c>
    </row>
    <row r="195" spans="1:65" s="2" customFormat="1" ht="126.75">
      <c r="A195" s="30"/>
      <c r="B195" s="31"/>
      <c r="C195" s="30"/>
      <c r="D195" s="148" t="s">
        <v>179</v>
      </c>
      <c r="E195" s="30"/>
      <c r="F195" s="149" t="s">
        <v>278</v>
      </c>
      <c r="G195" s="30"/>
      <c r="H195" s="30"/>
      <c r="I195" s="30"/>
      <c r="J195" s="30"/>
      <c r="K195" s="30"/>
      <c r="L195" s="31"/>
      <c r="M195" s="150"/>
      <c r="N195" s="151"/>
      <c r="O195" s="51"/>
      <c r="P195" s="51"/>
      <c r="Q195" s="51"/>
      <c r="R195" s="51"/>
      <c r="S195" s="51"/>
      <c r="T195" s="52"/>
      <c r="U195" s="30"/>
      <c r="V195" s="30"/>
      <c r="W195" s="30"/>
      <c r="X195" s="30"/>
      <c r="Y195" s="30"/>
      <c r="Z195" s="30"/>
      <c r="AA195" s="30"/>
      <c r="AB195" s="30"/>
      <c r="AC195" s="30"/>
      <c r="AD195" s="30"/>
      <c r="AE195" s="30"/>
      <c r="AT195" s="18" t="s">
        <v>179</v>
      </c>
      <c r="AU195" s="18" t="s">
        <v>79</v>
      </c>
    </row>
    <row r="196" spans="1:65" s="14" customFormat="1">
      <c r="B196" s="158"/>
      <c r="D196" s="148" t="s">
        <v>181</v>
      </c>
      <c r="E196" s="159" t="s">
        <v>3</v>
      </c>
      <c r="F196" s="160" t="s">
        <v>2104</v>
      </c>
      <c r="H196" s="161">
        <v>5.86</v>
      </c>
      <c r="L196" s="158"/>
      <c r="M196" s="162"/>
      <c r="N196" s="163"/>
      <c r="O196" s="163"/>
      <c r="P196" s="163"/>
      <c r="Q196" s="163"/>
      <c r="R196" s="163"/>
      <c r="S196" s="163"/>
      <c r="T196" s="164"/>
      <c r="AT196" s="159" t="s">
        <v>181</v>
      </c>
      <c r="AU196" s="159" t="s">
        <v>79</v>
      </c>
      <c r="AV196" s="14" t="s">
        <v>79</v>
      </c>
      <c r="AW196" s="14" t="s">
        <v>31</v>
      </c>
      <c r="AX196" s="14" t="s">
        <v>76</v>
      </c>
      <c r="AY196" s="159" t="s">
        <v>173</v>
      </c>
    </row>
    <row r="197" spans="1:65" s="12" customFormat="1" ht="22.9" customHeight="1">
      <c r="B197" s="123"/>
      <c r="D197" s="124" t="s">
        <v>69</v>
      </c>
      <c r="E197" s="133" t="s">
        <v>189</v>
      </c>
      <c r="F197" s="133" t="s">
        <v>289</v>
      </c>
      <c r="J197" s="134">
        <f>BK197</f>
        <v>0</v>
      </c>
      <c r="L197" s="123"/>
      <c r="M197" s="127"/>
      <c r="N197" s="128"/>
      <c r="O197" s="128"/>
      <c r="P197" s="129">
        <f>SUM(P198:P232)</f>
        <v>46.479749999999996</v>
      </c>
      <c r="Q197" s="128"/>
      <c r="R197" s="129">
        <f>SUM(R198:R232)</f>
        <v>0.46966347040000006</v>
      </c>
      <c r="S197" s="128"/>
      <c r="T197" s="130">
        <f>SUM(T198:T232)</f>
        <v>0</v>
      </c>
      <c r="AR197" s="124" t="s">
        <v>76</v>
      </c>
      <c r="AT197" s="131" t="s">
        <v>69</v>
      </c>
      <c r="AU197" s="131" t="s">
        <v>76</v>
      </c>
      <c r="AY197" s="124" t="s">
        <v>173</v>
      </c>
      <c r="BK197" s="132">
        <f>SUM(BK198:BK232)</f>
        <v>0</v>
      </c>
    </row>
    <row r="198" spans="1:65" s="2" customFormat="1" ht="16.5" customHeight="1">
      <c r="A198" s="30"/>
      <c r="B198" s="135"/>
      <c r="C198" s="136" t="s">
        <v>264</v>
      </c>
      <c r="D198" s="136" t="s">
        <v>175</v>
      </c>
      <c r="E198" s="137" t="s">
        <v>298</v>
      </c>
      <c r="F198" s="138" t="s">
        <v>299</v>
      </c>
      <c r="G198" s="139" t="s">
        <v>200</v>
      </c>
      <c r="H198" s="140">
        <v>0.5</v>
      </c>
      <c r="I198" s="141"/>
      <c r="J198" s="141">
        <f>ROUND(I198*H198,2)</f>
        <v>0</v>
      </c>
      <c r="K198" s="138" t="s">
        <v>177</v>
      </c>
      <c r="L198" s="31"/>
      <c r="M198" s="142" t="s">
        <v>3</v>
      </c>
      <c r="N198" s="143" t="s">
        <v>41</v>
      </c>
      <c r="O198" s="144">
        <v>2.9790000000000001</v>
      </c>
      <c r="P198" s="144">
        <f>O198*H198</f>
        <v>1.4895</v>
      </c>
      <c r="Q198" s="144">
        <v>0</v>
      </c>
      <c r="R198" s="144">
        <f>Q198*H198</f>
        <v>0</v>
      </c>
      <c r="S198" s="144">
        <v>0</v>
      </c>
      <c r="T198" s="145">
        <f>S198*H198</f>
        <v>0</v>
      </c>
      <c r="U198" s="30"/>
      <c r="V198" s="30"/>
      <c r="W198" s="30"/>
      <c r="X198" s="30"/>
      <c r="Y198" s="30"/>
      <c r="Z198" s="30"/>
      <c r="AA198" s="30"/>
      <c r="AB198" s="30"/>
      <c r="AC198" s="30"/>
      <c r="AD198" s="30"/>
      <c r="AE198" s="30"/>
      <c r="AR198" s="146" t="s">
        <v>178</v>
      </c>
      <c r="AT198" s="146" t="s">
        <v>175</v>
      </c>
      <c r="AU198" s="146" t="s">
        <v>79</v>
      </c>
      <c r="AY198" s="18" t="s">
        <v>173</v>
      </c>
      <c r="BE198" s="147">
        <f>IF(N198="základní",J198,0)</f>
        <v>0</v>
      </c>
      <c r="BF198" s="147">
        <f>IF(N198="snížená",J198,0)</f>
        <v>0</v>
      </c>
      <c r="BG198" s="147">
        <f>IF(N198="zákl. přenesená",J198,0)</f>
        <v>0</v>
      </c>
      <c r="BH198" s="147">
        <f>IF(N198="sníž. přenesená",J198,0)</f>
        <v>0</v>
      </c>
      <c r="BI198" s="147">
        <f>IF(N198="nulová",J198,0)</f>
        <v>0</v>
      </c>
      <c r="BJ198" s="18" t="s">
        <v>76</v>
      </c>
      <c r="BK198" s="147">
        <f>ROUND(I198*H198,2)</f>
        <v>0</v>
      </c>
      <c r="BL198" s="18" t="s">
        <v>178</v>
      </c>
      <c r="BM198" s="146" t="s">
        <v>2105</v>
      </c>
    </row>
    <row r="199" spans="1:65" s="2" customFormat="1" ht="78">
      <c r="A199" s="30"/>
      <c r="B199" s="31"/>
      <c r="C199" s="30"/>
      <c r="D199" s="148" t="s">
        <v>179</v>
      </c>
      <c r="E199" s="30"/>
      <c r="F199" s="149" t="s">
        <v>300</v>
      </c>
      <c r="G199" s="30"/>
      <c r="H199" s="30"/>
      <c r="I199" s="30"/>
      <c r="J199" s="30"/>
      <c r="K199" s="30"/>
      <c r="L199" s="31"/>
      <c r="M199" s="150"/>
      <c r="N199" s="151"/>
      <c r="O199" s="51"/>
      <c r="P199" s="51"/>
      <c r="Q199" s="51"/>
      <c r="R199" s="51"/>
      <c r="S199" s="51"/>
      <c r="T199" s="52"/>
      <c r="U199" s="30"/>
      <c r="V199" s="30"/>
      <c r="W199" s="30"/>
      <c r="X199" s="30"/>
      <c r="Y199" s="30"/>
      <c r="Z199" s="30"/>
      <c r="AA199" s="30"/>
      <c r="AB199" s="30"/>
      <c r="AC199" s="30"/>
      <c r="AD199" s="30"/>
      <c r="AE199" s="30"/>
      <c r="AT199" s="18" t="s">
        <v>179</v>
      </c>
      <c r="AU199" s="18" t="s">
        <v>79</v>
      </c>
    </row>
    <row r="200" spans="1:65" s="13" customFormat="1">
      <c r="B200" s="152"/>
      <c r="D200" s="148" t="s">
        <v>181</v>
      </c>
      <c r="E200" s="153" t="s">
        <v>3</v>
      </c>
      <c r="F200" s="154" t="s">
        <v>2106</v>
      </c>
      <c r="H200" s="153" t="s">
        <v>3</v>
      </c>
      <c r="L200" s="152"/>
      <c r="M200" s="155"/>
      <c r="N200" s="156"/>
      <c r="O200" s="156"/>
      <c r="P200" s="156"/>
      <c r="Q200" s="156"/>
      <c r="R200" s="156"/>
      <c r="S200" s="156"/>
      <c r="T200" s="157"/>
      <c r="AT200" s="153" t="s">
        <v>181</v>
      </c>
      <c r="AU200" s="153" t="s">
        <v>79</v>
      </c>
      <c r="AV200" s="13" t="s">
        <v>76</v>
      </c>
      <c r="AW200" s="13" t="s">
        <v>31</v>
      </c>
      <c r="AX200" s="13" t="s">
        <v>70</v>
      </c>
      <c r="AY200" s="153" t="s">
        <v>173</v>
      </c>
    </row>
    <row r="201" spans="1:65" s="14" customFormat="1">
      <c r="B201" s="158"/>
      <c r="D201" s="148" t="s">
        <v>181</v>
      </c>
      <c r="E201" s="159" t="s">
        <v>3</v>
      </c>
      <c r="F201" s="160" t="s">
        <v>2107</v>
      </c>
      <c r="H201" s="161">
        <v>0.5</v>
      </c>
      <c r="L201" s="158"/>
      <c r="M201" s="162"/>
      <c r="N201" s="163"/>
      <c r="O201" s="163"/>
      <c r="P201" s="163"/>
      <c r="Q201" s="163"/>
      <c r="R201" s="163"/>
      <c r="S201" s="163"/>
      <c r="T201" s="164"/>
      <c r="AT201" s="159" t="s">
        <v>181</v>
      </c>
      <c r="AU201" s="159" t="s">
        <v>79</v>
      </c>
      <c r="AV201" s="14" t="s">
        <v>79</v>
      </c>
      <c r="AW201" s="14" t="s">
        <v>31</v>
      </c>
      <c r="AX201" s="14" t="s">
        <v>70</v>
      </c>
      <c r="AY201" s="159" t="s">
        <v>173</v>
      </c>
    </row>
    <row r="202" spans="1:65" s="15" customFormat="1">
      <c r="B202" s="165"/>
      <c r="D202" s="148" t="s">
        <v>181</v>
      </c>
      <c r="E202" s="166" t="s">
        <v>3</v>
      </c>
      <c r="F202" s="167" t="s">
        <v>188</v>
      </c>
      <c r="H202" s="168">
        <v>0.5</v>
      </c>
      <c r="L202" s="165"/>
      <c r="M202" s="169"/>
      <c r="N202" s="170"/>
      <c r="O202" s="170"/>
      <c r="P202" s="170"/>
      <c r="Q202" s="170"/>
      <c r="R202" s="170"/>
      <c r="S202" s="170"/>
      <c r="T202" s="171"/>
      <c r="AT202" s="166" t="s">
        <v>181</v>
      </c>
      <c r="AU202" s="166" t="s">
        <v>79</v>
      </c>
      <c r="AV202" s="15" t="s">
        <v>178</v>
      </c>
      <c r="AW202" s="15" t="s">
        <v>31</v>
      </c>
      <c r="AX202" s="15" t="s">
        <v>76</v>
      </c>
      <c r="AY202" s="166" t="s">
        <v>173</v>
      </c>
    </row>
    <row r="203" spans="1:65" s="2" customFormat="1" ht="16.5" customHeight="1">
      <c r="A203" s="30"/>
      <c r="B203" s="135"/>
      <c r="C203" s="136" t="s">
        <v>270</v>
      </c>
      <c r="D203" s="136" t="s">
        <v>175</v>
      </c>
      <c r="E203" s="137" t="s">
        <v>859</v>
      </c>
      <c r="F203" s="138" t="s">
        <v>860</v>
      </c>
      <c r="G203" s="139" t="s">
        <v>176</v>
      </c>
      <c r="H203" s="140">
        <v>2.6640000000000001</v>
      </c>
      <c r="I203" s="141"/>
      <c r="J203" s="141">
        <f>ROUND(I203*H203,2)</f>
        <v>0</v>
      </c>
      <c r="K203" s="138" t="s">
        <v>177</v>
      </c>
      <c r="L203" s="31"/>
      <c r="M203" s="142" t="s">
        <v>3</v>
      </c>
      <c r="N203" s="143" t="s">
        <v>41</v>
      </c>
      <c r="O203" s="144">
        <v>3.14</v>
      </c>
      <c r="P203" s="144">
        <f>O203*H203</f>
        <v>8.36496</v>
      </c>
      <c r="Q203" s="144">
        <v>4.1744200000000002E-2</v>
      </c>
      <c r="R203" s="144">
        <f>Q203*H203</f>
        <v>0.11120654880000001</v>
      </c>
      <c r="S203" s="144">
        <v>0</v>
      </c>
      <c r="T203" s="145">
        <f>S203*H203</f>
        <v>0</v>
      </c>
      <c r="U203" s="30"/>
      <c r="V203" s="30"/>
      <c r="W203" s="30"/>
      <c r="X203" s="30"/>
      <c r="Y203" s="30"/>
      <c r="Z203" s="30"/>
      <c r="AA203" s="30"/>
      <c r="AB203" s="30"/>
      <c r="AC203" s="30"/>
      <c r="AD203" s="30"/>
      <c r="AE203" s="30"/>
      <c r="AR203" s="146" t="s">
        <v>178</v>
      </c>
      <c r="AT203" s="146" t="s">
        <v>175</v>
      </c>
      <c r="AU203" s="146" t="s">
        <v>79</v>
      </c>
      <c r="AY203" s="18" t="s">
        <v>173</v>
      </c>
      <c r="BE203" s="147">
        <f>IF(N203="základní",J203,0)</f>
        <v>0</v>
      </c>
      <c r="BF203" s="147">
        <f>IF(N203="snížená",J203,0)</f>
        <v>0</v>
      </c>
      <c r="BG203" s="147">
        <f>IF(N203="zákl. přenesená",J203,0)</f>
        <v>0</v>
      </c>
      <c r="BH203" s="147">
        <f>IF(N203="sníž. přenesená",J203,0)</f>
        <v>0</v>
      </c>
      <c r="BI203" s="147">
        <f>IF(N203="nulová",J203,0)</f>
        <v>0</v>
      </c>
      <c r="BJ203" s="18" t="s">
        <v>76</v>
      </c>
      <c r="BK203" s="147">
        <f>ROUND(I203*H203,2)</f>
        <v>0</v>
      </c>
      <c r="BL203" s="18" t="s">
        <v>178</v>
      </c>
      <c r="BM203" s="146" t="s">
        <v>2108</v>
      </c>
    </row>
    <row r="204" spans="1:65" s="2" customFormat="1" ht="360.75">
      <c r="A204" s="30"/>
      <c r="B204" s="31"/>
      <c r="C204" s="30"/>
      <c r="D204" s="148" t="s">
        <v>179</v>
      </c>
      <c r="E204" s="30"/>
      <c r="F204" s="149" t="s">
        <v>862</v>
      </c>
      <c r="G204" s="30"/>
      <c r="H204" s="30"/>
      <c r="I204" s="30"/>
      <c r="J204" s="30"/>
      <c r="K204" s="30"/>
      <c r="L204" s="31"/>
      <c r="M204" s="150"/>
      <c r="N204" s="151"/>
      <c r="O204" s="51"/>
      <c r="P204" s="51"/>
      <c r="Q204" s="51"/>
      <c r="R204" s="51"/>
      <c r="S204" s="51"/>
      <c r="T204" s="52"/>
      <c r="U204" s="30"/>
      <c r="V204" s="30"/>
      <c r="W204" s="30"/>
      <c r="X204" s="30"/>
      <c r="Y204" s="30"/>
      <c r="Z204" s="30"/>
      <c r="AA204" s="30"/>
      <c r="AB204" s="30"/>
      <c r="AC204" s="30"/>
      <c r="AD204" s="30"/>
      <c r="AE204" s="30"/>
      <c r="AT204" s="18" t="s">
        <v>179</v>
      </c>
      <c r="AU204" s="18" t="s">
        <v>79</v>
      </c>
    </row>
    <row r="205" spans="1:65" s="13" customFormat="1">
      <c r="B205" s="152"/>
      <c r="D205" s="148" t="s">
        <v>181</v>
      </c>
      <c r="E205" s="153" t="s">
        <v>3</v>
      </c>
      <c r="F205" s="154" t="s">
        <v>863</v>
      </c>
      <c r="H205" s="153" t="s">
        <v>3</v>
      </c>
      <c r="L205" s="152"/>
      <c r="M205" s="155"/>
      <c r="N205" s="156"/>
      <c r="O205" s="156"/>
      <c r="P205" s="156"/>
      <c r="Q205" s="156"/>
      <c r="R205" s="156"/>
      <c r="S205" s="156"/>
      <c r="T205" s="157"/>
      <c r="AT205" s="153" t="s">
        <v>181</v>
      </c>
      <c r="AU205" s="153" t="s">
        <v>79</v>
      </c>
      <c r="AV205" s="13" t="s">
        <v>76</v>
      </c>
      <c r="AW205" s="13" t="s">
        <v>31</v>
      </c>
      <c r="AX205" s="13" t="s">
        <v>70</v>
      </c>
      <c r="AY205" s="153" t="s">
        <v>173</v>
      </c>
    </row>
    <row r="206" spans="1:65" s="14" customFormat="1">
      <c r="B206" s="158"/>
      <c r="D206" s="148" t="s">
        <v>181</v>
      </c>
      <c r="E206" s="159" t="s">
        <v>3</v>
      </c>
      <c r="F206" s="160" t="s">
        <v>2109</v>
      </c>
      <c r="H206" s="161">
        <v>2.6640000000000001</v>
      </c>
      <c r="L206" s="158"/>
      <c r="M206" s="162"/>
      <c r="N206" s="163"/>
      <c r="O206" s="163"/>
      <c r="P206" s="163"/>
      <c r="Q206" s="163"/>
      <c r="R206" s="163"/>
      <c r="S206" s="163"/>
      <c r="T206" s="164"/>
      <c r="AT206" s="159" t="s">
        <v>181</v>
      </c>
      <c r="AU206" s="159" t="s">
        <v>79</v>
      </c>
      <c r="AV206" s="14" t="s">
        <v>79</v>
      </c>
      <c r="AW206" s="14" t="s">
        <v>31</v>
      </c>
      <c r="AX206" s="14" t="s">
        <v>70</v>
      </c>
      <c r="AY206" s="159" t="s">
        <v>173</v>
      </c>
    </row>
    <row r="207" spans="1:65" s="15" customFormat="1">
      <c r="B207" s="165"/>
      <c r="D207" s="148" t="s">
        <v>181</v>
      </c>
      <c r="E207" s="166" t="s">
        <v>3</v>
      </c>
      <c r="F207" s="167" t="s">
        <v>188</v>
      </c>
      <c r="H207" s="168">
        <v>2.6640000000000001</v>
      </c>
      <c r="L207" s="165"/>
      <c r="M207" s="169"/>
      <c r="N207" s="170"/>
      <c r="O207" s="170"/>
      <c r="P207" s="170"/>
      <c r="Q207" s="170"/>
      <c r="R207" s="170"/>
      <c r="S207" s="170"/>
      <c r="T207" s="171"/>
      <c r="AT207" s="166" t="s">
        <v>181</v>
      </c>
      <c r="AU207" s="166" t="s">
        <v>79</v>
      </c>
      <c r="AV207" s="15" t="s">
        <v>178</v>
      </c>
      <c r="AW207" s="15" t="s">
        <v>31</v>
      </c>
      <c r="AX207" s="15" t="s">
        <v>76</v>
      </c>
      <c r="AY207" s="166" t="s">
        <v>173</v>
      </c>
    </row>
    <row r="208" spans="1:65" s="2" customFormat="1" ht="16.5" customHeight="1">
      <c r="A208" s="30"/>
      <c r="B208" s="135"/>
      <c r="C208" s="136" t="s">
        <v>271</v>
      </c>
      <c r="D208" s="136" t="s">
        <v>175</v>
      </c>
      <c r="E208" s="137" t="s">
        <v>865</v>
      </c>
      <c r="F208" s="138" t="s">
        <v>866</v>
      </c>
      <c r="G208" s="139" t="s">
        <v>176</v>
      </c>
      <c r="H208" s="140">
        <v>2.6640000000000001</v>
      </c>
      <c r="I208" s="141"/>
      <c r="J208" s="141">
        <f>ROUND(I208*H208,2)</f>
        <v>0</v>
      </c>
      <c r="K208" s="138" t="s">
        <v>177</v>
      </c>
      <c r="L208" s="31"/>
      <c r="M208" s="142" t="s">
        <v>3</v>
      </c>
      <c r="N208" s="143" t="s">
        <v>41</v>
      </c>
      <c r="O208" s="144">
        <v>0.45</v>
      </c>
      <c r="P208" s="144">
        <f>O208*H208</f>
        <v>1.1988000000000001</v>
      </c>
      <c r="Q208" s="144">
        <v>1.5E-5</v>
      </c>
      <c r="R208" s="144">
        <f>Q208*H208</f>
        <v>3.9960000000000004E-5</v>
      </c>
      <c r="S208" s="144">
        <v>0</v>
      </c>
      <c r="T208" s="145">
        <f>S208*H208</f>
        <v>0</v>
      </c>
      <c r="U208" s="30"/>
      <c r="V208" s="30"/>
      <c r="W208" s="30"/>
      <c r="X208" s="30"/>
      <c r="Y208" s="30"/>
      <c r="Z208" s="30"/>
      <c r="AA208" s="30"/>
      <c r="AB208" s="30"/>
      <c r="AC208" s="30"/>
      <c r="AD208" s="30"/>
      <c r="AE208" s="30"/>
      <c r="AR208" s="146" t="s">
        <v>178</v>
      </c>
      <c r="AT208" s="146" t="s">
        <v>175</v>
      </c>
      <c r="AU208" s="146" t="s">
        <v>79</v>
      </c>
      <c r="AY208" s="18" t="s">
        <v>173</v>
      </c>
      <c r="BE208" s="147">
        <f>IF(N208="základní",J208,0)</f>
        <v>0</v>
      </c>
      <c r="BF208" s="147">
        <f>IF(N208="snížená",J208,0)</f>
        <v>0</v>
      </c>
      <c r="BG208" s="147">
        <f>IF(N208="zákl. přenesená",J208,0)</f>
        <v>0</v>
      </c>
      <c r="BH208" s="147">
        <f>IF(N208="sníž. přenesená",J208,0)</f>
        <v>0</v>
      </c>
      <c r="BI208" s="147">
        <f>IF(N208="nulová",J208,0)</f>
        <v>0</v>
      </c>
      <c r="BJ208" s="18" t="s">
        <v>76</v>
      </c>
      <c r="BK208" s="147">
        <f>ROUND(I208*H208,2)</f>
        <v>0</v>
      </c>
      <c r="BL208" s="18" t="s">
        <v>178</v>
      </c>
      <c r="BM208" s="146" t="s">
        <v>2110</v>
      </c>
    </row>
    <row r="209" spans="1:65" s="2" customFormat="1" ht="360.75">
      <c r="A209" s="30"/>
      <c r="B209" s="31"/>
      <c r="C209" s="30"/>
      <c r="D209" s="148" t="s">
        <v>179</v>
      </c>
      <c r="E209" s="30"/>
      <c r="F209" s="149" t="s">
        <v>862</v>
      </c>
      <c r="G209" s="30"/>
      <c r="H209" s="30"/>
      <c r="I209" s="30"/>
      <c r="J209" s="30"/>
      <c r="K209" s="30"/>
      <c r="L209" s="31"/>
      <c r="M209" s="150"/>
      <c r="N209" s="151"/>
      <c r="O209" s="51"/>
      <c r="P209" s="51"/>
      <c r="Q209" s="51"/>
      <c r="R209" s="51"/>
      <c r="S209" s="51"/>
      <c r="T209" s="52"/>
      <c r="U209" s="30"/>
      <c r="V209" s="30"/>
      <c r="W209" s="30"/>
      <c r="X209" s="30"/>
      <c r="Y209" s="30"/>
      <c r="Z209" s="30"/>
      <c r="AA209" s="30"/>
      <c r="AB209" s="30"/>
      <c r="AC209" s="30"/>
      <c r="AD209" s="30"/>
      <c r="AE209" s="30"/>
      <c r="AT209" s="18" t="s">
        <v>179</v>
      </c>
      <c r="AU209" s="18" t="s">
        <v>79</v>
      </c>
    </row>
    <row r="210" spans="1:65" s="14" customFormat="1">
      <c r="B210" s="158"/>
      <c r="D210" s="148" t="s">
        <v>181</v>
      </c>
      <c r="E210" s="159" t="s">
        <v>3</v>
      </c>
      <c r="F210" s="160" t="s">
        <v>2111</v>
      </c>
      <c r="H210" s="161">
        <v>2.6640000000000001</v>
      </c>
      <c r="L210" s="158"/>
      <c r="M210" s="162"/>
      <c r="N210" s="163"/>
      <c r="O210" s="163"/>
      <c r="P210" s="163"/>
      <c r="Q210" s="163"/>
      <c r="R210" s="163"/>
      <c r="S210" s="163"/>
      <c r="T210" s="164"/>
      <c r="AT210" s="159" t="s">
        <v>181</v>
      </c>
      <c r="AU210" s="159" t="s">
        <v>79</v>
      </c>
      <c r="AV210" s="14" t="s">
        <v>79</v>
      </c>
      <c r="AW210" s="14" t="s">
        <v>31</v>
      </c>
      <c r="AX210" s="14" t="s">
        <v>70</v>
      </c>
      <c r="AY210" s="159" t="s">
        <v>173</v>
      </c>
    </row>
    <row r="211" spans="1:65" s="15" customFormat="1">
      <c r="B211" s="165"/>
      <c r="D211" s="148" t="s">
        <v>181</v>
      </c>
      <c r="E211" s="166" t="s">
        <v>3</v>
      </c>
      <c r="F211" s="167" t="s">
        <v>188</v>
      </c>
      <c r="H211" s="168">
        <v>2.6640000000000001</v>
      </c>
      <c r="L211" s="165"/>
      <c r="M211" s="169"/>
      <c r="N211" s="170"/>
      <c r="O211" s="170"/>
      <c r="P211" s="170"/>
      <c r="Q211" s="170"/>
      <c r="R211" s="170"/>
      <c r="S211" s="170"/>
      <c r="T211" s="171"/>
      <c r="AT211" s="166" t="s">
        <v>181</v>
      </c>
      <c r="AU211" s="166" t="s">
        <v>79</v>
      </c>
      <c r="AV211" s="15" t="s">
        <v>178</v>
      </c>
      <c r="AW211" s="15" t="s">
        <v>31</v>
      </c>
      <c r="AX211" s="15" t="s">
        <v>76</v>
      </c>
      <c r="AY211" s="166" t="s">
        <v>173</v>
      </c>
    </row>
    <row r="212" spans="1:65" s="2" customFormat="1" ht="21.75" customHeight="1">
      <c r="A212" s="30"/>
      <c r="B212" s="135"/>
      <c r="C212" s="136" t="s">
        <v>275</v>
      </c>
      <c r="D212" s="136" t="s">
        <v>175</v>
      </c>
      <c r="E212" s="137" t="s">
        <v>308</v>
      </c>
      <c r="F212" s="138" t="s">
        <v>309</v>
      </c>
      <c r="G212" s="139" t="s">
        <v>239</v>
      </c>
      <c r="H212" s="140">
        <v>2.8000000000000001E-2</v>
      </c>
      <c r="I212" s="141"/>
      <c r="J212" s="141">
        <f>ROUND(I212*H212,2)</f>
        <v>0</v>
      </c>
      <c r="K212" s="138" t="s">
        <v>177</v>
      </c>
      <c r="L212" s="31"/>
      <c r="M212" s="142" t="s">
        <v>3</v>
      </c>
      <c r="N212" s="143" t="s">
        <v>41</v>
      </c>
      <c r="O212" s="144">
        <v>47.35</v>
      </c>
      <c r="P212" s="144">
        <f>O212*H212</f>
        <v>1.3258000000000001</v>
      </c>
      <c r="Q212" s="144">
        <v>1.0487652000000001</v>
      </c>
      <c r="R212" s="144">
        <f>Q212*H212</f>
        <v>2.9365425600000002E-2</v>
      </c>
      <c r="S212" s="144">
        <v>0</v>
      </c>
      <c r="T212" s="145">
        <f>S212*H212</f>
        <v>0</v>
      </c>
      <c r="U212" s="30"/>
      <c r="V212" s="30"/>
      <c r="W212" s="30"/>
      <c r="X212" s="30"/>
      <c r="Y212" s="30"/>
      <c r="Z212" s="30"/>
      <c r="AA212" s="30"/>
      <c r="AB212" s="30"/>
      <c r="AC212" s="30"/>
      <c r="AD212" s="30"/>
      <c r="AE212" s="30"/>
      <c r="AR212" s="146" t="s">
        <v>178</v>
      </c>
      <c r="AT212" s="146" t="s">
        <v>175</v>
      </c>
      <c r="AU212" s="146" t="s">
        <v>79</v>
      </c>
      <c r="AY212" s="18" t="s">
        <v>173</v>
      </c>
      <c r="BE212" s="147">
        <f>IF(N212="základní",J212,0)</f>
        <v>0</v>
      </c>
      <c r="BF212" s="147">
        <f>IF(N212="snížená",J212,0)</f>
        <v>0</v>
      </c>
      <c r="BG212" s="147">
        <f>IF(N212="zákl. přenesená",J212,0)</f>
        <v>0</v>
      </c>
      <c r="BH212" s="147">
        <f>IF(N212="sníž. přenesená",J212,0)</f>
        <v>0</v>
      </c>
      <c r="BI212" s="147">
        <f>IF(N212="nulová",J212,0)</f>
        <v>0</v>
      </c>
      <c r="BJ212" s="18" t="s">
        <v>76</v>
      </c>
      <c r="BK212" s="147">
        <f>ROUND(I212*H212,2)</f>
        <v>0</v>
      </c>
      <c r="BL212" s="18" t="s">
        <v>178</v>
      </c>
      <c r="BM212" s="146" t="s">
        <v>2112</v>
      </c>
    </row>
    <row r="213" spans="1:65" s="2" customFormat="1" ht="175.5">
      <c r="A213" s="30"/>
      <c r="B213" s="31"/>
      <c r="C213" s="30"/>
      <c r="D213" s="148" t="s">
        <v>179</v>
      </c>
      <c r="E213" s="30"/>
      <c r="F213" s="149" t="s">
        <v>310</v>
      </c>
      <c r="G213" s="30"/>
      <c r="H213" s="30"/>
      <c r="I213" s="30"/>
      <c r="J213" s="30"/>
      <c r="K213" s="30"/>
      <c r="L213" s="31"/>
      <c r="M213" s="150"/>
      <c r="N213" s="151"/>
      <c r="O213" s="51"/>
      <c r="P213" s="51"/>
      <c r="Q213" s="51"/>
      <c r="R213" s="51"/>
      <c r="S213" s="51"/>
      <c r="T213" s="52"/>
      <c r="U213" s="30"/>
      <c r="V213" s="30"/>
      <c r="W213" s="30"/>
      <c r="X213" s="30"/>
      <c r="Y213" s="30"/>
      <c r="Z213" s="30"/>
      <c r="AA213" s="30"/>
      <c r="AB213" s="30"/>
      <c r="AC213" s="30"/>
      <c r="AD213" s="30"/>
      <c r="AE213" s="30"/>
      <c r="AT213" s="18" t="s">
        <v>179</v>
      </c>
      <c r="AU213" s="18" t="s">
        <v>79</v>
      </c>
    </row>
    <row r="214" spans="1:65" s="13" customFormat="1">
      <c r="B214" s="152"/>
      <c r="D214" s="148" t="s">
        <v>181</v>
      </c>
      <c r="E214" s="153" t="s">
        <v>3</v>
      </c>
      <c r="F214" s="154" t="s">
        <v>640</v>
      </c>
      <c r="H214" s="153" t="s">
        <v>3</v>
      </c>
      <c r="L214" s="152"/>
      <c r="M214" s="155"/>
      <c r="N214" s="156"/>
      <c r="O214" s="156"/>
      <c r="P214" s="156"/>
      <c r="Q214" s="156"/>
      <c r="R214" s="156"/>
      <c r="S214" s="156"/>
      <c r="T214" s="157"/>
      <c r="AT214" s="153" t="s">
        <v>181</v>
      </c>
      <c r="AU214" s="153" t="s">
        <v>79</v>
      </c>
      <c r="AV214" s="13" t="s">
        <v>76</v>
      </c>
      <c r="AW214" s="13" t="s">
        <v>31</v>
      </c>
      <c r="AX214" s="13" t="s">
        <v>70</v>
      </c>
      <c r="AY214" s="153" t="s">
        <v>173</v>
      </c>
    </row>
    <row r="215" spans="1:65" s="14" customFormat="1">
      <c r="B215" s="158"/>
      <c r="D215" s="148" t="s">
        <v>181</v>
      </c>
      <c r="E215" s="159" t="s">
        <v>3</v>
      </c>
      <c r="F215" s="160" t="s">
        <v>2113</v>
      </c>
      <c r="H215" s="161">
        <v>2.8000000000000001E-2</v>
      </c>
      <c r="L215" s="158"/>
      <c r="M215" s="162"/>
      <c r="N215" s="163"/>
      <c r="O215" s="163"/>
      <c r="P215" s="163"/>
      <c r="Q215" s="163"/>
      <c r="R215" s="163"/>
      <c r="S215" s="163"/>
      <c r="T215" s="164"/>
      <c r="AT215" s="159" t="s">
        <v>181</v>
      </c>
      <c r="AU215" s="159" t="s">
        <v>79</v>
      </c>
      <c r="AV215" s="14" t="s">
        <v>79</v>
      </c>
      <c r="AW215" s="14" t="s">
        <v>31</v>
      </c>
      <c r="AX215" s="14" t="s">
        <v>70</v>
      </c>
      <c r="AY215" s="159" t="s">
        <v>173</v>
      </c>
    </row>
    <row r="216" spans="1:65" s="14" customFormat="1">
      <c r="B216" s="158"/>
      <c r="D216" s="148" t="s">
        <v>181</v>
      </c>
      <c r="E216" s="159" t="s">
        <v>3</v>
      </c>
      <c r="F216" s="160" t="s">
        <v>2114</v>
      </c>
      <c r="H216" s="161">
        <v>2.8000000000000001E-2</v>
      </c>
      <c r="L216" s="158"/>
      <c r="M216" s="162"/>
      <c r="N216" s="163"/>
      <c r="O216" s="163"/>
      <c r="P216" s="163"/>
      <c r="Q216" s="163"/>
      <c r="R216" s="163"/>
      <c r="S216" s="163"/>
      <c r="T216" s="164"/>
      <c r="AT216" s="159" t="s">
        <v>181</v>
      </c>
      <c r="AU216" s="159" t="s">
        <v>79</v>
      </c>
      <c r="AV216" s="14" t="s">
        <v>79</v>
      </c>
      <c r="AW216" s="14" t="s">
        <v>31</v>
      </c>
      <c r="AX216" s="14" t="s">
        <v>76</v>
      </c>
      <c r="AY216" s="159" t="s">
        <v>173</v>
      </c>
    </row>
    <row r="217" spans="1:65" s="2" customFormat="1" ht="21.75" customHeight="1">
      <c r="A217" s="30"/>
      <c r="B217" s="135"/>
      <c r="C217" s="136" t="s">
        <v>280</v>
      </c>
      <c r="D217" s="136" t="s">
        <v>175</v>
      </c>
      <c r="E217" s="137" t="s">
        <v>871</v>
      </c>
      <c r="F217" s="138" t="s">
        <v>872</v>
      </c>
      <c r="G217" s="139" t="s">
        <v>200</v>
      </c>
      <c r="H217" s="140">
        <v>11.5</v>
      </c>
      <c r="I217" s="141"/>
      <c r="J217" s="141">
        <f>ROUND(I217*H217,2)</f>
        <v>0</v>
      </c>
      <c r="K217" s="138" t="s">
        <v>177</v>
      </c>
      <c r="L217" s="31"/>
      <c r="M217" s="142" t="s">
        <v>3</v>
      </c>
      <c r="N217" s="143" t="s">
        <v>41</v>
      </c>
      <c r="O217" s="144">
        <v>0.93799999999999994</v>
      </c>
      <c r="P217" s="144">
        <f>O217*H217</f>
        <v>10.786999999999999</v>
      </c>
      <c r="Q217" s="144">
        <v>0</v>
      </c>
      <c r="R217" s="144">
        <f>Q217*H217</f>
        <v>0</v>
      </c>
      <c r="S217" s="144">
        <v>0</v>
      </c>
      <c r="T217" s="145">
        <f>S217*H217</f>
        <v>0</v>
      </c>
      <c r="U217" s="30"/>
      <c r="V217" s="30"/>
      <c r="W217" s="30"/>
      <c r="X217" s="30"/>
      <c r="Y217" s="30"/>
      <c r="Z217" s="30"/>
      <c r="AA217" s="30"/>
      <c r="AB217" s="30"/>
      <c r="AC217" s="30"/>
      <c r="AD217" s="30"/>
      <c r="AE217" s="30"/>
      <c r="AR217" s="146" t="s">
        <v>178</v>
      </c>
      <c r="AT217" s="146" t="s">
        <v>175</v>
      </c>
      <c r="AU217" s="146" t="s">
        <v>79</v>
      </c>
      <c r="AY217" s="18" t="s">
        <v>173</v>
      </c>
      <c r="BE217" s="147">
        <f>IF(N217="základní",J217,0)</f>
        <v>0</v>
      </c>
      <c r="BF217" s="147">
        <f>IF(N217="snížená",J217,0)</f>
        <v>0</v>
      </c>
      <c r="BG217" s="147">
        <f>IF(N217="zákl. přenesená",J217,0)</f>
        <v>0</v>
      </c>
      <c r="BH217" s="147">
        <f>IF(N217="sníž. přenesená",J217,0)</f>
        <v>0</v>
      </c>
      <c r="BI217" s="147">
        <f>IF(N217="nulová",J217,0)</f>
        <v>0</v>
      </c>
      <c r="BJ217" s="18" t="s">
        <v>76</v>
      </c>
      <c r="BK217" s="147">
        <f>ROUND(I217*H217,2)</f>
        <v>0</v>
      </c>
      <c r="BL217" s="18" t="s">
        <v>178</v>
      </c>
      <c r="BM217" s="146" t="s">
        <v>2115</v>
      </c>
    </row>
    <row r="218" spans="1:65" s="2" customFormat="1" ht="224.25">
      <c r="A218" s="30"/>
      <c r="B218" s="31"/>
      <c r="C218" s="30"/>
      <c r="D218" s="148" t="s">
        <v>179</v>
      </c>
      <c r="E218" s="30"/>
      <c r="F218" s="149" t="s">
        <v>874</v>
      </c>
      <c r="G218" s="30"/>
      <c r="H218" s="30"/>
      <c r="I218" s="30"/>
      <c r="J218" s="30"/>
      <c r="K218" s="30"/>
      <c r="L218" s="31"/>
      <c r="M218" s="150"/>
      <c r="N218" s="151"/>
      <c r="O218" s="51"/>
      <c r="P218" s="51"/>
      <c r="Q218" s="51"/>
      <c r="R218" s="51"/>
      <c r="S218" s="51"/>
      <c r="T218" s="52"/>
      <c r="U218" s="30"/>
      <c r="V218" s="30"/>
      <c r="W218" s="30"/>
      <c r="X218" s="30"/>
      <c r="Y218" s="30"/>
      <c r="Z218" s="30"/>
      <c r="AA218" s="30"/>
      <c r="AB218" s="30"/>
      <c r="AC218" s="30"/>
      <c r="AD218" s="30"/>
      <c r="AE218" s="30"/>
      <c r="AT218" s="18" t="s">
        <v>179</v>
      </c>
      <c r="AU218" s="18" t="s">
        <v>79</v>
      </c>
    </row>
    <row r="219" spans="1:65" s="13" customFormat="1">
      <c r="B219" s="152"/>
      <c r="D219" s="148" t="s">
        <v>181</v>
      </c>
      <c r="E219" s="153" t="s">
        <v>3</v>
      </c>
      <c r="F219" s="154" t="s">
        <v>1674</v>
      </c>
      <c r="H219" s="153" t="s">
        <v>3</v>
      </c>
      <c r="L219" s="152"/>
      <c r="M219" s="155"/>
      <c r="N219" s="156"/>
      <c r="O219" s="156"/>
      <c r="P219" s="156"/>
      <c r="Q219" s="156"/>
      <c r="R219" s="156"/>
      <c r="S219" s="156"/>
      <c r="T219" s="157"/>
      <c r="AT219" s="153" t="s">
        <v>181</v>
      </c>
      <c r="AU219" s="153" t="s">
        <v>79</v>
      </c>
      <c r="AV219" s="13" t="s">
        <v>76</v>
      </c>
      <c r="AW219" s="13" t="s">
        <v>31</v>
      </c>
      <c r="AX219" s="13" t="s">
        <v>70</v>
      </c>
      <c r="AY219" s="153" t="s">
        <v>173</v>
      </c>
    </row>
    <row r="220" spans="1:65" s="14" customFormat="1">
      <c r="B220" s="158"/>
      <c r="D220" s="148" t="s">
        <v>181</v>
      </c>
      <c r="E220" s="159" t="s">
        <v>3</v>
      </c>
      <c r="F220" s="160" t="s">
        <v>2116</v>
      </c>
      <c r="H220" s="161">
        <v>6.5</v>
      </c>
      <c r="L220" s="158"/>
      <c r="M220" s="162"/>
      <c r="N220" s="163"/>
      <c r="O220" s="163"/>
      <c r="P220" s="163"/>
      <c r="Q220" s="163"/>
      <c r="R220" s="163"/>
      <c r="S220" s="163"/>
      <c r="T220" s="164"/>
      <c r="AT220" s="159" t="s">
        <v>181</v>
      </c>
      <c r="AU220" s="159" t="s">
        <v>79</v>
      </c>
      <c r="AV220" s="14" t="s">
        <v>79</v>
      </c>
      <c r="AW220" s="14" t="s">
        <v>31</v>
      </c>
      <c r="AX220" s="14" t="s">
        <v>70</v>
      </c>
      <c r="AY220" s="159" t="s">
        <v>173</v>
      </c>
    </row>
    <row r="221" spans="1:65" s="14" customFormat="1">
      <c r="B221" s="158"/>
      <c r="D221" s="148" t="s">
        <v>181</v>
      </c>
      <c r="E221" s="159" t="s">
        <v>3</v>
      </c>
      <c r="F221" s="160" t="s">
        <v>2117</v>
      </c>
      <c r="H221" s="161">
        <v>5</v>
      </c>
      <c r="L221" s="158"/>
      <c r="M221" s="162"/>
      <c r="N221" s="163"/>
      <c r="O221" s="163"/>
      <c r="P221" s="163"/>
      <c r="Q221" s="163"/>
      <c r="R221" s="163"/>
      <c r="S221" s="163"/>
      <c r="T221" s="164"/>
      <c r="AT221" s="159" t="s">
        <v>181</v>
      </c>
      <c r="AU221" s="159" t="s">
        <v>79</v>
      </c>
      <c r="AV221" s="14" t="s">
        <v>79</v>
      </c>
      <c r="AW221" s="14" t="s">
        <v>31</v>
      </c>
      <c r="AX221" s="14" t="s">
        <v>70</v>
      </c>
      <c r="AY221" s="159" t="s">
        <v>173</v>
      </c>
    </row>
    <row r="222" spans="1:65" s="15" customFormat="1">
      <c r="B222" s="165"/>
      <c r="D222" s="148" t="s">
        <v>181</v>
      </c>
      <c r="E222" s="166" t="s">
        <v>3</v>
      </c>
      <c r="F222" s="167" t="s">
        <v>188</v>
      </c>
      <c r="H222" s="168">
        <v>11.5</v>
      </c>
      <c r="L222" s="165"/>
      <c r="M222" s="169"/>
      <c r="N222" s="170"/>
      <c r="O222" s="170"/>
      <c r="P222" s="170"/>
      <c r="Q222" s="170"/>
      <c r="R222" s="170"/>
      <c r="S222" s="170"/>
      <c r="T222" s="171"/>
      <c r="AT222" s="166" t="s">
        <v>181</v>
      </c>
      <c r="AU222" s="166" t="s">
        <v>79</v>
      </c>
      <c r="AV222" s="15" t="s">
        <v>178</v>
      </c>
      <c r="AW222" s="15" t="s">
        <v>31</v>
      </c>
      <c r="AX222" s="15" t="s">
        <v>76</v>
      </c>
      <c r="AY222" s="166" t="s">
        <v>173</v>
      </c>
    </row>
    <row r="223" spans="1:65" s="2" customFormat="1" ht="21.75" customHeight="1">
      <c r="A223" s="30"/>
      <c r="B223" s="135"/>
      <c r="C223" s="136" t="s">
        <v>283</v>
      </c>
      <c r="D223" s="136" t="s">
        <v>175</v>
      </c>
      <c r="E223" s="137" t="s">
        <v>878</v>
      </c>
      <c r="F223" s="138" t="s">
        <v>879</v>
      </c>
      <c r="G223" s="139" t="s">
        <v>176</v>
      </c>
      <c r="H223" s="140">
        <v>27.82</v>
      </c>
      <c r="I223" s="141"/>
      <c r="J223" s="141">
        <f>ROUND(I223*H223,2)</f>
        <v>0</v>
      </c>
      <c r="K223" s="138" t="s">
        <v>3</v>
      </c>
      <c r="L223" s="31"/>
      <c r="M223" s="142" t="s">
        <v>3</v>
      </c>
      <c r="N223" s="143" t="s">
        <v>41</v>
      </c>
      <c r="O223" s="144">
        <v>0.71099999999999997</v>
      </c>
      <c r="P223" s="144">
        <f>O223*H223</f>
        <v>19.78002</v>
      </c>
      <c r="Q223" s="144">
        <v>2.8E-3</v>
      </c>
      <c r="R223" s="144">
        <f>Q223*H223</f>
        <v>7.7896000000000007E-2</v>
      </c>
      <c r="S223" s="144">
        <v>0</v>
      </c>
      <c r="T223" s="145">
        <f>S223*H223</f>
        <v>0</v>
      </c>
      <c r="U223" s="30"/>
      <c r="V223" s="30"/>
      <c r="W223" s="30"/>
      <c r="X223" s="30"/>
      <c r="Y223" s="30"/>
      <c r="Z223" s="30"/>
      <c r="AA223" s="30"/>
      <c r="AB223" s="30"/>
      <c r="AC223" s="30"/>
      <c r="AD223" s="30"/>
      <c r="AE223" s="30"/>
      <c r="AR223" s="146" t="s">
        <v>178</v>
      </c>
      <c r="AT223" s="146" t="s">
        <v>175</v>
      </c>
      <c r="AU223" s="146" t="s">
        <v>79</v>
      </c>
      <c r="AY223" s="18" t="s">
        <v>173</v>
      </c>
      <c r="BE223" s="147">
        <f>IF(N223="základní",J223,0)</f>
        <v>0</v>
      </c>
      <c r="BF223" s="147">
        <f>IF(N223="snížená",J223,0)</f>
        <v>0</v>
      </c>
      <c r="BG223" s="147">
        <f>IF(N223="zákl. přenesená",J223,0)</f>
        <v>0</v>
      </c>
      <c r="BH223" s="147">
        <f>IF(N223="sníž. přenesená",J223,0)</f>
        <v>0</v>
      </c>
      <c r="BI223" s="147">
        <f>IF(N223="nulová",J223,0)</f>
        <v>0</v>
      </c>
      <c r="BJ223" s="18" t="s">
        <v>76</v>
      </c>
      <c r="BK223" s="147">
        <f>ROUND(I223*H223,2)</f>
        <v>0</v>
      </c>
      <c r="BL223" s="18" t="s">
        <v>178</v>
      </c>
      <c r="BM223" s="146" t="s">
        <v>2118</v>
      </c>
    </row>
    <row r="224" spans="1:65" s="2" customFormat="1" ht="204.75">
      <c r="A224" s="30"/>
      <c r="B224" s="31"/>
      <c r="C224" s="30"/>
      <c r="D224" s="148" t="s">
        <v>304</v>
      </c>
      <c r="E224" s="30"/>
      <c r="F224" s="149" t="s">
        <v>305</v>
      </c>
      <c r="G224" s="30"/>
      <c r="H224" s="30"/>
      <c r="I224" s="30"/>
      <c r="J224" s="30"/>
      <c r="K224" s="30"/>
      <c r="L224" s="31"/>
      <c r="M224" s="150"/>
      <c r="N224" s="151"/>
      <c r="O224" s="51"/>
      <c r="P224" s="51"/>
      <c r="Q224" s="51"/>
      <c r="R224" s="51"/>
      <c r="S224" s="51"/>
      <c r="T224" s="52"/>
      <c r="U224" s="30"/>
      <c r="V224" s="30"/>
      <c r="W224" s="30"/>
      <c r="X224" s="30"/>
      <c r="Y224" s="30"/>
      <c r="Z224" s="30"/>
      <c r="AA224" s="30"/>
      <c r="AB224" s="30"/>
      <c r="AC224" s="30"/>
      <c r="AD224" s="30"/>
      <c r="AE224" s="30"/>
      <c r="AT224" s="18" t="s">
        <v>304</v>
      </c>
      <c r="AU224" s="18" t="s">
        <v>79</v>
      </c>
    </row>
    <row r="225" spans="1:65" s="13" customFormat="1" ht="22.5">
      <c r="B225" s="152"/>
      <c r="D225" s="148" t="s">
        <v>181</v>
      </c>
      <c r="E225" s="153" t="s">
        <v>3</v>
      </c>
      <c r="F225" s="154" t="s">
        <v>1977</v>
      </c>
      <c r="H225" s="153" t="s">
        <v>3</v>
      </c>
      <c r="L225" s="152"/>
      <c r="M225" s="155"/>
      <c r="N225" s="156"/>
      <c r="O225" s="156"/>
      <c r="P225" s="156"/>
      <c r="Q225" s="156"/>
      <c r="R225" s="156"/>
      <c r="S225" s="156"/>
      <c r="T225" s="157"/>
      <c r="AT225" s="153" t="s">
        <v>181</v>
      </c>
      <c r="AU225" s="153" t="s">
        <v>79</v>
      </c>
      <c r="AV225" s="13" t="s">
        <v>76</v>
      </c>
      <c r="AW225" s="13" t="s">
        <v>31</v>
      </c>
      <c r="AX225" s="13" t="s">
        <v>70</v>
      </c>
      <c r="AY225" s="153" t="s">
        <v>173</v>
      </c>
    </row>
    <row r="226" spans="1:65" s="14" customFormat="1">
      <c r="B226" s="158"/>
      <c r="D226" s="148" t="s">
        <v>181</v>
      </c>
      <c r="E226" s="159" t="s">
        <v>3</v>
      </c>
      <c r="F226" s="160" t="s">
        <v>2119</v>
      </c>
      <c r="H226" s="161">
        <v>27.82</v>
      </c>
      <c r="L226" s="158"/>
      <c r="M226" s="162"/>
      <c r="N226" s="163"/>
      <c r="O226" s="163"/>
      <c r="P226" s="163"/>
      <c r="Q226" s="163"/>
      <c r="R226" s="163"/>
      <c r="S226" s="163"/>
      <c r="T226" s="164"/>
      <c r="AT226" s="159" t="s">
        <v>181</v>
      </c>
      <c r="AU226" s="159" t="s">
        <v>79</v>
      </c>
      <c r="AV226" s="14" t="s">
        <v>79</v>
      </c>
      <c r="AW226" s="14" t="s">
        <v>31</v>
      </c>
      <c r="AX226" s="14" t="s">
        <v>70</v>
      </c>
      <c r="AY226" s="159" t="s">
        <v>173</v>
      </c>
    </row>
    <row r="227" spans="1:65" s="15" customFormat="1">
      <c r="B227" s="165"/>
      <c r="D227" s="148" t="s">
        <v>181</v>
      </c>
      <c r="E227" s="166" t="s">
        <v>3</v>
      </c>
      <c r="F227" s="167" t="s">
        <v>188</v>
      </c>
      <c r="H227" s="168">
        <v>27.82</v>
      </c>
      <c r="L227" s="165"/>
      <c r="M227" s="169"/>
      <c r="N227" s="170"/>
      <c r="O227" s="170"/>
      <c r="P227" s="170"/>
      <c r="Q227" s="170"/>
      <c r="R227" s="170"/>
      <c r="S227" s="170"/>
      <c r="T227" s="171"/>
      <c r="AT227" s="166" t="s">
        <v>181</v>
      </c>
      <c r="AU227" s="166" t="s">
        <v>79</v>
      </c>
      <c r="AV227" s="15" t="s">
        <v>178</v>
      </c>
      <c r="AW227" s="15" t="s">
        <v>31</v>
      </c>
      <c r="AX227" s="15" t="s">
        <v>76</v>
      </c>
      <c r="AY227" s="166" t="s">
        <v>173</v>
      </c>
    </row>
    <row r="228" spans="1:65" s="2" customFormat="1" ht="33" customHeight="1">
      <c r="A228" s="30"/>
      <c r="B228" s="135"/>
      <c r="C228" s="136" t="s">
        <v>287</v>
      </c>
      <c r="D228" s="136" t="s">
        <v>175</v>
      </c>
      <c r="E228" s="137" t="s">
        <v>1117</v>
      </c>
      <c r="F228" s="138" t="s">
        <v>1118</v>
      </c>
      <c r="G228" s="139" t="s">
        <v>239</v>
      </c>
      <c r="H228" s="140">
        <v>0.23699999999999999</v>
      </c>
      <c r="I228" s="141"/>
      <c r="J228" s="141">
        <f>ROUND(I228*H228,2)</f>
        <v>0</v>
      </c>
      <c r="K228" s="138" t="s">
        <v>177</v>
      </c>
      <c r="L228" s="31"/>
      <c r="M228" s="142" t="s">
        <v>3</v>
      </c>
      <c r="N228" s="143" t="s">
        <v>41</v>
      </c>
      <c r="O228" s="144">
        <v>14.91</v>
      </c>
      <c r="P228" s="144">
        <f>O228*H228</f>
        <v>3.5336699999999999</v>
      </c>
      <c r="Q228" s="144">
        <v>1.059728</v>
      </c>
      <c r="R228" s="144">
        <f>Q228*H228</f>
        <v>0.25115553600000001</v>
      </c>
      <c r="S228" s="144">
        <v>0</v>
      </c>
      <c r="T228" s="145">
        <f>S228*H228</f>
        <v>0</v>
      </c>
      <c r="U228" s="30"/>
      <c r="V228" s="30"/>
      <c r="W228" s="30"/>
      <c r="X228" s="30"/>
      <c r="Y228" s="30"/>
      <c r="Z228" s="30"/>
      <c r="AA228" s="30"/>
      <c r="AB228" s="30"/>
      <c r="AC228" s="30"/>
      <c r="AD228" s="30"/>
      <c r="AE228" s="30"/>
      <c r="AR228" s="146" t="s">
        <v>178</v>
      </c>
      <c r="AT228" s="146" t="s">
        <v>175</v>
      </c>
      <c r="AU228" s="146" t="s">
        <v>79</v>
      </c>
      <c r="AY228" s="18" t="s">
        <v>173</v>
      </c>
      <c r="BE228" s="147">
        <f>IF(N228="základní",J228,0)</f>
        <v>0</v>
      </c>
      <c r="BF228" s="147">
        <f>IF(N228="snížená",J228,0)</f>
        <v>0</v>
      </c>
      <c r="BG228" s="147">
        <f>IF(N228="zákl. přenesená",J228,0)</f>
        <v>0</v>
      </c>
      <c r="BH228" s="147">
        <f>IF(N228="sníž. přenesená",J228,0)</f>
        <v>0</v>
      </c>
      <c r="BI228" s="147">
        <f>IF(N228="nulová",J228,0)</f>
        <v>0</v>
      </c>
      <c r="BJ228" s="18" t="s">
        <v>76</v>
      </c>
      <c r="BK228" s="147">
        <f>ROUND(I228*H228,2)</f>
        <v>0</v>
      </c>
      <c r="BL228" s="18" t="s">
        <v>178</v>
      </c>
      <c r="BM228" s="146" t="s">
        <v>2120</v>
      </c>
    </row>
    <row r="229" spans="1:65" s="2" customFormat="1" ht="136.5">
      <c r="A229" s="30"/>
      <c r="B229" s="31"/>
      <c r="C229" s="30"/>
      <c r="D229" s="148" t="s">
        <v>179</v>
      </c>
      <c r="E229" s="30"/>
      <c r="F229" s="149" t="s">
        <v>886</v>
      </c>
      <c r="G229" s="30"/>
      <c r="H229" s="30"/>
      <c r="I229" s="30"/>
      <c r="J229" s="30"/>
      <c r="K229" s="30"/>
      <c r="L229" s="31"/>
      <c r="M229" s="150"/>
      <c r="N229" s="151"/>
      <c r="O229" s="51"/>
      <c r="P229" s="51"/>
      <c r="Q229" s="51"/>
      <c r="R229" s="51"/>
      <c r="S229" s="51"/>
      <c r="T229" s="52"/>
      <c r="U229" s="30"/>
      <c r="V229" s="30"/>
      <c r="W229" s="30"/>
      <c r="X229" s="30"/>
      <c r="Y229" s="30"/>
      <c r="Z229" s="30"/>
      <c r="AA229" s="30"/>
      <c r="AB229" s="30"/>
      <c r="AC229" s="30"/>
      <c r="AD229" s="30"/>
      <c r="AE229" s="30"/>
      <c r="AT229" s="18" t="s">
        <v>179</v>
      </c>
      <c r="AU229" s="18" t="s">
        <v>79</v>
      </c>
    </row>
    <row r="230" spans="1:65" s="13" customFormat="1">
      <c r="B230" s="152"/>
      <c r="D230" s="148" t="s">
        <v>181</v>
      </c>
      <c r="E230" s="153" t="s">
        <v>3</v>
      </c>
      <c r="F230" s="154" t="s">
        <v>2121</v>
      </c>
      <c r="H230" s="153" t="s">
        <v>3</v>
      </c>
      <c r="L230" s="152"/>
      <c r="M230" s="155"/>
      <c r="N230" s="156"/>
      <c r="O230" s="156"/>
      <c r="P230" s="156"/>
      <c r="Q230" s="156"/>
      <c r="R230" s="156"/>
      <c r="S230" s="156"/>
      <c r="T230" s="157"/>
      <c r="AT230" s="153" t="s">
        <v>181</v>
      </c>
      <c r="AU230" s="153" t="s">
        <v>79</v>
      </c>
      <c r="AV230" s="13" t="s">
        <v>76</v>
      </c>
      <c r="AW230" s="13" t="s">
        <v>31</v>
      </c>
      <c r="AX230" s="13" t="s">
        <v>70</v>
      </c>
      <c r="AY230" s="153" t="s">
        <v>173</v>
      </c>
    </row>
    <row r="231" spans="1:65" s="14" customFormat="1">
      <c r="B231" s="158"/>
      <c r="D231" s="148" t="s">
        <v>181</v>
      </c>
      <c r="E231" s="159" t="s">
        <v>3</v>
      </c>
      <c r="F231" s="160" t="s">
        <v>2122</v>
      </c>
      <c r="H231" s="161">
        <v>0.23699999999999999</v>
      </c>
      <c r="L231" s="158"/>
      <c r="M231" s="162"/>
      <c r="N231" s="163"/>
      <c r="O231" s="163"/>
      <c r="P231" s="163"/>
      <c r="Q231" s="163"/>
      <c r="R231" s="163"/>
      <c r="S231" s="163"/>
      <c r="T231" s="164"/>
      <c r="AT231" s="159" t="s">
        <v>181</v>
      </c>
      <c r="AU231" s="159" t="s">
        <v>79</v>
      </c>
      <c r="AV231" s="14" t="s">
        <v>79</v>
      </c>
      <c r="AW231" s="14" t="s">
        <v>31</v>
      </c>
      <c r="AX231" s="14" t="s">
        <v>70</v>
      </c>
      <c r="AY231" s="159" t="s">
        <v>173</v>
      </c>
    </row>
    <row r="232" spans="1:65" s="15" customFormat="1">
      <c r="B232" s="165"/>
      <c r="D232" s="148" t="s">
        <v>181</v>
      </c>
      <c r="E232" s="166" t="s">
        <v>3</v>
      </c>
      <c r="F232" s="167" t="s">
        <v>188</v>
      </c>
      <c r="H232" s="168">
        <v>0.23699999999999999</v>
      </c>
      <c r="L232" s="165"/>
      <c r="M232" s="169"/>
      <c r="N232" s="170"/>
      <c r="O232" s="170"/>
      <c r="P232" s="170"/>
      <c r="Q232" s="170"/>
      <c r="R232" s="170"/>
      <c r="S232" s="170"/>
      <c r="T232" s="171"/>
      <c r="AT232" s="166" t="s">
        <v>181</v>
      </c>
      <c r="AU232" s="166" t="s">
        <v>79</v>
      </c>
      <c r="AV232" s="15" t="s">
        <v>178</v>
      </c>
      <c r="AW232" s="15" t="s">
        <v>31</v>
      </c>
      <c r="AX232" s="15" t="s">
        <v>76</v>
      </c>
      <c r="AY232" s="166" t="s">
        <v>173</v>
      </c>
    </row>
    <row r="233" spans="1:65" s="12" customFormat="1" ht="22.9" customHeight="1">
      <c r="B233" s="123"/>
      <c r="D233" s="124" t="s">
        <v>69</v>
      </c>
      <c r="E233" s="133" t="s">
        <v>178</v>
      </c>
      <c r="F233" s="133" t="s">
        <v>323</v>
      </c>
      <c r="J233" s="134">
        <f>BK233</f>
        <v>0</v>
      </c>
      <c r="L233" s="123"/>
      <c r="M233" s="127"/>
      <c r="N233" s="128"/>
      <c r="O233" s="128"/>
      <c r="P233" s="129">
        <f>SUM(P234:P257)</f>
        <v>28.114995999999998</v>
      </c>
      <c r="Q233" s="128"/>
      <c r="R233" s="129">
        <f>SUM(R234:R257)</f>
        <v>8.3302127999999982</v>
      </c>
      <c r="S233" s="128"/>
      <c r="T233" s="130">
        <f>SUM(T234:T257)</f>
        <v>0</v>
      </c>
      <c r="AR233" s="124" t="s">
        <v>76</v>
      </c>
      <c r="AT233" s="131" t="s">
        <v>69</v>
      </c>
      <c r="AU233" s="131" t="s">
        <v>76</v>
      </c>
      <c r="AY233" s="124" t="s">
        <v>173</v>
      </c>
      <c r="BK233" s="132">
        <f>SUM(BK234:BK257)</f>
        <v>0</v>
      </c>
    </row>
    <row r="234" spans="1:65" s="2" customFormat="1" ht="21.75" customHeight="1">
      <c r="A234" s="30"/>
      <c r="B234" s="135"/>
      <c r="C234" s="136" t="s">
        <v>290</v>
      </c>
      <c r="D234" s="136" t="s">
        <v>175</v>
      </c>
      <c r="E234" s="137" t="s">
        <v>642</v>
      </c>
      <c r="F234" s="138" t="s">
        <v>643</v>
      </c>
      <c r="G234" s="139" t="s">
        <v>176</v>
      </c>
      <c r="H234" s="140">
        <v>10</v>
      </c>
      <c r="I234" s="141"/>
      <c r="J234" s="141">
        <f>ROUND(I234*H234,2)</f>
        <v>0</v>
      </c>
      <c r="K234" s="138" t="s">
        <v>177</v>
      </c>
      <c r="L234" s="31"/>
      <c r="M234" s="142" t="s">
        <v>3</v>
      </c>
      <c r="N234" s="143" t="s">
        <v>41</v>
      </c>
      <c r="O234" s="144">
        <v>0.16600000000000001</v>
      </c>
      <c r="P234" s="144">
        <f>O234*H234</f>
        <v>1.6600000000000001</v>
      </c>
      <c r="Q234" s="144">
        <v>0</v>
      </c>
      <c r="R234" s="144">
        <f>Q234*H234</f>
        <v>0</v>
      </c>
      <c r="S234" s="144">
        <v>0</v>
      </c>
      <c r="T234" s="145">
        <f>S234*H234</f>
        <v>0</v>
      </c>
      <c r="U234" s="30"/>
      <c r="V234" s="30"/>
      <c r="W234" s="30"/>
      <c r="X234" s="30"/>
      <c r="Y234" s="30"/>
      <c r="Z234" s="30"/>
      <c r="AA234" s="30"/>
      <c r="AB234" s="30"/>
      <c r="AC234" s="30"/>
      <c r="AD234" s="30"/>
      <c r="AE234" s="30"/>
      <c r="AR234" s="146" t="s">
        <v>178</v>
      </c>
      <c r="AT234" s="146" t="s">
        <v>175</v>
      </c>
      <c r="AU234" s="146" t="s">
        <v>79</v>
      </c>
      <c r="AY234" s="18" t="s">
        <v>173</v>
      </c>
      <c r="BE234" s="147">
        <f>IF(N234="základní",J234,0)</f>
        <v>0</v>
      </c>
      <c r="BF234" s="147">
        <f>IF(N234="snížená",J234,0)</f>
        <v>0</v>
      </c>
      <c r="BG234" s="147">
        <f>IF(N234="zákl. přenesená",J234,0)</f>
        <v>0</v>
      </c>
      <c r="BH234" s="147">
        <f>IF(N234="sníž. přenesená",J234,0)</f>
        <v>0</v>
      </c>
      <c r="BI234" s="147">
        <f>IF(N234="nulová",J234,0)</f>
        <v>0</v>
      </c>
      <c r="BJ234" s="18" t="s">
        <v>76</v>
      </c>
      <c r="BK234" s="147">
        <f>ROUND(I234*H234,2)</f>
        <v>0</v>
      </c>
      <c r="BL234" s="18" t="s">
        <v>178</v>
      </c>
      <c r="BM234" s="146" t="s">
        <v>2123</v>
      </c>
    </row>
    <row r="235" spans="1:65" s="2" customFormat="1" ht="185.25">
      <c r="A235" s="30"/>
      <c r="B235" s="31"/>
      <c r="C235" s="30"/>
      <c r="D235" s="148" t="s">
        <v>179</v>
      </c>
      <c r="E235" s="30"/>
      <c r="F235" s="149" t="s">
        <v>327</v>
      </c>
      <c r="G235" s="30"/>
      <c r="H235" s="30"/>
      <c r="I235" s="30"/>
      <c r="J235" s="30"/>
      <c r="K235" s="30"/>
      <c r="L235" s="31"/>
      <c r="M235" s="150"/>
      <c r="N235" s="151"/>
      <c r="O235" s="51"/>
      <c r="P235" s="51"/>
      <c r="Q235" s="51"/>
      <c r="R235" s="51"/>
      <c r="S235" s="51"/>
      <c r="T235" s="52"/>
      <c r="U235" s="30"/>
      <c r="V235" s="30"/>
      <c r="W235" s="30"/>
      <c r="X235" s="30"/>
      <c r="Y235" s="30"/>
      <c r="Z235" s="30"/>
      <c r="AA235" s="30"/>
      <c r="AB235" s="30"/>
      <c r="AC235" s="30"/>
      <c r="AD235" s="30"/>
      <c r="AE235" s="30"/>
      <c r="AT235" s="18" t="s">
        <v>179</v>
      </c>
      <c r="AU235" s="18" t="s">
        <v>79</v>
      </c>
    </row>
    <row r="236" spans="1:65" s="13" customFormat="1">
      <c r="B236" s="152"/>
      <c r="D236" s="148" t="s">
        <v>181</v>
      </c>
      <c r="E236" s="153" t="s">
        <v>3</v>
      </c>
      <c r="F236" s="154" t="s">
        <v>1691</v>
      </c>
      <c r="H236" s="153" t="s">
        <v>3</v>
      </c>
      <c r="L236" s="152"/>
      <c r="M236" s="155"/>
      <c r="N236" s="156"/>
      <c r="O236" s="156"/>
      <c r="P236" s="156"/>
      <c r="Q236" s="156"/>
      <c r="R236" s="156"/>
      <c r="S236" s="156"/>
      <c r="T236" s="157"/>
      <c r="AT236" s="153" t="s">
        <v>181</v>
      </c>
      <c r="AU236" s="153" t="s">
        <v>79</v>
      </c>
      <c r="AV236" s="13" t="s">
        <v>76</v>
      </c>
      <c r="AW236" s="13" t="s">
        <v>31</v>
      </c>
      <c r="AX236" s="13" t="s">
        <v>70</v>
      </c>
      <c r="AY236" s="153" t="s">
        <v>173</v>
      </c>
    </row>
    <row r="237" spans="1:65" s="14" customFormat="1">
      <c r="B237" s="158"/>
      <c r="D237" s="148" t="s">
        <v>181</v>
      </c>
      <c r="E237" s="159" t="s">
        <v>3</v>
      </c>
      <c r="F237" s="160" t="s">
        <v>2124</v>
      </c>
      <c r="H237" s="161">
        <v>10</v>
      </c>
      <c r="L237" s="158"/>
      <c r="M237" s="162"/>
      <c r="N237" s="163"/>
      <c r="O237" s="163"/>
      <c r="P237" s="163"/>
      <c r="Q237" s="163"/>
      <c r="R237" s="163"/>
      <c r="S237" s="163"/>
      <c r="T237" s="164"/>
      <c r="AT237" s="159" t="s">
        <v>181</v>
      </c>
      <c r="AU237" s="159" t="s">
        <v>79</v>
      </c>
      <c r="AV237" s="14" t="s">
        <v>79</v>
      </c>
      <c r="AW237" s="14" t="s">
        <v>31</v>
      </c>
      <c r="AX237" s="14" t="s">
        <v>70</v>
      </c>
      <c r="AY237" s="159" t="s">
        <v>173</v>
      </c>
    </row>
    <row r="238" spans="1:65" s="15" customFormat="1">
      <c r="B238" s="165"/>
      <c r="D238" s="148" t="s">
        <v>181</v>
      </c>
      <c r="E238" s="166" t="s">
        <v>3</v>
      </c>
      <c r="F238" s="167" t="s">
        <v>188</v>
      </c>
      <c r="H238" s="168">
        <v>10</v>
      </c>
      <c r="L238" s="165"/>
      <c r="M238" s="169"/>
      <c r="N238" s="170"/>
      <c r="O238" s="170"/>
      <c r="P238" s="170"/>
      <c r="Q238" s="170"/>
      <c r="R238" s="170"/>
      <c r="S238" s="170"/>
      <c r="T238" s="171"/>
      <c r="AT238" s="166" t="s">
        <v>181</v>
      </c>
      <c r="AU238" s="166" t="s">
        <v>79</v>
      </c>
      <c r="AV238" s="15" t="s">
        <v>178</v>
      </c>
      <c r="AW238" s="15" t="s">
        <v>31</v>
      </c>
      <c r="AX238" s="15" t="s">
        <v>76</v>
      </c>
      <c r="AY238" s="166" t="s">
        <v>173</v>
      </c>
    </row>
    <row r="239" spans="1:65" s="2" customFormat="1" ht="33" customHeight="1">
      <c r="A239" s="30"/>
      <c r="B239" s="135"/>
      <c r="C239" s="136" t="s">
        <v>297</v>
      </c>
      <c r="D239" s="136" t="s">
        <v>175</v>
      </c>
      <c r="E239" s="137" t="s">
        <v>1137</v>
      </c>
      <c r="F239" s="138" t="s">
        <v>1138</v>
      </c>
      <c r="G239" s="139" t="s">
        <v>176</v>
      </c>
      <c r="H239" s="140">
        <v>11.7</v>
      </c>
      <c r="I239" s="141"/>
      <c r="J239" s="141">
        <f>ROUND(I239*H239,2)</f>
        <v>0</v>
      </c>
      <c r="K239" s="138" t="s">
        <v>177</v>
      </c>
      <c r="L239" s="31"/>
      <c r="M239" s="142" t="s">
        <v>3</v>
      </c>
      <c r="N239" s="143" t="s">
        <v>41</v>
      </c>
      <c r="O239" s="144">
        <v>0.105</v>
      </c>
      <c r="P239" s="144">
        <f>O239*H239</f>
        <v>1.2284999999999999</v>
      </c>
      <c r="Q239" s="144">
        <v>0</v>
      </c>
      <c r="R239" s="144">
        <f>Q239*H239</f>
        <v>0</v>
      </c>
      <c r="S239" s="144">
        <v>0</v>
      </c>
      <c r="T239" s="145">
        <f>S239*H239</f>
        <v>0</v>
      </c>
      <c r="U239" s="30"/>
      <c r="V239" s="30"/>
      <c r="W239" s="30"/>
      <c r="X239" s="30"/>
      <c r="Y239" s="30"/>
      <c r="Z239" s="30"/>
      <c r="AA239" s="30"/>
      <c r="AB239" s="30"/>
      <c r="AC239" s="30"/>
      <c r="AD239" s="30"/>
      <c r="AE239" s="30"/>
      <c r="AR239" s="146" t="s">
        <v>178</v>
      </c>
      <c r="AT239" s="146" t="s">
        <v>175</v>
      </c>
      <c r="AU239" s="146" t="s">
        <v>79</v>
      </c>
      <c r="AY239" s="18" t="s">
        <v>173</v>
      </c>
      <c r="BE239" s="147">
        <f>IF(N239="základní",J239,0)</f>
        <v>0</v>
      </c>
      <c r="BF239" s="147">
        <f>IF(N239="snížená",J239,0)</f>
        <v>0</v>
      </c>
      <c r="BG239" s="147">
        <f>IF(N239="zákl. přenesená",J239,0)</f>
        <v>0</v>
      </c>
      <c r="BH239" s="147">
        <f>IF(N239="sníž. přenesená",J239,0)</f>
        <v>0</v>
      </c>
      <c r="BI239" s="147">
        <f>IF(N239="nulová",J239,0)</f>
        <v>0</v>
      </c>
      <c r="BJ239" s="18" t="s">
        <v>76</v>
      </c>
      <c r="BK239" s="147">
        <f>ROUND(I239*H239,2)</f>
        <v>0</v>
      </c>
      <c r="BL239" s="18" t="s">
        <v>178</v>
      </c>
      <c r="BM239" s="146" t="s">
        <v>2125</v>
      </c>
    </row>
    <row r="240" spans="1:65" s="2" customFormat="1" ht="243.75">
      <c r="A240" s="30"/>
      <c r="B240" s="31"/>
      <c r="C240" s="30"/>
      <c r="D240" s="148" t="s">
        <v>179</v>
      </c>
      <c r="E240" s="30"/>
      <c r="F240" s="149" t="s">
        <v>1140</v>
      </c>
      <c r="G240" s="30"/>
      <c r="H240" s="30"/>
      <c r="I240" s="30"/>
      <c r="J240" s="30"/>
      <c r="K240" s="30"/>
      <c r="L240" s="31"/>
      <c r="M240" s="150"/>
      <c r="N240" s="151"/>
      <c r="O240" s="51"/>
      <c r="P240" s="51"/>
      <c r="Q240" s="51"/>
      <c r="R240" s="51"/>
      <c r="S240" s="51"/>
      <c r="T240" s="52"/>
      <c r="U240" s="30"/>
      <c r="V240" s="30"/>
      <c r="W240" s="30"/>
      <c r="X240" s="30"/>
      <c r="Y240" s="30"/>
      <c r="Z240" s="30"/>
      <c r="AA240" s="30"/>
      <c r="AB240" s="30"/>
      <c r="AC240" s="30"/>
      <c r="AD240" s="30"/>
      <c r="AE240" s="30"/>
      <c r="AT240" s="18" t="s">
        <v>179</v>
      </c>
      <c r="AU240" s="18" t="s">
        <v>79</v>
      </c>
    </row>
    <row r="241" spans="1:65" s="13" customFormat="1">
      <c r="B241" s="152"/>
      <c r="D241" s="148" t="s">
        <v>181</v>
      </c>
      <c r="E241" s="153" t="s">
        <v>3</v>
      </c>
      <c r="F241" s="154" t="s">
        <v>875</v>
      </c>
      <c r="H241" s="153" t="s">
        <v>3</v>
      </c>
      <c r="L241" s="152"/>
      <c r="M241" s="155"/>
      <c r="N241" s="156"/>
      <c r="O241" s="156"/>
      <c r="P241" s="156"/>
      <c r="Q241" s="156"/>
      <c r="R241" s="156"/>
      <c r="S241" s="156"/>
      <c r="T241" s="157"/>
      <c r="AT241" s="153" t="s">
        <v>181</v>
      </c>
      <c r="AU241" s="153" t="s">
        <v>79</v>
      </c>
      <c r="AV241" s="13" t="s">
        <v>76</v>
      </c>
      <c r="AW241" s="13" t="s">
        <v>31</v>
      </c>
      <c r="AX241" s="13" t="s">
        <v>70</v>
      </c>
      <c r="AY241" s="153" t="s">
        <v>173</v>
      </c>
    </row>
    <row r="242" spans="1:65" s="14" customFormat="1">
      <c r="B242" s="158"/>
      <c r="D242" s="148" t="s">
        <v>181</v>
      </c>
      <c r="E242" s="159" t="s">
        <v>3</v>
      </c>
      <c r="F242" s="160" t="s">
        <v>2126</v>
      </c>
      <c r="H242" s="161">
        <v>11.7</v>
      </c>
      <c r="L242" s="158"/>
      <c r="M242" s="162"/>
      <c r="N242" s="163"/>
      <c r="O242" s="163"/>
      <c r="P242" s="163"/>
      <c r="Q242" s="163"/>
      <c r="R242" s="163"/>
      <c r="S242" s="163"/>
      <c r="T242" s="164"/>
      <c r="AT242" s="159" t="s">
        <v>181</v>
      </c>
      <c r="AU242" s="159" t="s">
        <v>79</v>
      </c>
      <c r="AV242" s="14" t="s">
        <v>79</v>
      </c>
      <c r="AW242" s="14" t="s">
        <v>31</v>
      </c>
      <c r="AX242" s="14" t="s">
        <v>70</v>
      </c>
      <c r="AY242" s="159" t="s">
        <v>173</v>
      </c>
    </row>
    <row r="243" spans="1:65" s="15" customFormat="1">
      <c r="B243" s="165"/>
      <c r="D243" s="148" t="s">
        <v>181</v>
      </c>
      <c r="E243" s="166" t="s">
        <v>3</v>
      </c>
      <c r="F243" s="167" t="s">
        <v>188</v>
      </c>
      <c r="H243" s="168">
        <v>11.7</v>
      </c>
      <c r="L243" s="165"/>
      <c r="M243" s="169"/>
      <c r="N243" s="170"/>
      <c r="O243" s="170"/>
      <c r="P243" s="170"/>
      <c r="Q243" s="170"/>
      <c r="R243" s="170"/>
      <c r="S243" s="170"/>
      <c r="T243" s="171"/>
      <c r="AT243" s="166" t="s">
        <v>181</v>
      </c>
      <c r="AU243" s="166" t="s">
        <v>79</v>
      </c>
      <c r="AV243" s="15" t="s">
        <v>178</v>
      </c>
      <c r="AW243" s="15" t="s">
        <v>31</v>
      </c>
      <c r="AX243" s="15" t="s">
        <v>76</v>
      </c>
      <c r="AY243" s="166" t="s">
        <v>173</v>
      </c>
    </row>
    <row r="244" spans="1:65" s="2" customFormat="1" ht="33" customHeight="1">
      <c r="A244" s="30"/>
      <c r="B244" s="135"/>
      <c r="C244" s="136" t="s">
        <v>301</v>
      </c>
      <c r="D244" s="136" t="s">
        <v>175</v>
      </c>
      <c r="E244" s="137" t="s">
        <v>1142</v>
      </c>
      <c r="F244" s="138" t="s">
        <v>1143</v>
      </c>
      <c r="G244" s="139" t="s">
        <v>176</v>
      </c>
      <c r="H244" s="140">
        <v>117</v>
      </c>
      <c r="I244" s="141"/>
      <c r="J244" s="141">
        <f>ROUND(I244*H244,2)</f>
        <v>0</v>
      </c>
      <c r="K244" s="138" t="s">
        <v>177</v>
      </c>
      <c r="L244" s="31"/>
      <c r="M244" s="142" t="s">
        <v>3</v>
      </c>
      <c r="N244" s="143" t="s">
        <v>41</v>
      </c>
      <c r="O244" s="144">
        <v>1.2999999999999999E-2</v>
      </c>
      <c r="P244" s="144">
        <f>O244*H244</f>
        <v>1.5209999999999999</v>
      </c>
      <c r="Q244" s="144">
        <v>0</v>
      </c>
      <c r="R244" s="144">
        <f>Q244*H244</f>
        <v>0</v>
      </c>
      <c r="S244" s="144">
        <v>0</v>
      </c>
      <c r="T244" s="145">
        <f>S244*H244</f>
        <v>0</v>
      </c>
      <c r="U244" s="30"/>
      <c r="V244" s="30"/>
      <c r="W244" s="30"/>
      <c r="X244" s="30"/>
      <c r="Y244" s="30"/>
      <c r="Z244" s="30"/>
      <c r="AA244" s="30"/>
      <c r="AB244" s="30"/>
      <c r="AC244" s="30"/>
      <c r="AD244" s="30"/>
      <c r="AE244" s="30"/>
      <c r="AR244" s="146" t="s">
        <v>178</v>
      </c>
      <c r="AT244" s="146" t="s">
        <v>175</v>
      </c>
      <c r="AU244" s="146" t="s">
        <v>79</v>
      </c>
      <c r="AY244" s="18" t="s">
        <v>173</v>
      </c>
      <c r="BE244" s="147">
        <f>IF(N244="základní",J244,0)</f>
        <v>0</v>
      </c>
      <c r="BF244" s="147">
        <f>IF(N244="snížená",J244,0)</f>
        <v>0</v>
      </c>
      <c r="BG244" s="147">
        <f>IF(N244="zákl. přenesená",J244,0)</f>
        <v>0</v>
      </c>
      <c r="BH244" s="147">
        <f>IF(N244="sníž. přenesená",J244,0)</f>
        <v>0</v>
      </c>
      <c r="BI244" s="147">
        <f>IF(N244="nulová",J244,0)</f>
        <v>0</v>
      </c>
      <c r="BJ244" s="18" t="s">
        <v>76</v>
      </c>
      <c r="BK244" s="147">
        <f>ROUND(I244*H244,2)</f>
        <v>0</v>
      </c>
      <c r="BL244" s="18" t="s">
        <v>178</v>
      </c>
      <c r="BM244" s="146" t="s">
        <v>2127</v>
      </c>
    </row>
    <row r="245" spans="1:65" s="2" customFormat="1" ht="243.75">
      <c r="A245" s="30"/>
      <c r="B245" s="31"/>
      <c r="C245" s="30"/>
      <c r="D245" s="148" t="s">
        <v>179</v>
      </c>
      <c r="E245" s="30"/>
      <c r="F245" s="149" t="s">
        <v>1140</v>
      </c>
      <c r="G245" s="30"/>
      <c r="H245" s="30"/>
      <c r="I245" s="30"/>
      <c r="J245" s="30"/>
      <c r="K245" s="30"/>
      <c r="L245" s="31"/>
      <c r="M245" s="150"/>
      <c r="N245" s="151"/>
      <c r="O245" s="51"/>
      <c r="P245" s="51"/>
      <c r="Q245" s="51"/>
      <c r="R245" s="51"/>
      <c r="S245" s="51"/>
      <c r="T245" s="52"/>
      <c r="U245" s="30"/>
      <c r="V245" s="30"/>
      <c r="W245" s="30"/>
      <c r="X245" s="30"/>
      <c r="Y245" s="30"/>
      <c r="Z245" s="30"/>
      <c r="AA245" s="30"/>
      <c r="AB245" s="30"/>
      <c r="AC245" s="30"/>
      <c r="AD245" s="30"/>
      <c r="AE245" s="30"/>
      <c r="AT245" s="18" t="s">
        <v>179</v>
      </c>
      <c r="AU245" s="18" t="s">
        <v>79</v>
      </c>
    </row>
    <row r="246" spans="1:65" s="14" customFormat="1">
      <c r="B246" s="158"/>
      <c r="D246" s="148" t="s">
        <v>181</v>
      </c>
      <c r="E246" s="159" t="s">
        <v>3</v>
      </c>
      <c r="F246" s="160" t="s">
        <v>2128</v>
      </c>
      <c r="H246" s="161">
        <v>117</v>
      </c>
      <c r="L246" s="158"/>
      <c r="M246" s="162"/>
      <c r="N246" s="163"/>
      <c r="O246" s="163"/>
      <c r="P246" s="163"/>
      <c r="Q246" s="163"/>
      <c r="R246" s="163"/>
      <c r="S246" s="163"/>
      <c r="T246" s="164"/>
      <c r="AT246" s="159" t="s">
        <v>181</v>
      </c>
      <c r="AU246" s="159" t="s">
        <v>79</v>
      </c>
      <c r="AV246" s="14" t="s">
        <v>79</v>
      </c>
      <c r="AW246" s="14" t="s">
        <v>31</v>
      </c>
      <c r="AX246" s="14" t="s">
        <v>70</v>
      </c>
      <c r="AY246" s="159" t="s">
        <v>173</v>
      </c>
    </row>
    <row r="247" spans="1:65" s="15" customFormat="1">
      <c r="B247" s="165"/>
      <c r="D247" s="148" t="s">
        <v>181</v>
      </c>
      <c r="E247" s="166" t="s">
        <v>3</v>
      </c>
      <c r="F247" s="167" t="s">
        <v>188</v>
      </c>
      <c r="H247" s="168">
        <v>117</v>
      </c>
      <c r="L247" s="165"/>
      <c r="M247" s="169"/>
      <c r="N247" s="170"/>
      <c r="O247" s="170"/>
      <c r="P247" s="170"/>
      <c r="Q247" s="170"/>
      <c r="R247" s="170"/>
      <c r="S247" s="170"/>
      <c r="T247" s="171"/>
      <c r="AT247" s="166" t="s">
        <v>181</v>
      </c>
      <c r="AU247" s="166" t="s">
        <v>79</v>
      </c>
      <c r="AV247" s="15" t="s">
        <v>178</v>
      </c>
      <c r="AW247" s="15" t="s">
        <v>31</v>
      </c>
      <c r="AX247" s="15" t="s">
        <v>76</v>
      </c>
      <c r="AY247" s="166" t="s">
        <v>173</v>
      </c>
    </row>
    <row r="248" spans="1:65" s="2" customFormat="1" ht="21.75" customHeight="1">
      <c r="A248" s="30"/>
      <c r="B248" s="135"/>
      <c r="C248" s="136" t="s">
        <v>307</v>
      </c>
      <c r="D248" s="136" t="s">
        <v>175</v>
      </c>
      <c r="E248" s="137" t="s">
        <v>330</v>
      </c>
      <c r="F248" s="138" t="s">
        <v>331</v>
      </c>
      <c r="G248" s="139" t="s">
        <v>200</v>
      </c>
      <c r="H248" s="140">
        <v>4.0519999999999996</v>
      </c>
      <c r="I248" s="141"/>
      <c r="J248" s="141">
        <f>ROUND(I248*H248,2)</f>
        <v>0</v>
      </c>
      <c r="K248" s="138" t="s">
        <v>177</v>
      </c>
      <c r="L248" s="31"/>
      <c r="M248" s="142" t="s">
        <v>3</v>
      </c>
      <c r="N248" s="143" t="s">
        <v>41</v>
      </c>
      <c r="O248" s="144">
        <v>1.548</v>
      </c>
      <c r="P248" s="144">
        <f>O248*H248</f>
        <v>6.2724959999999994</v>
      </c>
      <c r="Q248" s="144">
        <v>0</v>
      </c>
      <c r="R248" s="144">
        <f>Q248*H248</f>
        <v>0</v>
      </c>
      <c r="S248" s="144">
        <v>0</v>
      </c>
      <c r="T248" s="145">
        <f>S248*H248</f>
        <v>0</v>
      </c>
      <c r="U248" s="30"/>
      <c r="V248" s="30"/>
      <c r="W248" s="30"/>
      <c r="X248" s="30"/>
      <c r="Y248" s="30"/>
      <c r="Z248" s="30"/>
      <c r="AA248" s="30"/>
      <c r="AB248" s="30"/>
      <c r="AC248" s="30"/>
      <c r="AD248" s="30"/>
      <c r="AE248" s="30"/>
      <c r="AR248" s="146" t="s">
        <v>178</v>
      </c>
      <c r="AT248" s="146" t="s">
        <v>175</v>
      </c>
      <c r="AU248" s="146" t="s">
        <v>79</v>
      </c>
      <c r="AY248" s="18" t="s">
        <v>173</v>
      </c>
      <c r="BE248" s="147">
        <f>IF(N248="základní",J248,0)</f>
        <v>0</v>
      </c>
      <c r="BF248" s="147">
        <f>IF(N248="snížená",J248,0)</f>
        <v>0</v>
      </c>
      <c r="BG248" s="147">
        <f>IF(N248="zákl. přenesená",J248,0)</f>
        <v>0</v>
      </c>
      <c r="BH248" s="147">
        <f>IF(N248="sníž. přenesená",J248,0)</f>
        <v>0</v>
      </c>
      <c r="BI248" s="147">
        <f>IF(N248="nulová",J248,0)</f>
        <v>0</v>
      </c>
      <c r="BJ248" s="18" t="s">
        <v>76</v>
      </c>
      <c r="BK248" s="147">
        <f>ROUND(I248*H248,2)</f>
        <v>0</v>
      </c>
      <c r="BL248" s="18" t="s">
        <v>178</v>
      </c>
      <c r="BM248" s="146" t="s">
        <v>2129</v>
      </c>
    </row>
    <row r="249" spans="1:65" s="2" customFormat="1" ht="204.75">
      <c r="A249" s="30"/>
      <c r="B249" s="31"/>
      <c r="C249" s="30"/>
      <c r="D249" s="148" t="s">
        <v>179</v>
      </c>
      <c r="E249" s="30"/>
      <c r="F249" s="149" t="s">
        <v>332</v>
      </c>
      <c r="G249" s="30"/>
      <c r="H249" s="30"/>
      <c r="I249" s="30"/>
      <c r="J249" s="30"/>
      <c r="K249" s="30"/>
      <c r="L249" s="31"/>
      <c r="M249" s="150"/>
      <c r="N249" s="151"/>
      <c r="O249" s="51"/>
      <c r="P249" s="51"/>
      <c r="Q249" s="51"/>
      <c r="R249" s="51"/>
      <c r="S249" s="51"/>
      <c r="T249" s="52"/>
      <c r="U249" s="30"/>
      <c r="V249" s="30"/>
      <c r="W249" s="30"/>
      <c r="X249" s="30"/>
      <c r="Y249" s="30"/>
      <c r="Z249" s="30"/>
      <c r="AA249" s="30"/>
      <c r="AB249" s="30"/>
      <c r="AC249" s="30"/>
      <c r="AD249" s="30"/>
      <c r="AE249" s="30"/>
      <c r="AT249" s="18" t="s">
        <v>179</v>
      </c>
      <c r="AU249" s="18" t="s">
        <v>79</v>
      </c>
    </row>
    <row r="250" spans="1:65" s="13" customFormat="1">
      <c r="B250" s="152"/>
      <c r="D250" s="148" t="s">
        <v>181</v>
      </c>
      <c r="E250" s="153" t="s">
        <v>3</v>
      </c>
      <c r="F250" s="154" t="s">
        <v>2130</v>
      </c>
      <c r="H250" s="153" t="s">
        <v>3</v>
      </c>
      <c r="L250" s="152"/>
      <c r="M250" s="155"/>
      <c r="N250" s="156"/>
      <c r="O250" s="156"/>
      <c r="P250" s="156"/>
      <c r="Q250" s="156"/>
      <c r="R250" s="156"/>
      <c r="S250" s="156"/>
      <c r="T250" s="157"/>
      <c r="AT250" s="153" t="s">
        <v>181</v>
      </c>
      <c r="AU250" s="153" t="s">
        <v>79</v>
      </c>
      <c r="AV250" s="13" t="s">
        <v>76</v>
      </c>
      <c r="AW250" s="13" t="s">
        <v>31</v>
      </c>
      <c r="AX250" s="13" t="s">
        <v>70</v>
      </c>
      <c r="AY250" s="153" t="s">
        <v>173</v>
      </c>
    </row>
    <row r="251" spans="1:65" s="14" customFormat="1">
      <c r="B251" s="158"/>
      <c r="D251" s="148" t="s">
        <v>181</v>
      </c>
      <c r="E251" s="159" t="s">
        <v>3</v>
      </c>
      <c r="F251" s="160" t="s">
        <v>2131</v>
      </c>
      <c r="H251" s="161">
        <v>4.0519999999999996</v>
      </c>
      <c r="L251" s="158"/>
      <c r="M251" s="162"/>
      <c r="N251" s="163"/>
      <c r="O251" s="163"/>
      <c r="P251" s="163"/>
      <c r="Q251" s="163"/>
      <c r="R251" s="163"/>
      <c r="S251" s="163"/>
      <c r="T251" s="164"/>
      <c r="AT251" s="159" t="s">
        <v>181</v>
      </c>
      <c r="AU251" s="159" t="s">
        <v>79</v>
      </c>
      <c r="AV251" s="14" t="s">
        <v>79</v>
      </c>
      <c r="AW251" s="14" t="s">
        <v>31</v>
      </c>
      <c r="AX251" s="14" t="s">
        <v>70</v>
      </c>
      <c r="AY251" s="159" t="s">
        <v>173</v>
      </c>
    </row>
    <row r="252" spans="1:65" s="15" customFormat="1">
      <c r="B252" s="165"/>
      <c r="D252" s="148" t="s">
        <v>181</v>
      </c>
      <c r="E252" s="166" t="s">
        <v>3</v>
      </c>
      <c r="F252" s="167" t="s">
        <v>188</v>
      </c>
      <c r="H252" s="168">
        <v>4.0519999999999996</v>
      </c>
      <c r="L252" s="165"/>
      <c r="M252" s="169"/>
      <c r="N252" s="170"/>
      <c r="O252" s="170"/>
      <c r="P252" s="170"/>
      <c r="Q252" s="170"/>
      <c r="R252" s="170"/>
      <c r="S252" s="170"/>
      <c r="T252" s="171"/>
      <c r="AT252" s="166" t="s">
        <v>181</v>
      </c>
      <c r="AU252" s="166" t="s">
        <v>79</v>
      </c>
      <c r="AV252" s="15" t="s">
        <v>178</v>
      </c>
      <c r="AW252" s="15" t="s">
        <v>31</v>
      </c>
      <c r="AX252" s="15" t="s">
        <v>76</v>
      </c>
      <c r="AY252" s="166" t="s">
        <v>173</v>
      </c>
    </row>
    <row r="253" spans="1:65" s="2" customFormat="1" ht="44.25" customHeight="1">
      <c r="A253" s="30"/>
      <c r="B253" s="135"/>
      <c r="C253" s="136" t="s">
        <v>311</v>
      </c>
      <c r="D253" s="136" t="s">
        <v>175</v>
      </c>
      <c r="E253" s="137" t="s">
        <v>339</v>
      </c>
      <c r="F253" s="138" t="s">
        <v>340</v>
      </c>
      <c r="G253" s="139" t="s">
        <v>176</v>
      </c>
      <c r="H253" s="140">
        <v>11.7</v>
      </c>
      <c r="I253" s="141"/>
      <c r="J253" s="141">
        <f>ROUND(I253*H253,2)</f>
        <v>0</v>
      </c>
      <c r="K253" s="138" t="s">
        <v>177</v>
      </c>
      <c r="L253" s="31"/>
      <c r="M253" s="142" t="s">
        <v>3</v>
      </c>
      <c r="N253" s="143" t="s">
        <v>41</v>
      </c>
      <c r="O253" s="144">
        <v>1.49</v>
      </c>
      <c r="P253" s="144">
        <f>O253*H253</f>
        <v>17.433</v>
      </c>
      <c r="Q253" s="144">
        <v>0.71198399999999995</v>
      </c>
      <c r="R253" s="144">
        <f>Q253*H253</f>
        <v>8.3302127999999982</v>
      </c>
      <c r="S253" s="144">
        <v>0</v>
      </c>
      <c r="T253" s="145">
        <f>S253*H253</f>
        <v>0</v>
      </c>
      <c r="U253" s="30"/>
      <c r="V253" s="30"/>
      <c r="W253" s="30"/>
      <c r="X253" s="30"/>
      <c r="Y253" s="30"/>
      <c r="Z253" s="30"/>
      <c r="AA253" s="30"/>
      <c r="AB253" s="30"/>
      <c r="AC253" s="30"/>
      <c r="AD253" s="30"/>
      <c r="AE253" s="30"/>
      <c r="AR253" s="146" t="s">
        <v>178</v>
      </c>
      <c r="AT253" s="146" t="s">
        <v>175</v>
      </c>
      <c r="AU253" s="146" t="s">
        <v>79</v>
      </c>
      <c r="AY253" s="18" t="s">
        <v>173</v>
      </c>
      <c r="BE253" s="147">
        <f>IF(N253="základní",J253,0)</f>
        <v>0</v>
      </c>
      <c r="BF253" s="147">
        <f>IF(N253="snížená",J253,0)</f>
        <v>0</v>
      </c>
      <c r="BG253" s="147">
        <f>IF(N253="zákl. přenesená",J253,0)</f>
        <v>0</v>
      </c>
      <c r="BH253" s="147">
        <f>IF(N253="sníž. přenesená",J253,0)</f>
        <v>0</v>
      </c>
      <c r="BI253" s="147">
        <f>IF(N253="nulová",J253,0)</f>
        <v>0</v>
      </c>
      <c r="BJ253" s="18" t="s">
        <v>76</v>
      </c>
      <c r="BK253" s="147">
        <f>ROUND(I253*H253,2)</f>
        <v>0</v>
      </c>
      <c r="BL253" s="18" t="s">
        <v>178</v>
      </c>
      <c r="BM253" s="146" t="s">
        <v>2132</v>
      </c>
    </row>
    <row r="254" spans="1:65" s="13" customFormat="1">
      <c r="B254" s="152"/>
      <c r="D254" s="148" t="s">
        <v>181</v>
      </c>
      <c r="E254" s="153" t="s">
        <v>3</v>
      </c>
      <c r="F254" s="154" t="s">
        <v>1645</v>
      </c>
      <c r="H254" s="153" t="s">
        <v>3</v>
      </c>
      <c r="L254" s="152"/>
      <c r="M254" s="155"/>
      <c r="N254" s="156"/>
      <c r="O254" s="156"/>
      <c r="P254" s="156"/>
      <c r="Q254" s="156"/>
      <c r="R254" s="156"/>
      <c r="S254" s="156"/>
      <c r="T254" s="157"/>
      <c r="AT254" s="153" t="s">
        <v>181</v>
      </c>
      <c r="AU254" s="153" t="s">
        <v>79</v>
      </c>
      <c r="AV254" s="13" t="s">
        <v>76</v>
      </c>
      <c r="AW254" s="13" t="s">
        <v>31</v>
      </c>
      <c r="AX254" s="13" t="s">
        <v>70</v>
      </c>
      <c r="AY254" s="153" t="s">
        <v>173</v>
      </c>
    </row>
    <row r="255" spans="1:65" s="14" customFormat="1" ht="22.5">
      <c r="B255" s="158"/>
      <c r="D255" s="148" t="s">
        <v>181</v>
      </c>
      <c r="E255" s="159" t="s">
        <v>3</v>
      </c>
      <c r="F255" s="160" t="s">
        <v>2133</v>
      </c>
      <c r="H255" s="161">
        <v>6.18</v>
      </c>
      <c r="L255" s="158"/>
      <c r="M255" s="162"/>
      <c r="N255" s="163"/>
      <c r="O255" s="163"/>
      <c r="P255" s="163"/>
      <c r="Q255" s="163"/>
      <c r="R255" s="163"/>
      <c r="S255" s="163"/>
      <c r="T255" s="164"/>
      <c r="AT255" s="159" t="s">
        <v>181</v>
      </c>
      <c r="AU255" s="159" t="s">
        <v>79</v>
      </c>
      <c r="AV255" s="14" t="s">
        <v>79</v>
      </c>
      <c r="AW255" s="14" t="s">
        <v>31</v>
      </c>
      <c r="AX255" s="14" t="s">
        <v>70</v>
      </c>
      <c r="AY255" s="159" t="s">
        <v>173</v>
      </c>
    </row>
    <row r="256" spans="1:65" s="14" customFormat="1">
      <c r="B256" s="158"/>
      <c r="D256" s="148" t="s">
        <v>181</v>
      </c>
      <c r="E256" s="159" t="s">
        <v>3</v>
      </c>
      <c r="F256" s="160" t="s">
        <v>2134</v>
      </c>
      <c r="H256" s="161">
        <v>5.52</v>
      </c>
      <c r="L256" s="158"/>
      <c r="M256" s="162"/>
      <c r="N256" s="163"/>
      <c r="O256" s="163"/>
      <c r="P256" s="163"/>
      <c r="Q256" s="163"/>
      <c r="R256" s="163"/>
      <c r="S256" s="163"/>
      <c r="T256" s="164"/>
      <c r="AT256" s="159" t="s">
        <v>181</v>
      </c>
      <c r="AU256" s="159" t="s">
        <v>79</v>
      </c>
      <c r="AV256" s="14" t="s">
        <v>79</v>
      </c>
      <c r="AW256" s="14" t="s">
        <v>31</v>
      </c>
      <c r="AX256" s="14" t="s">
        <v>70</v>
      </c>
      <c r="AY256" s="159" t="s">
        <v>173</v>
      </c>
    </row>
    <row r="257" spans="1:65" s="15" customFormat="1">
      <c r="B257" s="165"/>
      <c r="D257" s="148" t="s">
        <v>181</v>
      </c>
      <c r="E257" s="166" t="s">
        <v>3</v>
      </c>
      <c r="F257" s="167" t="s">
        <v>188</v>
      </c>
      <c r="H257" s="168">
        <v>11.7</v>
      </c>
      <c r="L257" s="165"/>
      <c r="M257" s="169"/>
      <c r="N257" s="170"/>
      <c r="O257" s="170"/>
      <c r="P257" s="170"/>
      <c r="Q257" s="170"/>
      <c r="R257" s="170"/>
      <c r="S257" s="170"/>
      <c r="T257" s="171"/>
      <c r="AT257" s="166" t="s">
        <v>181</v>
      </c>
      <c r="AU257" s="166" t="s">
        <v>79</v>
      </c>
      <c r="AV257" s="15" t="s">
        <v>178</v>
      </c>
      <c r="AW257" s="15" t="s">
        <v>31</v>
      </c>
      <c r="AX257" s="15" t="s">
        <v>76</v>
      </c>
      <c r="AY257" s="166" t="s">
        <v>173</v>
      </c>
    </row>
    <row r="258" spans="1:65" s="12" customFormat="1" ht="22.9" customHeight="1">
      <c r="B258" s="123"/>
      <c r="D258" s="124" t="s">
        <v>69</v>
      </c>
      <c r="E258" s="133" t="s">
        <v>197</v>
      </c>
      <c r="F258" s="133" t="s">
        <v>342</v>
      </c>
      <c r="J258" s="134">
        <f>BK258</f>
        <v>0</v>
      </c>
      <c r="L258" s="123"/>
      <c r="M258" s="127"/>
      <c r="N258" s="128"/>
      <c r="O258" s="128"/>
      <c r="P258" s="129">
        <f>SUM(P259:P270)</f>
        <v>26.366999999999997</v>
      </c>
      <c r="Q258" s="128"/>
      <c r="R258" s="129">
        <f>SUM(R259:R270)</f>
        <v>0</v>
      </c>
      <c r="S258" s="128"/>
      <c r="T258" s="130">
        <f>SUM(T259:T270)</f>
        <v>46.103999999999999</v>
      </c>
      <c r="AR258" s="124" t="s">
        <v>76</v>
      </c>
      <c r="AT258" s="131" t="s">
        <v>69</v>
      </c>
      <c r="AU258" s="131" t="s">
        <v>76</v>
      </c>
      <c r="AY258" s="124" t="s">
        <v>173</v>
      </c>
      <c r="BK258" s="132">
        <f>SUM(BK259:BK270)</f>
        <v>0</v>
      </c>
    </row>
    <row r="259" spans="1:65" s="2" customFormat="1" ht="55.5" customHeight="1">
      <c r="A259" s="30"/>
      <c r="B259" s="135"/>
      <c r="C259" s="136" t="s">
        <v>312</v>
      </c>
      <c r="D259" s="136" t="s">
        <v>175</v>
      </c>
      <c r="E259" s="137" t="s">
        <v>344</v>
      </c>
      <c r="F259" s="138" t="s">
        <v>345</v>
      </c>
      <c r="G259" s="139" t="s">
        <v>200</v>
      </c>
      <c r="H259" s="140">
        <v>25.5</v>
      </c>
      <c r="I259" s="141"/>
      <c r="J259" s="141">
        <f>ROUND(I259*H259,2)</f>
        <v>0</v>
      </c>
      <c r="K259" s="138" t="s">
        <v>177</v>
      </c>
      <c r="L259" s="31"/>
      <c r="M259" s="142" t="s">
        <v>3</v>
      </c>
      <c r="N259" s="143" t="s">
        <v>41</v>
      </c>
      <c r="O259" s="144">
        <v>0.28199999999999997</v>
      </c>
      <c r="P259" s="144">
        <f>O259*H259</f>
        <v>7.1909999999999989</v>
      </c>
      <c r="Q259" s="144">
        <v>0</v>
      </c>
      <c r="R259" s="144">
        <f>Q259*H259</f>
        <v>0</v>
      </c>
      <c r="S259" s="144">
        <v>1.8080000000000001</v>
      </c>
      <c r="T259" s="145">
        <f>S259*H259</f>
        <v>46.103999999999999</v>
      </c>
      <c r="U259" s="30"/>
      <c r="V259" s="30"/>
      <c r="W259" s="30"/>
      <c r="X259" s="30"/>
      <c r="Y259" s="30"/>
      <c r="Z259" s="30"/>
      <c r="AA259" s="30"/>
      <c r="AB259" s="30"/>
      <c r="AC259" s="30"/>
      <c r="AD259" s="30"/>
      <c r="AE259" s="30"/>
      <c r="AR259" s="146" t="s">
        <v>178</v>
      </c>
      <c r="AT259" s="146" t="s">
        <v>175</v>
      </c>
      <c r="AU259" s="146" t="s">
        <v>79</v>
      </c>
      <c r="AY259" s="18" t="s">
        <v>173</v>
      </c>
      <c r="BE259" s="147">
        <f>IF(N259="základní",J259,0)</f>
        <v>0</v>
      </c>
      <c r="BF259" s="147">
        <f>IF(N259="snížená",J259,0)</f>
        <v>0</v>
      </c>
      <c r="BG259" s="147">
        <f>IF(N259="zákl. přenesená",J259,0)</f>
        <v>0</v>
      </c>
      <c r="BH259" s="147">
        <f>IF(N259="sníž. přenesená",J259,0)</f>
        <v>0</v>
      </c>
      <c r="BI259" s="147">
        <f>IF(N259="nulová",J259,0)</f>
        <v>0</v>
      </c>
      <c r="BJ259" s="18" t="s">
        <v>76</v>
      </c>
      <c r="BK259" s="147">
        <f>ROUND(I259*H259,2)</f>
        <v>0</v>
      </c>
      <c r="BL259" s="18" t="s">
        <v>178</v>
      </c>
      <c r="BM259" s="146" t="s">
        <v>2135</v>
      </c>
    </row>
    <row r="260" spans="1:65" s="2" customFormat="1" ht="48.75">
      <c r="A260" s="30"/>
      <c r="B260" s="31"/>
      <c r="C260" s="30"/>
      <c r="D260" s="148" t="s">
        <v>179</v>
      </c>
      <c r="E260" s="30"/>
      <c r="F260" s="149" t="s">
        <v>346</v>
      </c>
      <c r="G260" s="30"/>
      <c r="H260" s="30"/>
      <c r="I260" s="30"/>
      <c r="J260" s="30"/>
      <c r="K260" s="30"/>
      <c r="L260" s="31"/>
      <c r="M260" s="150"/>
      <c r="N260" s="151"/>
      <c r="O260" s="51"/>
      <c r="P260" s="51"/>
      <c r="Q260" s="51"/>
      <c r="R260" s="51"/>
      <c r="S260" s="51"/>
      <c r="T260" s="52"/>
      <c r="U260" s="30"/>
      <c r="V260" s="30"/>
      <c r="W260" s="30"/>
      <c r="X260" s="30"/>
      <c r="Y260" s="30"/>
      <c r="Z260" s="30"/>
      <c r="AA260" s="30"/>
      <c r="AB260" s="30"/>
      <c r="AC260" s="30"/>
      <c r="AD260" s="30"/>
      <c r="AE260" s="30"/>
      <c r="AT260" s="18" t="s">
        <v>179</v>
      </c>
      <c r="AU260" s="18" t="s">
        <v>79</v>
      </c>
    </row>
    <row r="261" spans="1:65" s="13" customFormat="1">
      <c r="B261" s="152"/>
      <c r="D261" s="148" t="s">
        <v>181</v>
      </c>
      <c r="E261" s="153" t="s">
        <v>3</v>
      </c>
      <c r="F261" s="154" t="s">
        <v>1495</v>
      </c>
      <c r="H261" s="153" t="s">
        <v>3</v>
      </c>
      <c r="L261" s="152"/>
      <c r="M261" s="155"/>
      <c r="N261" s="156"/>
      <c r="O261" s="156"/>
      <c r="P261" s="156"/>
      <c r="Q261" s="156"/>
      <c r="R261" s="156"/>
      <c r="S261" s="156"/>
      <c r="T261" s="157"/>
      <c r="AT261" s="153" t="s">
        <v>181</v>
      </c>
      <c r="AU261" s="153" t="s">
        <v>79</v>
      </c>
      <c r="AV261" s="13" t="s">
        <v>76</v>
      </c>
      <c r="AW261" s="13" t="s">
        <v>31</v>
      </c>
      <c r="AX261" s="13" t="s">
        <v>70</v>
      </c>
      <c r="AY261" s="153" t="s">
        <v>173</v>
      </c>
    </row>
    <row r="262" spans="1:65" s="14" customFormat="1">
      <c r="B262" s="158"/>
      <c r="D262" s="148" t="s">
        <v>181</v>
      </c>
      <c r="E262" s="159" t="s">
        <v>3</v>
      </c>
      <c r="F262" s="160" t="s">
        <v>2136</v>
      </c>
      <c r="H262" s="161">
        <v>25.5</v>
      </c>
      <c r="L262" s="158"/>
      <c r="M262" s="162"/>
      <c r="N262" s="163"/>
      <c r="O262" s="163"/>
      <c r="P262" s="163"/>
      <c r="Q262" s="163"/>
      <c r="R262" s="163"/>
      <c r="S262" s="163"/>
      <c r="T262" s="164"/>
      <c r="AT262" s="159" t="s">
        <v>181</v>
      </c>
      <c r="AU262" s="159" t="s">
        <v>79</v>
      </c>
      <c r="AV262" s="14" t="s">
        <v>79</v>
      </c>
      <c r="AW262" s="14" t="s">
        <v>31</v>
      </c>
      <c r="AX262" s="14" t="s">
        <v>76</v>
      </c>
      <c r="AY262" s="159" t="s">
        <v>173</v>
      </c>
    </row>
    <row r="263" spans="1:65" s="2" customFormat="1" ht="33" customHeight="1">
      <c r="A263" s="30"/>
      <c r="B263" s="135"/>
      <c r="C263" s="136" t="s">
        <v>313</v>
      </c>
      <c r="D263" s="136" t="s">
        <v>175</v>
      </c>
      <c r="E263" s="137" t="s">
        <v>348</v>
      </c>
      <c r="F263" s="138" t="s">
        <v>349</v>
      </c>
      <c r="G263" s="139" t="s">
        <v>200</v>
      </c>
      <c r="H263" s="140">
        <v>25.5</v>
      </c>
      <c r="I263" s="141"/>
      <c r="J263" s="141">
        <f>ROUND(I263*H263,2)</f>
        <v>0</v>
      </c>
      <c r="K263" s="138" t="s">
        <v>177</v>
      </c>
      <c r="L263" s="31"/>
      <c r="M263" s="142" t="s">
        <v>3</v>
      </c>
      <c r="N263" s="143" t="s">
        <v>41</v>
      </c>
      <c r="O263" s="144">
        <v>0.63900000000000001</v>
      </c>
      <c r="P263" s="144">
        <f>O263*H263</f>
        <v>16.294499999999999</v>
      </c>
      <c r="Q263" s="144">
        <v>0</v>
      </c>
      <c r="R263" s="144">
        <f>Q263*H263</f>
        <v>0</v>
      </c>
      <c r="S263" s="144">
        <v>0</v>
      </c>
      <c r="T263" s="145">
        <f>S263*H263</f>
        <v>0</v>
      </c>
      <c r="U263" s="30"/>
      <c r="V263" s="30"/>
      <c r="W263" s="30"/>
      <c r="X263" s="30"/>
      <c r="Y263" s="30"/>
      <c r="Z263" s="30"/>
      <c r="AA263" s="30"/>
      <c r="AB263" s="30"/>
      <c r="AC263" s="30"/>
      <c r="AD263" s="30"/>
      <c r="AE263" s="30"/>
      <c r="AR263" s="146" t="s">
        <v>178</v>
      </c>
      <c r="AT263" s="146" t="s">
        <v>175</v>
      </c>
      <c r="AU263" s="146" t="s">
        <v>79</v>
      </c>
      <c r="AY263" s="18" t="s">
        <v>173</v>
      </c>
      <c r="BE263" s="147">
        <f>IF(N263="základní",J263,0)</f>
        <v>0</v>
      </c>
      <c r="BF263" s="147">
        <f>IF(N263="snížená",J263,0)</f>
        <v>0</v>
      </c>
      <c r="BG263" s="147">
        <f>IF(N263="zákl. přenesená",J263,0)</f>
        <v>0</v>
      </c>
      <c r="BH263" s="147">
        <f>IF(N263="sníž. přenesená",J263,0)</f>
        <v>0</v>
      </c>
      <c r="BI263" s="147">
        <f>IF(N263="nulová",J263,0)</f>
        <v>0</v>
      </c>
      <c r="BJ263" s="18" t="s">
        <v>76</v>
      </c>
      <c r="BK263" s="147">
        <f>ROUND(I263*H263,2)</f>
        <v>0</v>
      </c>
      <c r="BL263" s="18" t="s">
        <v>178</v>
      </c>
      <c r="BM263" s="146" t="s">
        <v>2137</v>
      </c>
    </row>
    <row r="264" spans="1:65" s="2" customFormat="1" ht="156">
      <c r="A264" s="30"/>
      <c r="B264" s="31"/>
      <c r="C264" s="30"/>
      <c r="D264" s="148" t="s">
        <v>179</v>
      </c>
      <c r="E264" s="30"/>
      <c r="F264" s="149" t="s">
        <v>350</v>
      </c>
      <c r="G264" s="30"/>
      <c r="H264" s="30"/>
      <c r="I264" s="30"/>
      <c r="J264" s="30"/>
      <c r="K264" s="30"/>
      <c r="L264" s="31"/>
      <c r="M264" s="150"/>
      <c r="N264" s="151"/>
      <c r="O264" s="51"/>
      <c r="P264" s="51"/>
      <c r="Q264" s="51"/>
      <c r="R264" s="51"/>
      <c r="S264" s="51"/>
      <c r="T264" s="52"/>
      <c r="U264" s="30"/>
      <c r="V264" s="30"/>
      <c r="W264" s="30"/>
      <c r="X264" s="30"/>
      <c r="Y264" s="30"/>
      <c r="Z264" s="30"/>
      <c r="AA264" s="30"/>
      <c r="AB264" s="30"/>
      <c r="AC264" s="30"/>
      <c r="AD264" s="30"/>
      <c r="AE264" s="30"/>
      <c r="AT264" s="18" t="s">
        <v>179</v>
      </c>
      <c r="AU264" s="18" t="s">
        <v>79</v>
      </c>
    </row>
    <row r="265" spans="1:65" s="13" customFormat="1">
      <c r="B265" s="152"/>
      <c r="D265" s="148" t="s">
        <v>181</v>
      </c>
      <c r="E265" s="153" t="s">
        <v>3</v>
      </c>
      <c r="F265" s="154" t="s">
        <v>351</v>
      </c>
      <c r="H265" s="153" t="s">
        <v>3</v>
      </c>
      <c r="L265" s="152"/>
      <c r="M265" s="155"/>
      <c r="N265" s="156"/>
      <c r="O265" s="156"/>
      <c r="P265" s="156"/>
      <c r="Q265" s="156"/>
      <c r="R265" s="156"/>
      <c r="S265" s="156"/>
      <c r="T265" s="157"/>
      <c r="AT265" s="153" t="s">
        <v>181</v>
      </c>
      <c r="AU265" s="153" t="s">
        <v>79</v>
      </c>
      <c r="AV265" s="13" t="s">
        <v>76</v>
      </c>
      <c r="AW265" s="13" t="s">
        <v>31</v>
      </c>
      <c r="AX265" s="13" t="s">
        <v>70</v>
      </c>
      <c r="AY265" s="153" t="s">
        <v>173</v>
      </c>
    </row>
    <row r="266" spans="1:65" s="14" customFormat="1">
      <c r="B266" s="158"/>
      <c r="D266" s="148" t="s">
        <v>181</v>
      </c>
      <c r="E266" s="159" t="s">
        <v>3</v>
      </c>
      <c r="F266" s="160" t="s">
        <v>2138</v>
      </c>
      <c r="H266" s="161">
        <v>25.5</v>
      </c>
      <c r="L266" s="158"/>
      <c r="M266" s="162"/>
      <c r="N266" s="163"/>
      <c r="O266" s="163"/>
      <c r="P266" s="163"/>
      <c r="Q266" s="163"/>
      <c r="R266" s="163"/>
      <c r="S266" s="163"/>
      <c r="T266" s="164"/>
      <c r="AT266" s="159" t="s">
        <v>181</v>
      </c>
      <c r="AU266" s="159" t="s">
        <v>79</v>
      </c>
      <c r="AV266" s="14" t="s">
        <v>79</v>
      </c>
      <c r="AW266" s="14" t="s">
        <v>31</v>
      </c>
      <c r="AX266" s="14" t="s">
        <v>76</v>
      </c>
      <c r="AY266" s="159" t="s">
        <v>173</v>
      </c>
    </row>
    <row r="267" spans="1:65" s="2" customFormat="1" ht="21.75" customHeight="1">
      <c r="A267" s="30"/>
      <c r="B267" s="135"/>
      <c r="C267" s="136" t="s">
        <v>317</v>
      </c>
      <c r="D267" s="136" t="s">
        <v>175</v>
      </c>
      <c r="E267" s="137" t="s">
        <v>353</v>
      </c>
      <c r="F267" s="138" t="s">
        <v>354</v>
      </c>
      <c r="G267" s="139" t="s">
        <v>200</v>
      </c>
      <c r="H267" s="140">
        <v>25.5</v>
      </c>
      <c r="I267" s="141"/>
      <c r="J267" s="141">
        <f>ROUND(I267*H267,2)</f>
        <v>0</v>
      </c>
      <c r="K267" s="138" t="s">
        <v>177</v>
      </c>
      <c r="L267" s="31"/>
      <c r="M267" s="142" t="s">
        <v>3</v>
      </c>
      <c r="N267" s="143" t="s">
        <v>41</v>
      </c>
      <c r="O267" s="144">
        <v>0.113</v>
      </c>
      <c r="P267" s="144">
        <f>O267*H267</f>
        <v>2.8815</v>
      </c>
      <c r="Q267" s="144">
        <v>0</v>
      </c>
      <c r="R267" s="144">
        <f>Q267*H267</f>
        <v>0</v>
      </c>
      <c r="S267" s="144">
        <v>0</v>
      </c>
      <c r="T267" s="145">
        <f>S267*H267</f>
        <v>0</v>
      </c>
      <c r="U267" s="30"/>
      <c r="V267" s="30"/>
      <c r="W267" s="30"/>
      <c r="X267" s="30"/>
      <c r="Y267" s="30"/>
      <c r="Z267" s="30"/>
      <c r="AA267" s="30"/>
      <c r="AB267" s="30"/>
      <c r="AC267" s="30"/>
      <c r="AD267" s="30"/>
      <c r="AE267" s="30"/>
      <c r="AR267" s="146" t="s">
        <v>178</v>
      </c>
      <c r="AT267" s="146" t="s">
        <v>175</v>
      </c>
      <c r="AU267" s="146" t="s">
        <v>79</v>
      </c>
      <c r="AY267" s="18" t="s">
        <v>173</v>
      </c>
      <c r="BE267" s="147">
        <f>IF(N267="základní",J267,0)</f>
        <v>0</v>
      </c>
      <c r="BF267" s="147">
        <f>IF(N267="snížená",J267,0)</f>
        <v>0</v>
      </c>
      <c r="BG267" s="147">
        <f>IF(N267="zákl. přenesená",J267,0)</f>
        <v>0</v>
      </c>
      <c r="BH267" s="147">
        <f>IF(N267="sníž. přenesená",J267,0)</f>
        <v>0</v>
      </c>
      <c r="BI267" s="147">
        <f>IF(N267="nulová",J267,0)</f>
        <v>0</v>
      </c>
      <c r="BJ267" s="18" t="s">
        <v>76</v>
      </c>
      <c r="BK267" s="147">
        <f>ROUND(I267*H267,2)</f>
        <v>0</v>
      </c>
      <c r="BL267" s="18" t="s">
        <v>178</v>
      </c>
      <c r="BM267" s="146" t="s">
        <v>2139</v>
      </c>
    </row>
    <row r="268" spans="1:65" s="2" customFormat="1" ht="156">
      <c r="A268" s="30"/>
      <c r="B268" s="31"/>
      <c r="C268" s="30"/>
      <c r="D268" s="148" t="s">
        <v>179</v>
      </c>
      <c r="E268" s="30"/>
      <c r="F268" s="149" t="s">
        <v>350</v>
      </c>
      <c r="G268" s="30"/>
      <c r="H268" s="30"/>
      <c r="I268" s="30"/>
      <c r="J268" s="30"/>
      <c r="K268" s="30"/>
      <c r="L268" s="31"/>
      <c r="M268" s="150"/>
      <c r="N268" s="151"/>
      <c r="O268" s="51"/>
      <c r="P268" s="51"/>
      <c r="Q268" s="51"/>
      <c r="R268" s="51"/>
      <c r="S268" s="51"/>
      <c r="T268" s="52"/>
      <c r="U268" s="30"/>
      <c r="V268" s="30"/>
      <c r="W268" s="30"/>
      <c r="X268" s="30"/>
      <c r="Y268" s="30"/>
      <c r="Z268" s="30"/>
      <c r="AA268" s="30"/>
      <c r="AB268" s="30"/>
      <c r="AC268" s="30"/>
      <c r="AD268" s="30"/>
      <c r="AE268" s="30"/>
      <c r="AT268" s="18" t="s">
        <v>179</v>
      </c>
      <c r="AU268" s="18" t="s">
        <v>79</v>
      </c>
    </row>
    <row r="269" spans="1:65" s="14" customFormat="1">
      <c r="B269" s="158"/>
      <c r="D269" s="148" t="s">
        <v>181</v>
      </c>
      <c r="E269" s="159" t="s">
        <v>3</v>
      </c>
      <c r="F269" s="160" t="s">
        <v>2140</v>
      </c>
      <c r="H269" s="161">
        <v>25.5</v>
      </c>
      <c r="L269" s="158"/>
      <c r="M269" s="162"/>
      <c r="N269" s="163"/>
      <c r="O269" s="163"/>
      <c r="P269" s="163"/>
      <c r="Q269" s="163"/>
      <c r="R269" s="163"/>
      <c r="S269" s="163"/>
      <c r="T269" s="164"/>
      <c r="AT269" s="159" t="s">
        <v>181</v>
      </c>
      <c r="AU269" s="159" t="s">
        <v>79</v>
      </c>
      <c r="AV269" s="14" t="s">
        <v>79</v>
      </c>
      <c r="AW269" s="14" t="s">
        <v>31</v>
      </c>
      <c r="AX269" s="14" t="s">
        <v>70</v>
      </c>
      <c r="AY269" s="159" t="s">
        <v>173</v>
      </c>
    </row>
    <row r="270" spans="1:65" s="15" customFormat="1">
      <c r="B270" s="165"/>
      <c r="D270" s="148" t="s">
        <v>181</v>
      </c>
      <c r="E270" s="166" t="s">
        <v>3</v>
      </c>
      <c r="F270" s="167" t="s">
        <v>188</v>
      </c>
      <c r="H270" s="168">
        <v>25.5</v>
      </c>
      <c r="L270" s="165"/>
      <c r="M270" s="169"/>
      <c r="N270" s="170"/>
      <c r="O270" s="170"/>
      <c r="P270" s="170"/>
      <c r="Q270" s="170"/>
      <c r="R270" s="170"/>
      <c r="S270" s="170"/>
      <c r="T270" s="171"/>
      <c r="AT270" s="166" t="s">
        <v>181</v>
      </c>
      <c r="AU270" s="166" t="s">
        <v>79</v>
      </c>
      <c r="AV270" s="15" t="s">
        <v>178</v>
      </c>
      <c r="AW270" s="15" t="s">
        <v>31</v>
      </c>
      <c r="AX270" s="15" t="s">
        <v>76</v>
      </c>
      <c r="AY270" s="166" t="s">
        <v>173</v>
      </c>
    </row>
    <row r="271" spans="1:65" s="12" customFormat="1" ht="22.9" customHeight="1">
      <c r="B271" s="123"/>
      <c r="D271" s="124" t="s">
        <v>69</v>
      </c>
      <c r="E271" s="133" t="s">
        <v>216</v>
      </c>
      <c r="F271" s="133" t="s">
        <v>372</v>
      </c>
      <c r="J271" s="134">
        <f>BK271</f>
        <v>0</v>
      </c>
      <c r="L271" s="123"/>
      <c r="M271" s="127"/>
      <c r="N271" s="128"/>
      <c r="O271" s="128"/>
      <c r="P271" s="129">
        <f>SUM(P272:P309)</f>
        <v>163.60911199999998</v>
      </c>
      <c r="Q271" s="128"/>
      <c r="R271" s="129">
        <f>SUM(R272:R309)</f>
        <v>36.425766321840001</v>
      </c>
      <c r="S271" s="128"/>
      <c r="T271" s="130">
        <f>SUM(T272:T309)</f>
        <v>59.326680000000003</v>
      </c>
      <c r="AR271" s="124" t="s">
        <v>76</v>
      </c>
      <c r="AT271" s="131" t="s">
        <v>69</v>
      </c>
      <c r="AU271" s="131" t="s">
        <v>76</v>
      </c>
      <c r="AY271" s="124" t="s">
        <v>173</v>
      </c>
      <c r="BK271" s="132">
        <f>SUM(BK272:BK309)</f>
        <v>0</v>
      </c>
    </row>
    <row r="272" spans="1:65" s="2" customFormat="1" ht="21.75" customHeight="1">
      <c r="A272" s="30"/>
      <c r="B272" s="135"/>
      <c r="C272" s="136" t="s">
        <v>319</v>
      </c>
      <c r="D272" s="136" t="s">
        <v>175</v>
      </c>
      <c r="E272" s="137" t="s">
        <v>682</v>
      </c>
      <c r="F272" s="138" t="s">
        <v>683</v>
      </c>
      <c r="G272" s="139" t="s">
        <v>190</v>
      </c>
      <c r="H272" s="140">
        <v>12.5</v>
      </c>
      <c r="I272" s="141"/>
      <c r="J272" s="141">
        <f>ROUND(I272*H272,2)</f>
        <v>0</v>
      </c>
      <c r="K272" s="138" t="s">
        <v>177</v>
      </c>
      <c r="L272" s="31"/>
      <c r="M272" s="142" t="s">
        <v>3</v>
      </c>
      <c r="N272" s="143" t="s">
        <v>41</v>
      </c>
      <c r="O272" s="144">
        <v>2.964</v>
      </c>
      <c r="P272" s="144">
        <f>O272*H272</f>
        <v>37.049999999999997</v>
      </c>
      <c r="Q272" s="144">
        <v>1.3682813</v>
      </c>
      <c r="R272" s="144">
        <f>Q272*H272</f>
        <v>17.103516250000002</v>
      </c>
      <c r="S272" s="144">
        <v>0</v>
      </c>
      <c r="T272" s="145">
        <f>S272*H272</f>
        <v>0</v>
      </c>
      <c r="U272" s="30"/>
      <c r="V272" s="30"/>
      <c r="W272" s="30"/>
      <c r="X272" s="30"/>
      <c r="Y272" s="30"/>
      <c r="Z272" s="30"/>
      <c r="AA272" s="30"/>
      <c r="AB272" s="30"/>
      <c r="AC272" s="30"/>
      <c r="AD272" s="30"/>
      <c r="AE272" s="30"/>
      <c r="AR272" s="146" t="s">
        <v>178</v>
      </c>
      <c r="AT272" s="146" t="s">
        <v>175</v>
      </c>
      <c r="AU272" s="146" t="s">
        <v>79</v>
      </c>
      <c r="AY272" s="18" t="s">
        <v>173</v>
      </c>
      <c r="BE272" s="147">
        <f>IF(N272="základní",J272,0)</f>
        <v>0</v>
      </c>
      <c r="BF272" s="147">
        <f>IF(N272="snížená",J272,0)</f>
        <v>0</v>
      </c>
      <c r="BG272" s="147">
        <f>IF(N272="zákl. přenesená",J272,0)</f>
        <v>0</v>
      </c>
      <c r="BH272" s="147">
        <f>IF(N272="sníž. přenesená",J272,0)</f>
        <v>0</v>
      </c>
      <c r="BI272" s="147">
        <f>IF(N272="nulová",J272,0)</f>
        <v>0</v>
      </c>
      <c r="BJ272" s="18" t="s">
        <v>76</v>
      </c>
      <c r="BK272" s="147">
        <f>ROUND(I272*H272,2)</f>
        <v>0</v>
      </c>
      <c r="BL272" s="18" t="s">
        <v>178</v>
      </c>
      <c r="BM272" s="146" t="s">
        <v>2141</v>
      </c>
    </row>
    <row r="273" spans="1:65" s="2" customFormat="1" ht="126.75">
      <c r="A273" s="30"/>
      <c r="B273" s="31"/>
      <c r="C273" s="30"/>
      <c r="D273" s="148" t="s">
        <v>179</v>
      </c>
      <c r="E273" s="30"/>
      <c r="F273" s="149" t="s">
        <v>685</v>
      </c>
      <c r="G273" s="30"/>
      <c r="H273" s="30"/>
      <c r="I273" s="30"/>
      <c r="J273" s="30"/>
      <c r="K273" s="30"/>
      <c r="L273" s="31"/>
      <c r="M273" s="150"/>
      <c r="N273" s="151"/>
      <c r="O273" s="51"/>
      <c r="P273" s="51"/>
      <c r="Q273" s="51"/>
      <c r="R273" s="51"/>
      <c r="S273" s="51"/>
      <c r="T273" s="52"/>
      <c r="U273" s="30"/>
      <c r="V273" s="30"/>
      <c r="W273" s="30"/>
      <c r="X273" s="30"/>
      <c r="Y273" s="30"/>
      <c r="Z273" s="30"/>
      <c r="AA273" s="30"/>
      <c r="AB273" s="30"/>
      <c r="AC273" s="30"/>
      <c r="AD273" s="30"/>
      <c r="AE273" s="30"/>
      <c r="AT273" s="18" t="s">
        <v>179</v>
      </c>
      <c r="AU273" s="18" t="s">
        <v>79</v>
      </c>
    </row>
    <row r="274" spans="1:65" s="14" customFormat="1">
      <c r="B274" s="158"/>
      <c r="D274" s="148" t="s">
        <v>181</v>
      </c>
      <c r="E274" s="159" t="s">
        <v>3</v>
      </c>
      <c r="F274" s="160" t="s">
        <v>2142</v>
      </c>
      <c r="H274" s="161">
        <v>12.5</v>
      </c>
      <c r="L274" s="158"/>
      <c r="M274" s="162"/>
      <c r="N274" s="163"/>
      <c r="O274" s="163"/>
      <c r="P274" s="163"/>
      <c r="Q274" s="163"/>
      <c r="R274" s="163"/>
      <c r="S274" s="163"/>
      <c r="T274" s="164"/>
      <c r="AT274" s="159" t="s">
        <v>181</v>
      </c>
      <c r="AU274" s="159" t="s">
        <v>79</v>
      </c>
      <c r="AV274" s="14" t="s">
        <v>79</v>
      </c>
      <c r="AW274" s="14" t="s">
        <v>31</v>
      </c>
      <c r="AX274" s="14" t="s">
        <v>70</v>
      </c>
      <c r="AY274" s="159" t="s">
        <v>173</v>
      </c>
    </row>
    <row r="275" spans="1:65" s="15" customFormat="1">
      <c r="B275" s="165"/>
      <c r="D275" s="148" t="s">
        <v>181</v>
      </c>
      <c r="E275" s="166" t="s">
        <v>3</v>
      </c>
      <c r="F275" s="167" t="s">
        <v>188</v>
      </c>
      <c r="H275" s="168">
        <v>12.5</v>
      </c>
      <c r="L275" s="165"/>
      <c r="M275" s="169"/>
      <c r="N275" s="170"/>
      <c r="O275" s="170"/>
      <c r="P275" s="170"/>
      <c r="Q275" s="170"/>
      <c r="R275" s="170"/>
      <c r="S275" s="170"/>
      <c r="T275" s="171"/>
      <c r="AT275" s="166" t="s">
        <v>181</v>
      </c>
      <c r="AU275" s="166" t="s">
        <v>79</v>
      </c>
      <c r="AV275" s="15" t="s">
        <v>178</v>
      </c>
      <c r="AW275" s="15" t="s">
        <v>31</v>
      </c>
      <c r="AX275" s="15" t="s">
        <v>76</v>
      </c>
      <c r="AY275" s="166" t="s">
        <v>173</v>
      </c>
    </row>
    <row r="276" spans="1:65" s="2" customFormat="1" ht="16.5" customHeight="1">
      <c r="A276" s="30"/>
      <c r="B276" s="135"/>
      <c r="C276" s="172" t="s">
        <v>321</v>
      </c>
      <c r="D276" s="172" t="s">
        <v>246</v>
      </c>
      <c r="E276" s="173" t="s">
        <v>687</v>
      </c>
      <c r="F276" s="174" t="s">
        <v>688</v>
      </c>
      <c r="G276" s="175" t="s">
        <v>293</v>
      </c>
      <c r="H276" s="176">
        <v>11</v>
      </c>
      <c r="I276" s="177"/>
      <c r="J276" s="177">
        <f>ROUND(I276*H276,2)</f>
        <v>0</v>
      </c>
      <c r="K276" s="174" t="s">
        <v>3</v>
      </c>
      <c r="L276" s="178"/>
      <c r="M276" s="179" t="s">
        <v>3</v>
      </c>
      <c r="N276" s="180" t="s">
        <v>41</v>
      </c>
      <c r="O276" s="144">
        <v>0</v>
      </c>
      <c r="P276" s="144">
        <f>O276*H276</f>
        <v>0</v>
      </c>
      <c r="Q276" s="144">
        <v>1.343</v>
      </c>
      <c r="R276" s="144">
        <f>Q276*H276</f>
        <v>14.773</v>
      </c>
      <c r="S276" s="144">
        <v>0</v>
      </c>
      <c r="T276" s="145">
        <f>S276*H276</f>
        <v>0</v>
      </c>
      <c r="U276" s="30"/>
      <c r="V276" s="30"/>
      <c r="W276" s="30"/>
      <c r="X276" s="30"/>
      <c r="Y276" s="30"/>
      <c r="Z276" s="30"/>
      <c r="AA276" s="30"/>
      <c r="AB276" s="30"/>
      <c r="AC276" s="30"/>
      <c r="AD276" s="30"/>
      <c r="AE276" s="30"/>
      <c r="AR276" s="146" t="s">
        <v>211</v>
      </c>
      <c r="AT276" s="146" t="s">
        <v>246</v>
      </c>
      <c r="AU276" s="146" t="s">
        <v>79</v>
      </c>
      <c r="AY276" s="18" t="s">
        <v>173</v>
      </c>
      <c r="BE276" s="147">
        <f>IF(N276="základní",J276,0)</f>
        <v>0</v>
      </c>
      <c r="BF276" s="147">
        <f>IF(N276="snížená",J276,0)</f>
        <v>0</v>
      </c>
      <c r="BG276" s="147">
        <f>IF(N276="zákl. přenesená",J276,0)</f>
        <v>0</v>
      </c>
      <c r="BH276" s="147">
        <f>IF(N276="sníž. přenesená",J276,0)</f>
        <v>0</v>
      </c>
      <c r="BI276" s="147">
        <f>IF(N276="nulová",J276,0)</f>
        <v>0</v>
      </c>
      <c r="BJ276" s="18" t="s">
        <v>76</v>
      </c>
      <c r="BK276" s="147">
        <f>ROUND(I276*H276,2)</f>
        <v>0</v>
      </c>
      <c r="BL276" s="18" t="s">
        <v>178</v>
      </c>
      <c r="BM276" s="146" t="s">
        <v>2143</v>
      </c>
    </row>
    <row r="277" spans="1:65" s="14" customFormat="1">
      <c r="B277" s="158"/>
      <c r="D277" s="148" t="s">
        <v>181</v>
      </c>
      <c r="E277" s="159" t="s">
        <v>3</v>
      </c>
      <c r="F277" s="160" t="s">
        <v>2144</v>
      </c>
      <c r="H277" s="161">
        <v>11</v>
      </c>
      <c r="L277" s="158"/>
      <c r="M277" s="162"/>
      <c r="N277" s="163"/>
      <c r="O277" s="163"/>
      <c r="P277" s="163"/>
      <c r="Q277" s="163"/>
      <c r="R277" s="163"/>
      <c r="S277" s="163"/>
      <c r="T277" s="164"/>
      <c r="AT277" s="159" t="s">
        <v>181</v>
      </c>
      <c r="AU277" s="159" t="s">
        <v>79</v>
      </c>
      <c r="AV277" s="14" t="s">
        <v>79</v>
      </c>
      <c r="AW277" s="14" t="s">
        <v>31</v>
      </c>
      <c r="AX277" s="14" t="s">
        <v>70</v>
      </c>
      <c r="AY277" s="159" t="s">
        <v>173</v>
      </c>
    </row>
    <row r="278" spans="1:65" s="15" customFormat="1">
      <c r="B278" s="165"/>
      <c r="D278" s="148" t="s">
        <v>181</v>
      </c>
      <c r="E278" s="166" t="s">
        <v>3</v>
      </c>
      <c r="F278" s="167" t="s">
        <v>188</v>
      </c>
      <c r="H278" s="168">
        <v>11</v>
      </c>
      <c r="L278" s="165"/>
      <c r="M278" s="169"/>
      <c r="N278" s="170"/>
      <c r="O278" s="170"/>
      <c r="P278" s="170"/>
      <c r="Q278" s="170"/>
      <c r="R278" s="170"/>
      <c r="S278" s="170"/>
      <c r="T278" s="171"/>
      <c r="AT278" s="166" t="s">
        <v>181</v>
      </c>
      <c r="AU278" s="166" t="s">
        <v>79</v>
      </c>
      <c r="AV278" s="15" t="s">
        <v>178</v>
      </c>
      <c r="AW278" s="15" t="s">
        <v>31</v>
      </c>
      <c r="AX278" s="15" t="s">
        <v>76</v>
      </c>
      <c r="AY278" s="166" t="s">
        <v>173</v>
      </c>
    </row>
    <row r="279" spans="1:65" s="2" customFormat="1" ht="16.5" customHeight="1">
      <c r="A279" s="30"/>
      <c r="B279" s="135"/>
      <c r="C279" s="172" t="s">
        <v>322</v>
      </c>
      <c r="D279" s="172" t="s">
        <v>246</v>
      </c>
      <c r="E279" s="173" t="s">
        <v>691</v>
      </c>
      <c r="F279" s="174" t="s">
        <v>692</v>
      </c>
      <c r="G279" s="175" t="s">
        <v>293</v>
      </c>
      <c r="H279" s="176">
        <v>1</v>
      </c>
      <c r="I279" s="177"/>
      <c r="J279" s="177">
        <f>ROUND(I279*H279,2)</f>
        <v>0</v>
      </c>
      <c r="K279" s="174" t="s">
        <v>3</v>
      </c>
      <c r="L279" s="178"/>
      <c r="M279" s="179" t="s">
        <v>3</v>
      </c>
      <c r="N279" s="180" t="s">
        <v>41</v>
      </c>
      <c r="O279" s="144">
        <v>0</v>
      </c>
      <c r="P279" s="144">
        <f>O279*H279</f>
        <v>0</v>
      </c>
      <c r="Q279" s="144">
        <v>1.64</v>
      </c>
      <c r="R279" s="144">
        <f>Q279*H279</f>
        <v>1.64</v>
      </c>
      <c r="S279" s="144">
        <v>0</v>
      </c>
      <c r="T279" s="145">
        <f>S279*H279</f>
        <v>0</v>
      </c>
      <c r="U279" s="30"/>
      <c r="V279" s="30"/>
      <c r="W279" s="30"/>
      <c r="X279" s="30"/>
      <c r="Y279" s="30"/>
      <c r="Z279" s="30"/>
      <c r="AA279" s="30"/>
      <c r="AB279" s="30"/>
      <c r="AC279" s="30"/>
      <c r="AD279" s="30"/>
      <c r="AE279" s="30"/>
      <c r="AR279" s="146" t="s">
        <v>211</v>
      </c>
      <c r="AT279" s="146" t="s">
        <v>246</v>
      </c>
      <c r="AU279" s="146" t="s">
        <v>79</v>
      </c>
      <c r="AY279" s="18" t="s">
        <v>173</v>
      </c>
      <c r="BE279" s="147">
        <f>IF(N279="základní",J279,0)</f>
        <v>0</v>
      </c>
      <c r="BF279" s="147">
        <f>IF(N279="snížená",J279,0)</f>
        <v>0</v>
      </c>
      <c r="BG279" s="147">
        <f>IF(N279="zákl. přenesená",J279,0)</f>
        <v>0</v>
      </c>
      <c r="BH279" s="147">
        <f>IF(N279="sníž. přenesená",J279,0)</f>
        <v>0</v>
      </c>
      <c r="BI279" s="147">
        <f>IF(N279="nulová",J279,0)</f>
        <v>0</v>
      </c>
      <c r="BJ279" s="18" t="s">
        <v>76</v>
      </c>
      <c r="BK279" s="147">
        <f>ROUND(I279*H279,2)</f>
        <v>0</v>
      </c>
      <c r="BL279" s="18" t="s">
        <v>178</v>
      </c>
      <c r="BM279" s="146" t="s">
        <v>2145</v>
      </c>
    </row>
    <row r="280" spans="1:65" s="13" customFormat="1">
      <c r="B280" s="152"/>
      <c r="D280" s="148" t="s">
        <v>181</v>
      </c>
      <c r="E280" s="153" t="s">
        <v>3</v>
      </c>
      <c r="F280" s="154" t="s">
        <v>694</v>
      </c>
      <c r="H280" s="153" t="s">
        <v>3</v>
      </c>
      <c r="L280" s="152"/>
      <c r="M280" s="155"/>
      <c r="N280" s="156"/>
      <c r="O280" s="156"/>
      <c r="P280" s="156"/>
      <c r="Q280" s="156"/>
      <c r="R280" s="156"/>
      <c r="S280" s="156"/>
      <c r="T280" s="157"/>
      <c r="AT280" s="153" t="s">
        <v>181</v>
      </c>
      <c r="AU280" s="153" t="s">
        <v>79</v>
      </c>
      <c r="AV280" s="13" t="s">
        <v>76</v>
      </c>
      <c r="AW280" s="13" t="s">
        <v>31</v>
      </c>
      <c r="AX280" s="13" t="s">
        <v>70</v>
      </c>
      <c r="AY280" s="153" t="s">
        <v>173</v>
      </c>
    </row>
    <row r="281" spans="1:65" s="14" customFormat="1">
      <c r="B281" s="158"/>
      <c r="D281" s="148" t="s">
        <v>181</v>
      </c>
      <c r="E281" s="159" t="s">
        <v>3</v>
      </c>
      <c r="F281" s="160" t="s">
        <v>695</v>
      </c>
      <c r="H281" s="161">
        <v>1</v>
      </c>
      <c r="L281" s="158"/>
      <c r="M281" s="162"/>
      <c r="N281" s="163"/>
      <c r="O281" s="163"/>
      <c r="P281" s="163"/>
      <c r="Q281" s="163"/>
      <c r="R281" s="163"/>
      <c r="S281" s="163"/>
      <c r="T281" s="164"/>
      <c r="AT281" s="159" t="s">
        <v>181</v>
      </c>
      <c r="AU281" s="159" t="s">
        <v>79</v>
      </c>
      <c r="AV281" s="14" t="s">
        <v>79</v>
      </c>
      <c r="AW281" s="14" t="s">
        <v>31</v>
      </c>
      <c r="AX281" s="14" t="s">
        <v>70</v>
      </c>
      <c r="AY281" s="159" t="s">
        <v>173</v>
      </c>
    </row>
    <row r="282" spans="1:65" s="15" customFormat="1">
      <c r="B282" s="165"/>
      <c r="D282" s="148" t="s">
        <v>181</v>
      </c>
      <c r="E282" s="166" t="s">
        <v>3</v>
      </c>
      <c r="F282" s="167" t="s">
        <v>188</v>
      </c>
      <c r="H282" s="168">
        <v>1</v>
      </c>
      <c r="L282" s="165"/>
      <c r="M282" s="169"/>
      <c r="N282" s="170"/>
      <c r="O282" s="170"/>
      <c r="P282" s="170"/>
      <c r="Q282" s="170"/>
      <c r="R282" s="170"/>
      <c r="S282" s="170"/>
      <c r="T282" s="171"/>
      <c r="AT282" s="166" t="s">
        <v>181</v>
      </c>
      <c r="AU282" s="166" t="s">
        <v>79</v>
      </c>
      <c r="AV282" s="15" t="s">
        <v>178</v>
      </c>
      <c r="AW282" s="15" t="s">
        <v>31</v>
      </c>
      <c r="AX282" s="15" t="s">
        <v>76</v>
      </c>
      <c r="AY282" s="166" t="s">
        <v>173</v>
      </c>
    </row>
    <row r="283" spans="1:65" s="2" customFormat="1" ht="21.75" customHeight="1">
      <c r="A283" s="30"/>
      <c r="B283" s="135"/>
      <c r="C283" s="136" t="s">
        <v>324</v>
      </c>
      <c r="D283" s="136" t="s">
        <v>175</v>
      </c>
      <c r="E283" s="137" t="s">
        <v>697</v>
      </c>
      <c r="F283" s="138" t="s">
        <v>698</v>
      </c>
      <c r="G283" s="139" t="s">
        <v>190</v>
      </c>
      <c r="H283" s="140">
        <v>34.65</v>
      </c>
      <c r="I283" s="141"/>
      <c r="J283" s="141">
        <f>ROUND(I283*H283,2)</f>
        <v>0</v>
      </c>
      <c r="K283" s="138" t="s">
        <v>177</v>
      </c>
      <c r="L283" s="31"/>
      <c r="M283" s="142" t="s">
        <v>3</v>
      </c>
      <c r="N283" s="143" t="s">
        <v>41</v>
      </c>
      <c r="O283" s="144">
        <v>0.24</v>
      </c>
      <c r="P283" s="144">
        <f>O283*H283</f>
        <v>8.3159999999999989</v>
      </c>
      <c r="Q283" s="144">
        <v>1.74E-4</v>
      </c>
      <c r="R283" s="144">
        <f>Q283*H283</f>
        <v>6.0290999999999999E-3</v>
      </c>
      <c r="S283" s="144">
        <v>0</v>
      </c>
      <c r="T283" s="145">
        <f>S283*H283</f>
        <v>0</v>
      </c>
      <c r="U283" s="30"/>
      <c r="V283" s="30"/>
      <c r="W283" s="30"/>
      <c r="X283" s="30"/>
      <c r="Y283" s="30"/>
      <c r="Z283" s="30"/>
      <c r="AA283" s="30"/>
      <c r="AB283" s="30"/>
      <c r="AC283" s="30"/>
      <c r="AD283" s="30"/>
      <c r="AE283" s="30"/>
      <c r="AR283" s="146" t="s">
        <v>178</v>
      </c>
      <c r="AT283" s="146" t="s">
        <v>175</v>
      </c>
      <c r="AU283" s="146" t="s">
        <v>79</v>
      </c>
      <c r="AY283" s="18" t="s">
        <v>173</v>
      </c>
      <c r="BE283" s="147">
        <f>IF(N283="základní",J283,0)</f>
        <v>0</v>
      </c>
      <c r="BF283" s="147">
        <f>IF(N283="snížená",J283,0)</f>
        <v>0</v>
      </c>
      <c r="BG283" s="147">
        <f>IF(N283="zákl. přenesená",J283,0)</f>
        <v>0</v>
      </c>
      <c r="BH283" s="147">
        <f>IF(N283="sníž. přenesená",J283,0)</f>
        <v>0</v>
      </c>
      <c r="BI283" s="147">
        <f>IF(N283="nulová",J283,0)</f>
        <v>0</v>
      </c>
      <c r="BJ283" s="18" t="s">
        <v>76</v>
      </c>
      <c r="BK283" s="147">
        <f>ROUND(I283*H283,2)</f>
        <v>0</v>
      </c>
      <c r="BL283" s="18" t="s">
        <v>178</v>
      </c>
      <c r="BM283" s="146" t="s">
        <v>2146</v>
      </c>
    </row>
    <row r="284" spans="1:65" s="2" customFormat="1" ht="360.75">
      <c r="A284" s="30"/>
      <c r="B284" s="31"/>
      <c r="C284" s="30"/>
      <c r="D284" s="148" t="s">
        <v>179</v>
      </c>
      <c r="E284" s="30"/>
      <c r="F284" s="149" t="s">
        <v>700</v>
      </c>
      <c r="G284" s="30"/>
      <c r="H284" s="30"/>
      <c r="I284" s="30"/>
      <c r="J284" s="30"/>
      <c r="K284" s="30"/>
      <c r="L284" s="31"/>
      <c r="M284" s="150"/>
      <c r="N284" s="151"/>
      <c r="O284" s="51"/>
      <c r="P284" s="51"/>
      <c r="Q284" s="51"/>
      <c r="R284" s="51"/>
      <c r="S284" s="51"/>
      <c r="T284" s="52"/>
      <c r="U284" s="30"/>
      <c r="V284" s="30"/>
      <c r="W284" s="30"/>
      <c r="X284" s="30"/>
      <c r="Y284" s="30"/>
      <c r="Z284" s="30"/>
      <c r="AA284" s="30"/>
      <c r="AB284" s="30"/>
      <c r="AC284" s="30"/>
      <c r="AD284" s="30"/>
      <c r="AE284" s="30"/>
      <c r="AT284" s="18" t="s">
        <v>179</v>
      </c>
      <c r="AU284" s="18" t="s">
        <v>79</v>
      </c>
    </row>
    <row r="285" spans="1:65" s="13" customFormat="1">
      <c r="B285" s="152"/>
      <c r="D285" s="148" t="s">
        <v>181</v>
      </c>
      <c r="E285" s="153" t="s">
        <v>3</v>
      </c>
      <c r="F285" s="154" t="s">
        <v>1514</v>
      </c>
      <c r="H285" s="153" t="s">
        <v>3</v>
      </c>
      <c r="L285" s="152"/>
      <c r="M285" s="155"/>
      <c r="N285" s="156"/>
      <c r="O285" s="156"/>
      <c r="P285" s="156"/>
      <c r="Q285" s="156"/>
      <c r="R285" s="156"/>
      <c r="S285" s="156"/>
      <c r="T285" s="157"/>
      <c r="AT285" s="153" t="s">
        <v>181</v>
      </c>
      <c r="AU285" s="153" t="s">
        <v>79</v>
      </c>
      <c r="AV285" s="13" t="s">
        <v>76</v>
      </c>
      <c r="AW285" s="13" t="s">
        <v>31</v>
      </c>
      <c r="AX285" s="13" t="s">
        <v>70</v>
      </c>
      <c r="AY285" s="153" t="s">
        <v>173</v>
      </c>
    </row>
    <row r="286" spans="1:65" s="14" customFormat="1">
      <c r="B286" s="158"/>
      <c r="D286" s="148" t="s">
        <v>181</v>
      </c>
      <c r="E286" s="159" t="s">
        <v>3</v>
      </c>
      <c r="F286" s="160" t="s">
        <v>2147</v>
      </c>
      <c r="H286" s="161">
        <v>34.65</v>
      </c>
      <c r="L286" s="158"/>
      <c r="M286" s="162"/>
      <c r="N286" s="163"/>
      <c r="O286" s="163"/>
      <c r="P286" s="163"/>
      <c r="Q286" s="163"/>
      <c r="R286" s="163"/>
      <c r="S286" s="163"/>
      <c r="T286" s="164"/>
      <c r="AT286" s="159" t="s">
        <v>181</v>
      </c>
      <c r="AU286" s="159" t="s">
        <v>79</v>
      </c>
      <c r="AV286" s="14" t="s">
        <v>79</v>
      </c>
      <c r="AW286" s="14" t="s">
        <v>31</v>
      </c>
      <c r="AX286" s="14" t="s">
        <v>70</v>
      </c>
      <c r="AY286" s="159" t="s">
        <v>173</v>
      </c>
    </row>
    <row r="287" spans="1:65" s="15" customFormat="1">
      <c r="B287" s="165"/>
      <c r="D287" s="148" t="s">
        <v>181</v>
      </c>
      <c r="E287" s="166" t="s">
        <v>3</v>
      </c>
      <c r="F287" s="167" t="s">
        <v>188</v>
      </c>
      <c r="H287" s="168">
        <v>34.65</v>
      </c>
      <c r="L287" s="165"/>
      <c r="M287" s="169"/>
      <c r="N287" s="170"/>
      <c r="O287" s="170"/>
      <c r="P287" s="170"/>
      <c r="Q287" s="170"/>
      <c r="R287" s="170"/>
      <c r="S287" s="170"/>
      <c r="T287" s="171"/>
      <c r="AT287" s="166" t="s">
        <v>181</v>
      </c>
      <c r="AU287" s="166" t="s">
        <v>79</v>
      </c>
      <c r="AV287" s="15" t="s">
        <v>178</v>
      </c>
      <c r="AW287" s="15" t="s">
        <v>31</v>
      </c>
      <c r="AX287" s="15" t="s">
        <v>76</v>
      </c>
      <c r="AY287" s="166" t="s">
        <v>173</v>
      </c>
    </row>
    <row r="288" spans="1:65" s="2" customFormat="1" ht="21.75" customHeight="1">
      <c r="A288" s="30"/>
      <c r="B288" s="135"/>
      <c r="C288" s="136" t="s">
        <v>329</v>
      </c>
      <c r="D288" s="136" t="s">
        <v>175</v>
      </c>
      <c r="E288" s="137" t="s">
        <v>376</v>
      </c>
      <c r="F288" s="138" t="s">
        <v>377</v>
      </c>
      <c r="G288" s="139" t="s">
        <v>293</v>
      </c>
      <c r="H288" s="140">
        <v>1</v>
      </c>
      <c r="I288" s="141"/>
      <c r="J288" s="141">
        <f>ROUND(I288*H288,2)</f>
        <v>0</v>
      </c>
      <c r="K288" s="138" t="s">
        <v>177</v>
      </c>
      <c r="L288" s="31"/>
      <c r="M288" s="142" t="s">
        <v>3</v>
      </c>
      <c r="N288" s="143" t="s">
        <v>41</v>
      </c>
      <c r="O288" s="144">
        <v>1.2649999999999999</v>
      </c>
      <c r="P288" s="144">
        <f>O288*H288</f>
        <v>1.2649999999999999</v>
      </c>
      <c r="Q288" s="144">
        <v>6.4850000000000003E-3</v>
      </c>
      <c r="R288" s="144">
        <f>Q288*H288</f>
        <v>6.4850000000000003E-3</v>
      </c>
      <c r="S288" s="144">
        <v>0</v>
      </c>
      <c r="T288" s="145">
        <f>S288*H288</f>
        <v>0</v>
      </c>
      <c r="U288" s="30"/>
      <c r="V288" s="30"/>
      <c r="W288" s="30"/>
      <c r="X288" s="30"/>
      <c r="Y288" s="30"/>
      <c r="Z288" s="30"/>
      <c r="AA288" s="30"/>
      <c r="AB288" s="30"/>
      <c r="AC288" s="30"/>
      <c r="AD288" s="30"/>
      <c r="AE288" s="30"/>
      <c r="AR288" s="146" t="s">
        <v>178</v>
      </c>
      <c r="AT288" s="146" t="s">
        <v>175</v>
      </c>
      <c r="AU288" s="146" t="s">
        <v>79</v>
      </c>
      <c r="AY288" s="18" t="s">
        <v>173</v>
      </c>
      <c r="BE288" s="147">
        <f>IF(N288="základní",J288,0)</f>
        <v>0</v>
      </c>
      <c r="BF288" s="147">
        <f>IF(N288="snížená",J288,0)</f>
        <v>0</v>
      </c>
      <c r="BG288" s="147">
        <f>IF(N288="zákl. přenesená",J288,0)</f>
        <v>0</v>
      </c>
      <c r="BH288" s="147">
        <f>IF(N288="sníž. přenesená",J288,0)</f>
        <v>0</v>
      </c>
      <c r="BI288" s="147">
        <f>IF(N288="nulová",J288,0)</f>
        <v>0</v>
      </c>
      <c r="BJ288" s="18" t="s">
        <v>76</v>
      </c>
      <c r="BK288" s="147">
        <f>ROUND(I288*H288,2)</f>
        <v>0</v>
      </c>
      <c r="BL288" s="18" t="s">
        <v>178</v>
      </c>
      <c r="BM288" s="146" t="s">
        <v>2148</v>
      </c>
    </row>
    <row r="289" spans="1:65" s="13" customFormat="1">
      <c r="B289" s="152"/>
      <c r="D289" s="148" t="s">
        <v>181</v>
      </c>
      <c r="E289" s="153" t="s">
        <v>3</v>
      </c>
      <c r="F289" s="154" t="s">
        <v>378</v>
      </c>
      <c r="H289" s="153" t="s">
        <v>3</v>
      </c>
      <c r="L289" s="152"/>
      <c r="M289" s="155"/>
      <c r="N289" s="156"/>
      <c r="O289" s="156"/>
      <c r="P289" s="156"/>
      <c r="Q289" s="156"/>
      <c r="R289" s="156"/>
      <c r="S289" s="156"/>
      <c r="T289" s="157"/>
      <c r="AT289" s="153" t="s">
        <v>181</v>
      </c>
      <c r="AU289" s="153" t="s">
        <v>79</v>
      </c>
      <c r="AV289" s="13" t="s">
        <v>76</v>
      </c>
      <c r="AW289" s="13" t="s">
        <v>31</v>
      </c>
      <c r="AX289" s="13" t="s">
        <v>70</v>
      </c>
      <c r="AY289" s="153" t="s">
        <v>173</v>
      </c>
    </row>
    <row r="290" spans="1:65" s="13" customFormat="1">
      <c r="B290" s="152"/>
      <c r="D290" s="148" t="s">
        <v>181</v>
      </c>
      <c r="E290" s="153" t="s">
        <v>3</v>
      </c>
      <c r="F290" s="154" t="s">
        <v>379</v>
      </c>
      <c r="H290" s="153" t="s">
        <v>3</v>
      </c>
      <c r="L290" s="152"/>
      <c r="M290" s="155"/>
      <c r="N290" s="156"/>
      <c r="O290" s="156"/>
      <c r="P290" s="156"/>
      <c r="Q290" s="156"/>
      <c r="R290" s="156"/>
      <c r="S290" s="156"/>
      <c r="T290" s="157"/>
      <c r="AT290" s="153" t="s">
        <v>181</v>
      </c>
      <c r="AU290" s="153" t="s">
        <v>79</v>
      </c>
      <c r="AV290" s="13" t="s">
        <v>76</v>
      </c>
      <c r="AW290" s="13" t="s">
        <v>31</v>
      </c>
      <c r="AX290" s="13" t="s">
        <v>70</v>
      </c>
      <c r="AY290" s="153" t="s">
        <v>173</v>
      </c>
    </row>
    <row r="291" spans="1:65" s="14" customFormat="1">
      <c r="B291" s="158"/>
      <c r="D291" s="148" t="s">
        <v>181</v>
      </c>
      <c r="E291" s="159" t="s">
        <v>3</v>
      </c>
      <c r="F291" s="160" t="s">
        <v>1713</v>
      </c>
      <c r="H291" s="161">
        <v>1</v>
      </c>
      <c r="L291" s="158"/>
      <c r="M291" s="162"/>
      <c r="N291" s="163"/>
      <c r="O291" s="163"/>
      <c r="P291" s="163"/>
      <c r="Q291" s="163"/>
      <c r="R291" s="163"/>
      <c r="S291" s="163"/>
      <c r="T291" s="164"/>
      <c r="AT291" s="159" t="s">
        <v>181</v>
      </c>
      <c r="AU291" s="159" t="s">
        <v>79</v>
      </c>
      <c r="AV291" s="14" t="s">
        <v>79</v>
      </c>
      <c r="AW291" s="14" t="s">
        <v>31</v>
      </c>
      <c r="AX291" s="14" t="s">
        <v>70</v>
      </c>
      <c r="AY291" s="159" t="s">
        <v>173</v>
      </c>
    </row>
    <row r="292" spans="1:65" s="15" customFormat="1">
      <c r="B292" s="165"/>
      <c r="D292" s="148" t="s">
        <v>181</v>
      </c>
      <c r="E292" s="166" t="s">
        <v>3</v>
      </c>
      <c r="F292" s="167" t="s">
        <v>188</v>
      </c>
      <c r="H292" s="168">
        <v>1</v>
      </c>
      <c r="L292" s="165"/>
      <c r="M292" s="169"/>
      <c r="N292" s="170"/>
      <c r="O292" s="170"/>
      <c r="P292" s="170"/>
      <c r="Q292" s="170"/>
      <c r="R292" s="170"/>
      <c r="S292" s="170"/>
      <c r="T292" s="171"/>
      <c r="AT292" s="166" t="s">
        <v>181</v>
      </c>
      <c r="AU292" s="166" t="s">
        <v>79</v>
      </c>
      <c r="AV292" s="15" t="s">
        <v>178</v>
      </c>
      <c r="AW292" s="15" t="s">
        <v>31</v>
      </c>
      <c r="AX292" s="15" t="s">
        <v>76</v>
      </c>
      <c r="AY292" s="166" t="s">
        <v>173</v>
      </c>
    </row>
    <row r="293" spans="1:65" s="2" customFormat="1" ht="21.75" customHeight="1">
      <c r="A293" s="30"/>
      <c r="B293" s="135"/>
      <c r="C293" s="136" t="s">
        <v>333</v>
      </c>
      <c r="D293" s="136" t="s">
        <v>175</v>
      </c>
      <c r="E293" s="137" t="s">
        <v>381</v>
      </c>
      <c r="F293" s="138" t="s">
        <v>382</v>
      </c>
      <c r="G293" s="139" t="s">
        <v>200</v>
      </c>
      <c r="H293" s="140">
        <v>19.620999999999999</v>
      </c>
      <c r="I293" s="141"/>
      <c r="J293" s="141">
        <f>ROUND(I293*H293,2)</f>
        <v>0</v>
      </c>
      <c r="K293" s="138" t="s">
        <v>177</v>
      </c>
      <c r="L293" s="31"/>
      <c r="M293" s="142" t="s">
        <v>3</v>
      </c>
      <c r="N293" s="143" t="s">
        <v>41</v>
      </c>
      <c r="O293" s="144">
        <v>2.976</v>
      </c>
      <c r="P293" s="144">
        <f>O293*H293</f>
        <v>58.392095999999995</v>
      </c>
      <c r="Q293" s="144">
        <v>0.12</v>
      </c>
      <c r="R293" s="144">
        <f>Q293*H293</f>
        <v>2.3545199999999999</v>
      </c>
      <c r="S293" s="144">
        <v>2.4900000000000002</v>
      </c>
      <c r="T293" s="145">
        <f>S293*H293</f>
        <v>48.856290000000001</v>
      </c>
      <c r="U293" s="30"/>
      <c r="V293" s="30"/>
      <c r="W293" s="30"/>
      <c r="X293" s="30"/>
      <c r="Y293" s="30"/>
      <c r="Z293" s="30"/>
      <c r="AA293" s="30"/>
      <c r="AB293" s="30"/>
      <c r="AC293" s="30"/>
      <c r="AD293" s="30"/>
      <c r="AE293" s="30"/>
      <c r="AR293" s="146" t="s">
        <v>178</v>
      </c>
      <c r="AT293" s="146" t="s">
        <v>175</v>
      </c>
      <c r="AU293" s="146" t="s">
        <v>79</v>
      </c>
      <c r="AY293" s="18" t="s">
        <v>173</v>
      </c>
      <c r="BE293" s="147">
        <f>IF(N293="základní",J293,0)</f>
        <v>0</v>
      </c>
      <c r="BF293" s="147">
        <f>IF(N293="snížená",J293,0)</f>
        <v>0</v>
      </c>
      <c r="BG293" s="147">
        <f>IF(N293="zákl. přenesená",J293,0)</f>
        <v>0</v>
      </c>
      <c r="BH293" s="147">
        <f>IF(N293="sníž. přenesená",J293,0)</f>
        <v>0</v>
      </c>
      <c r="BI293" s="147">
        <f>IF(N293="nulová",J293,0)</f>
        <v>0</v>
      </c>
      <c r="BJ293" s="18" t="s">
        <v>76</v>
      </c>
      <c r="BK293" s="147">
        <f>ROUND(I293*H293,2)</f>
        <v>0</v>
      </c>
      <c r="BL293" s="18" t="s">
        <v>178</v>
      </c>
      <c r="BM293" s="146" t="s">
        <v>2149</v>
      </c>
    </row>
    <row r="294" spans="1:65" s="2" customFormat="1" ht="224.25">
      <c r="A294" s="30"/>
      <c r="B294" s="31"/>
      <c r="C294" s="30"/>
      <c r="D294" s="148" t="s">
        <v>179</v>
      </c>
      <c r="E294" s="30"/>
      <c r="F294" s="149" t="s">
        <v>383</v>
      </c>
      <c r="G294" s="30"/>
      <c r="H294" s="30"/>
      <c r="I294" s="30"/>
      <c r="J294" s="30"/>
      <c r="K294" s="30"/>
      <c r="L294" s="31"/>
      <c r="M294" s="150"/>
      <c r="N294" s="151"/>
      <c r="O294" s="51"/>
      <c r="P294" s="51"/>
      <c r="Q294" s="51"/>
      <c r="R294" s="51"/>
      <c r="S294" s="51"/>
      <c r="T294" s="52"/>
      <c r="U294" s="30"/>
      <c r="V294" s="30"/>
      <c r="W294" s="30"/>
      <c r="X294" s="30"/>
      <c r="Y294" s="30"/>
      <c r="Z294" s="30"/>
      <c r="AA294" s="30"/>
      <c r="AB294" s="30"/>
      <c r="AC294" s="30"/>
      <c r="AD294" s="30"/>
      <c r="AE294" s="30"/>
      <c r="AT294" s="18" t="s">
        <v>179</v>
      </c>
      <c r="AU294" s="18" t="s">
        <v>79</v>
      </c>
    </row>
    <row r="295" spans="1:65" s="13" customFormat="1">
      <c r="B295" s="152"/>
      <c r="D295" s="148" t="s">
        <v>181</v>
      </c>
      <c r="E295" s="153" t="s">
        <v>3</v>
      </c>
      <c r="F295" s="154" t="s">
        <v>2150</v>
      </c>
      <c r="H295" s="153" t="s">
        <v>3</v>
      </c>
      <c r="L295" s="152"/>
      <c r="M295" s="155"/>
      <c r="N295" s="156"/>
      <c r="O295" s="156"/>
      <c r="P295" s="156"/>
      <c r="Q295" s="156"/>
      <c r="R295" s="156"/>
      <c r="S295" s="156"/>
      <c r="T295" s="157"/>
      <c r="AT295" s="153" t="s">
        <v>181</v>
      </c>
      <c r="AU295" s="153" t="s">
        <v>79</v>
      </c>
      <c r="AV295" s="13" t="s">
        <v>76</v>
      </c>
      <c r="AW295" s="13" t="s">
        <v>31</v>
      </c>
      <c r="AX295" s="13" t="s">
        <v>70</v>
      </c>
      <c r="AY295" s="153" t="s">
        <v>173</v>
      </c>
    </row>
    <row r="296" spans="1:65" s="14" customFormat="1">
      <c r="B296" s="158"/>
      <c r="D296" s="148" t="s">
        <v>181</v>
      </c>
      <c r="E296" s="159" t="s">
        <v>3</v>
      </c>
      <c r="F296" s="160" t="s">
        <v>2151</v>
      </c>
      <c r="H296" s="161">
        <v>19.620999999999999</v>
      </c>
      <c r="L296" s="158"/>
      <c r="M296" s="162"/>
      <c r="N296" s="163"/>
      <c r="O296" s="163"/>
      <c r="P296" s="163"/>
      <c r="Q296" s="163"/>
      <c r="R296" s="163"/>
      <c r="S296" s="163"/>
      <c r="T296" s="164"/>
      <c r="AT296" s="159" t="s">
        <v>181</v>
      </c>
      <c r="AU296" s="159" t="s">
        <v>79</v>
      </c>
      <c r="AV296" s="14" t="s">
        <v>79</v>
      </c>
      <c r="AW296" s="14" t="s">
        <v>31</v>
      </c>
      <c r="AX296" s="14" t="s">
        <v>70</v>
      </c>
      <c r="AY296" s="159" t="s">
        <v>173</v>
      </c>
    </row>
    <row r="297" spans="1:65" s="15" customFormat="1">
      <c r="B297" s="165"/>
      <c r="D297" s="148" t="s">
        <v>181</v>
      </c>
      <c r="E297" s="166" t="s">
        <v>3</v>
      </c>
      <c r="F297" s="167" t="s">
        <v>188</v>
      </c>
      <c r="H297" s="168">
        <v>19.620999999999999</v>
      </c>
      <c r="L297" s="165"/>
      <c r="M297" s="169"/>
      <c r="N297" s="170"/>
      <c r="O297" s="170"/>
      <c r="P297" s="170"/>
      <c r="Q297" s="170"/>
      <c r="R297" s="170"/>
      <c r="S297" s="170"/>
      <c r="T297" s="171"/>
      <c r="AT297" s="166" t="s">
        <v>181</v>
      </c>
      <c r="AU297" s="166" t="s">
        <v>79</v>
      </c>
      <c r="AV297" s="15" t="s">
        <v>178</v>
      </c>
      <c r="AW297" s="15" t="s">
        <v>31</v>
      </c>
      <c r="AX297" s="15" t="s">
        <v>76</v>
      </c>
      <c r="AY297" s="166" t="s">
        <v>173</v>
      </c>
    </row>
    <row r="298" spans="1:65" s="2" customFormat="1" ht="21.75" customHeight="1">
      <c r="A298" s="30"/>
      <c r="B298" s="135"/>
      <c r="C298" s="136" t="s">
        <v>337</v>
      </c>
      <c r="D298" s="136" t="s">
        <v>175</v>
      </c>
      <c r="E298" s="137" t="s">
        <v>971</v>
      </c>
      <c r="F298" s="138" t="s">
        <v>972</v>
      </c>
      <c r="G298" s="139" t="s">
        <v>200</v>
      </c>
      <c r="H298" s="140">
        <v>3.5110000000000001</v>
      </c>
      <c r="I298" s="141"/>
      <c r="J298" s="141">
        <f>ROUND(I298*H298,2)</f>
        <v>0</v>
      </c>
      <c r="K298" s="138" t="s">
        <v>177</v>
      </c>
      <c r="L298" s="31"/>
      <c r="M298" s="142" t="s">
        <v>3</v>
      </c>
      <c r="N298" s="143" t="s">
        <v>41</v>
      </c>
      <c r="O298" s="144">
        <v>2.976</v>
      </c>
      <c r="P298" s="144">
        <f>O298*H298</f>
        <v>10.448736</v>
      </c>
      <c r="Q298" s="144">
        <v>0.12</v>
      </c>
      <c r="R298" s="144">
        <f>Q298*H298</f>
        <v>0.42131999999999997</v>
      </c>
      <c r="S298" s="144">
        <v>2.4900000000000002</v>
      </c>
      <c r="T298" s="145">
        <f>S298*H298</f>
        <v>8.7423900000000003</v>
      </c>
      <c r="U298" s="30"/>
      <c r="V298" s="30"/>
      <c r="W298" s="30"/>
      <c r="X298" s="30"/>
      <c r="Y298" s="30"/>
      <c r="Z298" s="30"/>
      <c r="AA298" s="30"/>
      <c r="AB298" s="30"/>
      <c r="AC298" s="30"/>
      <c r="AD298" s="30"/>
      <c r="AE298" s="30"/>
      <c r="AR298" s="146" t="s">
        <v>178</v>
      </c>
      <c r="AT298" s="146" t="s">
        <v>175</v>
      </c>
      <c r="AU298" s="146" t="s">
        <v>79</v>
      </c>
      <c r="AY298" s="18" t="s">
        <v>173</v>
      </c>
      <c r="BE298" s="147">
        <f>IF(N298="základní",J298,0)</f>
        <v>0</v>
      </c>
      <c r="BF298" s="147">
        <f>IF(N298="snížená",J298,0)</f>
        <v>0</v>
      </c>
      <c r="BG298" s="147">
        <f>IF(N298="zákl. přenesená",J298,0)</f>
        <v>0</v>
      </c>
      <c r="BH298" s="147">
        <f>IF(N298="sníž. přenesená",J298,0)</f>
        <v>0</v>
      </c>
      <c r="BI298" s="147">
        <f>IF(N298="nulová",J298,0)</f>
        <v>0</v>
      </c>
      <c r="BJ298" s="18" t="s">
        <v>76</v>
      </c>
      <c r="BK298" s="147">
        <f>ROUND(I298*H298,2)</f>
        <v>0</v>
      </c>
      <c r="BL298" s="18" t="s">
        <v>178</v>
      </c>
      <c r="BM298" s="146" t="s">
        <v>2152</v>
      </c>
    </row>
    <row r="299" spans="1:65" s="2" customFormat="1" ht="224.25">
      <c r="A299" s="30"/>
      <c r="B299" s="31"/>
      <c r="C299" s="30"/>
      <c r="D299" s="148" t="s">
        <v>179</v>
      </c>
      <c r="E299" s="30"/>
      <c r="F299" s="149" t="s">
        <v>383</v>
      </c>
      <c r="G299" s="30"/>
      <c r="H299" s="30"/>
      <c r="I299" s="30"/>
      <c r="J299" s="30"/>
      <c r="K299" s="30"/>
      <c r="L299" s="31"/>
      <c r="M299" s="150"/>
      <c r="N299" s="151"/>
      <c r="O299" s="51"/>
      <c r="P299" s="51"/>
      <c r="Q299" s="51"/>
      <c r="R299" s="51"/>
      <c r="S299" s="51"/>
      <c r="T299" s="52"/>
      <c r="U299" s="30"/>
      <c r="V299" s="30"/>
      <c r="W299" s="30"/>
      <c r="X299" s="30"/>
      <c r="Y299" s="30"/>
      <c r="Z299" s="30"/>
      <c r="AA299" s="30"/>
      <c r="AB299" s="30"/>
      <c r="AC299" s="30"/>
      <c r="AD299" s="30"/>
      <c r="AE299" s="30"/>
      <c r="AT299" s="18" t="s">
        <v>179</v>
      </c>
      <c r="AU299" s="18" t="s">
        <v>79</v>
      </c>
    </row>
    <row r="300" spans="1:65" s="13" customFormat="1">
      <c r="B300" s="152"/>
      <c r="D300" s="148" t="s">
        <v>181</v>
      </c>
      <c r="E300" s="153" t="s">
        <v>3</v>
      </c>
      <c r="F300" s="154" t="s">
        <v>1524</v>
      </c>
      <c r="H300" s="153" t="s">
        <v>3</v>
      </c>
      <c r="L300" s="152"/>
      <c r="M300" s="155"/>
      <c r="N300" s="156"/>
      <c r="O300" s="156"/>
      <c r="P300" s="156"/>
      <c r="Q300" s="156"/>
      <c r="R300" s="156"/>
      <c r="S300" s="156"/>
      <c r="T300" s="157"/>
      <c r="AT300" s="153" t="s">
        <v>181</v>
      </c>
      <c r="AU300" s="153" t="s">
        <v>79</v>
      </c>
      <c r="AV300" s="13" t="s">
        <v>76</v>
      </c>
      <c r="AW300" s="13" t="s">
        <v>31</v>
      </c>
      <c r="AX300" s="13" t="s">
        <v>70</v>
      </c>
      <c r="AY300" s="153" t="s">
        <v>173</v>
      </c>
    </row>
    <row r="301" spans="1:65" s="14" customFormat="1">
      <c r="B301" s="158"/>
      <c r="D301" s="148" t="s">
        <v>181</v>
      </c>
      <c r="E301" s="159" t="s">
        <v>3</v>
      </c>
      <c r="F301" s="160" t="s">
        <v>2153</v>
      </c>
      <c r="H301" s="161">
        <v>3.5110000000000001</v>
      </c>
      <c r="L301" s="158"/>
      <c r="M301" s="162"/>
      <c r="N301" s="163"/>
      <c r="O301" s="163"/>
      <c r="P301" s="163"/>
      <c r="Q301" s="163"/>
      <c r="R301" s="163"/>
      <c r="S301" s="163"/>
      <c r="T301" s="164"/>
      <c r="AT301" s="159" t="s">
        <v>181</v>
      </c>
      <c r="AU301" s="159" t="s">
        <v>79</v>
      </c>
      <c r="AV301" s="14" t="s">
        <v>79</v>
      </c>
      <c r="AW301" s="14" t="s">
        <v>31</v>
      </c>
      <c r="AX301" s="14" t="s">
        <v>70</v>
      </c>
      <c r="AY301" s="159" t="s">
        <v>173</v>
      </c>
    </row>
    <row r="302" spans="1:65" s="15" customFormat="1">
      <c r="B302" s="165"/>
      <c r="D302" s="148" t="s">
        <v>181</v>
      </c>
      <c r="E302" s="166" t="s">
        <v>3</v>
      </c>
      <c r="F302" s="167" t="s">
        <v>188</v>
      </c>
      <c r="H302" s="168">
        <v>3.5110000000000001</v>
      </c>
      <c r="L302" s="165"/>
      <c r="M302" s="169"/>
      <c r="N302" s="170"/>
      <c r="O302" s="170"/>
      <c r="P302" s="170"/>
      <c r="Q302" s="170"/>
      <c r="R302" s="170"/>
      <c r="S302" s="170"/>
      <c r="T302" s="171"/>
      <c r="AT302" s="166" t="s">
        <v>181</v>
      </c>
      <c r="AU302" s="166" t="s">
        <v>79</v>
      </c>
      <c r="AV302" s="15" t="s">
        <v>178</v>
      </c>
      <c r="AW302" s="15" t="s">
        <v>31</v>
      </c>
      <c r="AX302" s="15" t="s">
        <v>76</v>
      </c>
      <c r="AY302" s="166" t="s">
        <v>173</v>
      </c>
    </row>
    <row r="303" spans="1:65" s="2" customFormat="1" ht="21.75" customHeight="1">
      <c r="A303" s="30"/>
      <c r="B303" s="135"/>
      <c r="C303" s="136" t="s">
        <v>338</v>
      </c>
      <c r="D303" s="136" t="s">
        <v>175</v>
      </c>
      <c r="E303" s="137" t="s">
        <v>385</v>
      </c>
      <c r="F303" s="138" t="s">
        <v>386</v>
      </c>
      <c r="G303" s="139" t="s">
        <v>200</v>
      </c>
      <c r="H303" s="140">
        <v>0.72</v>
      </c>
      <c r="I303" s="141"/>
      <c r="J303" s="141">
        <f>ROUND(I303*H303,2)</f>
        <v>0</v>
      </c>
      <c r="K303" s="138" t="s">
        <v>177</v>
      </c>
      <c r="L303" s="31"/>
      <c r="M303" s="142" t="s">
        <v>3</v>
      </c>
      <c r="N303" s="143" t="s">
        <v>41</v>
      </c>
      <c r="O303" s="144">
        <v>16.373999999999999</v>
      </c>
      <c r="P303" s="144">
        <f>O303*H303</f>
        <v>11.789279999999998</v>
      </c>
      <c r="Q303" s="144">
        <v>0.121711072</v>
      </c>
      <c r="R303" s="144">
        <f>Q303*H303</f>
        <v>8.7631971840000003E-2</v>
      </c>
      <c r="S303" s="144">
        <v>2.4</v>
      </c>
      <c r="T303" s="145">
        <f>S303*H303</f>
        <v>1.728</v>
      </c>
      <c r="U303" s="30"/>
      <c r="V303" s="30"/>
      <c r="W303" s="30"/>
      <c r="X303" s="30"/>
      <c r="Y303" s="30"/>
      <c r="Z303" s="30"/>
      <c r="AA303" s="30"/>
      <c r="AB303" s="30"/>
      <c r="AC303" s="30"/>
      <c r="AD303" s="30"/>
      <c r="AE303" s="30"/>
      <c r="AR303" s="146" t="s">
        <v>178</v>
      </c>
      <c r="AT303" s="146" t="s">
        <v>175</v>
      </c>
      <c r="AU303" s="146" t="s">
        <v>79</v>
      </c>
      <c r="AY303" s="18" t="s">
        <v>173</v>
      </c>
      <c r="BE303" s="147">
        <f>IF(N303="základní",J303,0)</f>
        <v>0</v>
      </c>
      <c r="BF303" s="147">
        <f>IF(N303="snížená",J303,0)</f>
        <v>0</v>
      </c>
      <c r="BG303" s="147">
        <f>IF(N303="zákl. přenesená",J303,0)</f>
        <v>0</v>
      </c>
      <c r="BH303" s="147">
        <f>IF(N303="sníž. přenesená",J303,0)</f>
        <v>0</v>
      </c>
      <c r="BI303" s="147">
        <f>IF(N303="nulová",J303,0)</f>
        <v>0</v>
      </c>
      <c r="BJ303" s="18" t="s">
        <v>76</v>
      </c>
      <c r="BK303" s="147">
        <f>ROUND(I303*H303,2)</f>
        <v>0</v>
      </c>
      <c r="BL303" s="18" t="s">
        <v>178</v>
      </c>
      <c r="BM303" s="146" t="s">
        <v>2154</v>
      </c>
    </row>
    <row r="304" spans="1:65" s="2" customFormat="1" ht="224.25">
      <c r="A304" s="30"/>
      <c r="B304" s="31"/>
      <c r="C304" s="30"/>
      <c r="D304" s="148" t="s">
        <v>179</v>
      </c>
      <c r="E304" s="30"/>
      <c r="F304" s="149" t="s">
        <v>383</v>
      </c>
      <c r="G304" s="30"/>
      <c r="H304" s="30"/>
      <c r="I304" s="30"/>
      <c r="J304" s="30"/>
      <c r="K304" s="30"/>
      <c r="L304" s="31"/>
      <c r="M304" s="150"/>
      <c r="N304" s="151"/>
      <c r="O304" s="51"/>
      <c r="P304" s="51"/>
      <c r="Q304" s="51"/>
      <c r="R304" s="51"/>
      <c r="S304" s="51"/>
      <c r="T304" s="52"/>
      <c r="U304" s="30"/>
      <c r="V304" s="30"/>
      <c r="W304" s="30"/>
      <c r="X304" s="30"/>
      <c r="Y304" s="30"/>
      <c r="Z304" s="30"/>
      <c r="AA304" s="30"/>
      <c r="AB304" s="30"/>
      <c r="AC304" s="30"/>
      <c r="AD304" s="30"/>
      <c r="AE304" s="30"/>
      <c r="AT304" s="18" t="s">
        <v>179</v>
      </c>
      <c r="AU304" s="18" t="s">
        <v>79</v>
      </c>
    </row>
    <row r="305" spans="1:65" s="14" customFormat="1">
      <c r="B305" s="158"/>
      <c r="D305" s="148" t="s">
        <v>181</v>
      </c>
      <c r="E305" s="159" t="s">
        <v>3</v>
      </c>
      <c r="F305" s="160" t="s">
        <v>2155</v>
      </c>
      <c r="H305" s="161">
        <v>0.72</v>
      </c>
      <c r="L305" s="158"/>
      <c r="M305" s="162"/>
      <c r="N305" s="163"/>
      <c r="O305" s="163"/>
      <c r="P305" s="163"/>
      <c r="Q305" s="163"/>
      <c r="R305" s="163"/>
      <c r="S305" s="163"/>
      <c r="T305" s="164"/>
      <c r="AT305" s="159" t="s">
        <v>181</v>
      </c>
      <c r="AU305" s="159" t="s">
        <v>79</v>
      </c>
      <c r="AV305" s="14" t="s">
        <v>79</v>
      </c>
      <c r="AW305" s="14" t="s">
        <v>31</v>
      </c>
      <c r="AX305" s="14" t="s">
        <v>70</v>
      </c>
      <c r="AY305" s="159" t="s">
        <v>173</v>
      </c>
    </row>
    <row r="306" spans="1:65" s="15" customFormat="1">
      <c r="B306" s="165"/>
      <c r="D306" s="148" t="s">
        <v>181</v>
      </c>
      <c r="E306" s="166" t="s">
        <v>3</v>
      </c>
      <c r="F306" s="167" t="s">
        <v>188</v>
      </c>
      <c r="H306" s="168">
        <v>0.72</v>
      </c>
      <c r="L306" s="165"/>
      <c r="M306" s="169"/>
      <c r="N306" s="170"/>
      <c r="O306" s="170"/>
      <c r="P306" s="170"/>
      <c r="Q306" s="170"/>
      <c r="R306" s="170"/>
      <c r="S306" s="170"/>
      <c r="T306" s="171"/>
      <c r="AT306" s="166" t="s">
        <v>181</v>
      </c>
      <c r="AU306" s="166" t="s">
        <v>79</v>
      </c>
      <c r="AV306" s="15" t="s">
        <v>178</v>
      </c>
      <c r="AW306" s="15" t="s">
        <v>31</v>
      </c>
      <c r="AX306" s="15" t="s">
        <v>76</v>
      </c>
      <c r="AY306" s="166" t="s">
        <v>173</v>
      </c>
    </row>
    <row r="307" spans="1:65" s="2" customFormat="1" ht="21.75" customHeight="1">
      <c r="A307" s="30"/>
      <c r="B307" s="135"/>
      <c r="C307" s="136" t="s">
        <v>343</v>
      </c>
      <c r="D307" s="136" t="s">
        <v>175</v>
      </c>
      <c r="E307" s="137" t="s">
        <v>717</v>
      </c>
      <c r="F307" s="138" t="s">
        <v>718</v>
      </c>
      <c r="G307" s="139" t="s">
        <v>293</v>
      </c>
      <c r="H307" s="140">
        <v>12</v>
      </c>
      <c r="I307" s="141"/>
      <c r="J307" s="141">
        <f>ROUND(I307*H307,2)</f>
        <v>0</v>
      </c>
      <c r="K307" s="138" t="s">
        <v>177</v>
      </c>
      <c r="L307" s="31"/>
      <c r="M307" s="142" t="s">
        <v>3</v>
      </c>
      <c r="N307" s="143" t="s">
        <v>41</v>
      </c>
      <c r="O307" s="144">
        <v>3.0289999999999999</v>
      </c>
      <c r="P307" s="144">
        <f>O307*H307</f>
        <v>36.347999999999999</v>
      </c>
      <c r="Q307" s="144">
        <v>2.7720000000000002E-3</v>
      </c>
      <c r="R307" s="144">
        <f>Q307*H307</f>
        <v>3.3264000000000002E-2</v>
      </c>
      <c r="S307" s="144">
        <v>0</v>
      </c>
      <c r="T307" s="145">
        <f>S307*H307</f>
        <v>0</v>
      </c>
      <c r="U307" s="30"/>
      <c r="V307" s="30"/>
      <c r="W307" s="30"/>
      <c r="X307" s="30"/>
      <c r="Y307" s="30"/>
      <c r="Z307" s="30"/>
      <c r="AA307" s="30"/>
      <c r="AB307" s="30"/>
      <c r="AC307" s="30"/>
      <c r="AD307" s="30"/>
      <c r="AE307" s="30"/>
      <c r="AR307" s="146" t="s">
        <v>178</v>
      </c>
      <c r="AT307" s="146" t="s">
        <v>175</v>
      </c>
      <c r="AU307" s="146" t="s">
        <v>79</v>
      </c>
      <c r="AY307" s="18" t="s">
        <v>173</v>
      </c>
      <c r="BE307" s="147">
        <f>IF(N307="základní",J307,0)</f>
        <v>0</v>
      </c>
      <c r="BF307" s="147">
        <f>IF(N307="snížená",J307,0)</f>
        <v>0</v>
      </c>
      <c r="BG307" s="147">
        <f>IF(N307="zákl. přenesená",J307,0)</f>
        <v>0</v>
      </c>
      <c r="BH307" s="147">
        <f>IF(N307="sníž. přenesená",J307,0)</f>
        <v>0</v>
      </c>
      <c r="BI307" s="147">
        <f>IF(N307="nulová",J307,0)</f>
        <v>0</v>
      </c>
      <c r="BJ307" s="18" t="s">
        <v>76</v>
      </c>
      <c r="BK307" s="147">
        <f>ROUND(I307*H307,2)</f>
        <v>0</v>
      </c>
      <c r="BL307" s="18" t="s">
        <v>178</v>
      </c>
      <c r="BM307" s="146" t="s">
        <v>2156</v>
      </c>
    </row>
    <row r="308" spans="1:65" s="2" customFormat="1" ht="165.75">
      <c r="A308" s="30"/>
      <c r="B308" s="31"/>
      <c r="C308" s="30"/>
      <c r="D308" s="148" t="s">
        <v>179</v>
      </c>
      <c r="E308" s="30"/>
      <c r="F308" s="149" t="s">
        <v>393</v>
      </c>
      <c r="G308" s="30"/>
      <c r="H308" s="30"/>
      <c r="I308" s="30"/>
      <c r="J308" s="30"/>
      <c r="K308" s="30"/>
      <c r="L308" s="31"/>
      <c r="M308" s="150"/>
      <c r="N308" s="151"/>
      <c r="O308" s="51"/>
      <c r="P308" s="51"/>
      <c r="Q308" s="51"/>
      <c r="R308" s="51"/>
      <c r="S308" s="51"/>
      <c r="T308" s="52"/>
      <c r="U308" s="30"/>
      <c r="V308" s="30"/>
      <c r="W308" s="30"/>
      <c r="X308" s="30"/>
      <c r="Y308" s="30"/>
      <c r="Z308" s="30"/>
      <c r="AA308" s="30"/>
      <c r="AB308" s="30"/>
      <c r="AC308" s="30"/>
      <c r="AD308" s="30"/>
      <c r="AE308" s="30"/>
      <c r="AT308" s="18" t="s">
        <v>179</v>
      </c>
      <c r="AU308" s="18" t="s">
        <v>79</v>
      </c>
    </row>
    <row r="309" spans="1:65" s="14" customFormat="1">
      <c r="B309" s="158"/>
      <c r="D309" s="148" t="s">
        <v>181</v>
      </c>
      <c r="E309" s="159" t="s">
        <v>3</v>
      </c>
      <c r="F309" s="160" t="s">
        <v>2157</v>
      </c>
      <c r="H309" s="161">
        <v>12</v>
      </c>
      <c r="L309" s="158"/>
      <c r="M309" s="162"/>
      <c r="N309" s="163"/>
      <c r="O309" s="163"/>
      <c r="P309" s="163"/>
      <c r="Q309" s="163"/>
      <c r="R309" s="163"/>
      <c r="S309" s="163"/>
      <c r="T309" s="164"/>
      <c r="AT309" s="159" t="s">
        <v>181</v>
      </c>
      <c r="AU309" s="159" t="s">
        <v>79</v>
      </c>
      <c r="AV309" s="14" t="s">
        <v>79</v>
      </c>
      <c r="AW309" s="14" t="s">
        <v>31</v>
      </c>
      <c r="AX309" s="14" t="s">
        <v>76</v>
      </c>
      <c r="AY309" s="159" t="s">
        <v>173</v>
      </c>
    </row>
    <row r="310" spans="1:65" s="12" customFormat="1" ht="22.9" customHeight="1">
      <c r="B310" s="123"/>
      <c r="D310" s="124" t="s">
        <v>69</v>
      </c>
      <c r="E310" s="133" t="s">
        <v>401</v>
      </c>
      <c r="F310" s="133" t="s">
        <v>402</v>
      </c>
      <c r="J310" s="134">
        <f>BK310</f>
        <v>0</v>
      </c>
      <c r="L310" s="123"/>
      <c r="M310" s="127"/>
      <c r="N310" s="128"/>
      <c r="O310" s="128"/>
      <c r="P310" s="129">
        <f>SUM(P311:P325)</f>
        <v>19.942152999999998</v>
      </c>
      <c r="Q310" s="128"/>
      <c r="R310" s="129">
        <f>SUM(R311:R325)</f>
        <v>0</v>
      </c>
      <c r="S310" s="128"/>
      <c r="T310" s="130">
        <f>SUM(T311:T325)</f>
        <v>0</v>
      </c>
      <c r="AR310" s="124" t="s">
        <v>76</v>
      </c>
      <c r="AT310" s="131" t="s">
        <v>69</v>
      </c>
      <c r="AU310" s="131" t="s">
        <v>76</v>
      </c>
      <c r="AY310" s="124" t="s">
        <v>173</v>
      </c>
      <c r="BK310" s="132">
        <f>SUM(BK311:BK325)</f>
        <v>0</v>
      </c>
    </row>
    <row r="311" spans="1:65" s="2" customFormat="1" ht="21.75" customHeight="1">
      <c r="A311" s="30"/>
      <c r="B311" s="135"/>
      <c r="C311" s="136" t="s">
        <v>347</v>
      </c>
      <c r="D311" s="136" t="s">
        <v>175</v>
      </c>
      <c r="E311" s="137" t="s">
        <v>404</v>
      </c>
      <c r="F311" s="138" t="s">
        <v>405</v>
      </c>
      <c r="G311" s="139" t="s">
        <v>239</v>
      </c>
      <c r="H311" s="140">
        <v>105.431</v>
      </c>
      <c r="I311" s="141"/>
      <c r="J311" s="141">
        <f>ROUND(I311*H311,2)</f>
        <v>0</v>
      </c>
      <c r="K311" s="138" t="s">
        <v>177</v>
      </c>
      <c r="L311" s="31"/>
      <c r="M311" s="142" t="s">
        <v>3</v>
      </c>
      <c r="N311" s="143" t="s">
        <v>41</v>
      </c>
      <c r="O311" s="144">
        <v>0.125</v>
      </c>
      <c r="P311" s="144">
        <f>O311*H311</f>
        <v>13.178875</v>
      </c>
      <c r="Q311" s="144">
        <v>0</v>
      </c>
      <c r="R311" s="144">
        <f>Q311*H311</f>
        <v>0</v>
      </c>
      <c r="S311" s="144">
        <v>0</v>
      </c>
      <c r="T311" s="145">
        <f>S311*H311</f>
        <v>0</v>
      </c>
      <c r="U311" s="30"/>
      <c r="V311" s="30"/>
      <c r="W311" s="30"/>
      <c r="X311" s="30"/>
      <c r="Y311" s="30"/>
      <c r="Z311" s="30"/>
      <c r="AA311" s="30"/>
      <c r="AB311" s="30"/>
      <c r="AC311" s="30"/>
      <c r="AD311" s="30"/>
      <c r="AE311" s="30"/>
      <c r="AR311" s="146" t="s">
        <v>178</v>
      </c>
      <c r="AT311" s="146" t="s">
        <v>175</v>
      </c>
      <c r="AU311" s="146" t="s">
        <v>79</v>
      </c>
      <c r="AY311" s="18" t="s">
        <v>173</v>
      </c>
      <c r="BE311" s="147">
        <f>IF(N311="základní",J311,0)</f>
        <v>0</v>
      </c>
      <c r="BF311" s="147">
        <f>IF(N311="snížená",J311,0)</f>
        <v>0</v>
      </c>
      <c r="BG311" s="147">
        <f>IF(N311="zákl. přenesená",J311,0)</f>
        <v>0</v>
      </c>
      <c r="BH311" s="147">
        <f>IF(N311="sníž. přenesená",J311,0)</f>
        <v>0</v>
      </c>
      <c r="BI311" s="147">
        <f>IF(N311="nulová",J311,0)</f>
        <v>0</v>
      </c>
      <c r="BJ311" s="18" t="s">
        <v>76</v>
      </c>
      <c r="BK311" s="147">
        <f>ROUND(I311*H311,2)</f>
        <v>0</v>
      </c>
      <c r="BL311" s="18" t="s">
        <v>178</v>
      </c>
      <c r="BM311" s="146" t="s">
        <v>2158</v>
      </c>
    </row>
    <row r="312" spans="1:65" s="2" customFormat="1" ht="87.75">
      <c r="A312" s="30"/>
      <c r="B312" s="31"/>
      <c r="C312" s="30"/>
      <c r="D312" s="148" t="s">
        <v>179</v>
      </c>
      <c r="E312" s="30"/>
      <c r="F312" s="149" t="s">
        <v>406</v>
      </c>
      <c r="G312" s="30"/>
      <c r="H312" s="30"/>
      <c r="I312" s="30"/>
      <c r="J312" s="30"/>
      <c r="K312" s="30"/>
      <c r="L312" s="31"/>
      <c r="M312" s="150"/>
      <c r="N312" s="151"/>
      <c r="O312" s="51"/>
      <c r="P312" s="51"/>
      <c r="Q312" s="51"/>
      <c r="R312" s="51"/>
      <c r="S312" s="51"/>
      <c r="T312" s="52"/>
      <c r="U312" s="30"/>
      <c r="V312" s="30"/>
      <c r="W312" s="30"/>
      <c r="X312" s="30"/>
      <c r="Y312" s="30"/>
      <c r="Z312" s="30"/>
      <c r="AA312" s="30"/>
      <c r="AB312" s="30"/>
      <c r="AC312" s="30"/>
      <c r="AD312" s="30"/>
      <c r="AE312" s="30"/>
      <c r="AT312" s="18" t="s">
        <v>179</v>
      </c>
      <c r="AU312" s="18" t="s">
        <v>79</v>
      </c>
    </row>
    <row r="313" spans="1:65" s="2" customFormat="1" ht="33" customHeight="1">
      <c r="A313" s="30"/>
      <c r="B313" s="135"/>
      <c r="C313" s="136" t="s">
        <v>352</v>
      </c>
      <c r="D313" s="136" t="s">
        <v>175</v>
      </c>
      <c r="E313" s="137" t="s">
        <v>408</v>
      </c>
      <c r="F313" s="138" t="s">
        <v>409</v>
      </c>
      <c r="G313" s="139" t="s">
        <v>239</v>
      </c>
      <c r="H313" s="140">
        <v>1127.213</v>
      </c>
      <c r="I313" s="141"/>
      <c r="J313" s="141">
        <f>ROUND(I313*H313,2)</f>
        <v>0</v>
      </c>
      <c r="K313" s="138" t="s">
        <v>177</v>
      </c>
      <c r="L313" s="31"/>
      <c r="M313" s="142" t="s">
        <v>3</v>
      </c>
      <c r="N313" s="143" t="s">
        <v>41</v>
      </c>
      <c r="O313" s="144">
        <v>6.0000000000000001E-3</v>
      </c>
      <c r="P313" s="144">
        <f>O313*H313</f>
        <v>6.7632779999999997</v>
      </c>
      <c r="Q313" s="144">
        <v>0</v>
      </c>
      <c r="R313" s="144">
        <f>Q313*H313</f>
        <v>0</v>
      </c>
      <c r="S313" s="144">
        <v>0</v>
      </c>
      <c r="T313" s="145">
        <f>S313*H313</f>
        <v>0</v>
      </c>
      <c r="U313" s="30"/>
      <c r="V313" s="30"/>
      <c r="W313" s="30"/>
      <c r="X313" s="30"/>
      <c r="Y313" s="30"/>
      <c r="Z313" s="30"/>
      <c r="AA313" s="30"/>
      <c r="AB313" s="30"/>
      <c r="AC313" s="30"/>
      <c r="AD313" s="30"/>
      <c r="AE313" s="30"/>
      <c r="AR313" s="146" t="s">
        <v>178</v>
      </c>
      <c r="AT313" s="146" t="s">
        <v>175</v>
      </c>
      <c r="AU313" s="146" t="s">
        <v>79</v>
      </c>
      <c r="AY313" s="18" t="s">
        <v>173</v>
      </c>
      <c r="BE313" s="147">
        <f>IF(N313="základní",J313,0)</f>
        <v>0</v>
      </c>
      <c r="BF313" s="147">
        <f>IF(N313="snížená",J313,0)</f>
        <v>0</v>
      </c>
      <c r="BG313" s="147">
        <f>IF(N313="zákl. přenesená",J313,0)</f>
        <v>0</v>
      </c>
      <c r="BH313" s="147">
        <f>IF(N313="sníž. přenesená",J313,0)</f>
        <v>0</v>
      </c>
      <c r="BI313" s="147">
        <f>IF(N313="nulová",J313,0)</f>
        <v>0</v>
      </c>
      <c r="BJ313" s="18" t="s">
        <v>76</v>
      </c>
      <c r="BK313" s="147">
        <f>ROUND(I313*H313,2)</f>
        <v>0</v>
      </c>
      <c r="BL313" s="18" t="s">
        <v>178</v>
      </c>
      <c r="BM313" s="146" t="s">
        <v>2159</v>
      </c>
    </row>
    <row r="314" spans="1:65" s="2" customFormat="1" ht="87.75">
      <c r="A314" s="30"/>
      <c r="B314" s="31"/>
      <c r="C314" s="30"/>
      <c r="D314" s="148" t="s">
        <v>179</v>
      </c>
      <c r="E314" s="30"/>
      <c r="F314" s="149" t="s">
        <v>406</v>
      </c>
      <c r="G314" s="30"/>
      <c r="H314" s="30"/>
      <c r="I314" s="30"/>
      <c r="J314" s="30"/>
      <c r="K314" s="30"/>
      <c r="L314" s="31"/>
      <c r="M314" s="150"/>
      <c r="N314" s="151"/>
      <c r="O314" s="51"/>
      <c r="P314" s="51"/>
      <c r="Q314" s="51"/>
      <c r="R314" s="51"/>
      <c r="S314" s="51"/>
      <c r="T314" s="52"/>
      <c r="U314" s="30"/>
      <c r="V314" s="30"/>
      <c r="W314" s="30"/>
      <c r="X314" s="30"/>
      <c r="Y314" s="30"/>
      <c r="Z314" s="30"/>
      <c r="AA314" s="30"/>
      <c r="AB314" s="30"/>
      <c r="AC314" s="30"/>
      <c r="AD314" s="30"/>
      <c r="AE314" s="30"/>
      <c r="AT314" s="18" t="s">
        <v>179</v>
      </c>
      <c r="AU314" s="18" t="s">
        <v>79</v>
      </c>
    </row>
    <row r="315" spans="1:65" s="13" customFormat="1">
      <c r="B315" s="152"/>
      <c r="D315" s="148" t="s">
        <v>181</v>
      </c>
      <c r="E315" s="153" t="s">
        <v>3</v>
      </c>
      <c r="F315" s="154" t="s">
        <v>1380</v>
      </c>
      <c r="H315" s="153" t="s">
        <v>3</v>
      </c>
      <c r="L315" s="152"/>
      <c r="M315" s="155"/>
      <c r="N315" s="156"/>
      <c r="O315" s="156"/>
      <c r="P315" s="156"/>
      <c r="Q315" s="156"/>
      <c r="R315" s="156"/>
      <c r="S315" s="156"/>
      <c r="T315" s="157"/>
      <c r="AT315" s="153" t="s">
        <v>181</v>
      </c>
      <c r="AU315" s="153" t="s">
        <v>79</v>
      </c>
      <c r="AV315" s="13" t="s">
        <v>76</v>
      </c>
      <c r="AW315" s="13" t="s">
        <v>31</v>
      </c>
      <c r="AX315" s="13" t="s">
        <v>70</v>
      </c>
      <c r="AY315" s="153" t="s">
        <v>173</v>
      </c>
    </row>
    <row r="316" spans="1:65" s="14" customFormat="1">
      <c r="B316" s="158"/>
      <c r="D316" s="148" t="s">
        <v>181</v>
      </c>
      <c r="E316" s="159" t="s">
        <v>3</v>
      </c>
      <c r="F316" s="160" t="s">
        <v>2160</v>
      </c>
      <c r="H316" s="161">
        <v>1127.213</v>
      </c>
      <c r="L316" s="158"/>
      <c r="M316" s="162"/>
      <c r="N316" s="163"/>
      <c r="O316" s="163"/>
      <c r="P316" s="163"/>
      <c r="Q316" s="163"/>
      <c r="R316" s="163"/>
      <c r="S316" s="163"/>
      <c r="T316" s="164"/>
      <c r="AT316" s="159" t="s">
        <v>181</v>
      </c>
      <c r="AU316" s="159" t="s">
        <v>79</v>
      </c>
      <c r="AV316" s="14" t="s">
        <v>79</v>
      </c>
      <c r="AW316" s="14" t="s">
        <v>31</v>
      </c>
      <c r="AX316" s="14" t="s">
        <v>76</v>
      </c>
      <c r="AY316" s="159" t="s">
        <v>173</v>
      </c>
    </row>
    <row r="317" spans="1:65" s="2" customFormat="1" ht="33" customHeight="1">
      <c r="A317" s="30"/>
      <c r="B317" s="135"/>
      <c r="C317" s="136" t="s">
        <v>355</v>
      </c>
      <c r="D317" s="136" t="s">
        <v>175</v>
      </c>
      <c r="E317" s="137" t="s">
        <v>412</v>
      </c>
      <c r="F317" s="138" t="s">
        <v>413</v>
      </c>
      <c r="G317" s="139" t="s">
        <v>239</v>
      </c>
      <c r="H317" s="140">
        <v>1.728</v>
      </c>
      <c r="I317" s="141"/>
      <c r="J317" s="141">
        <f>ROUND(I317*H317,2)</f>
        <v>0</v>
      </c>
      <c r="K317" s="138" t="s">
        <v>177</v>
      </c>
      <c r="L317" s="31"/>
      <c r="M317" s="142" t="s">
        <v>3</v>
      </c>
      <c r="N317" s="143" t="s">
        <v>41</v>
      </c>
      <c r="O317" s="144">
        <v>0</v>
      </c>
      <c r="P317" s="144">
        <f>O317*H317</f>
        <v>0</v>
      </c>
      <c r="Q317" s="144">
        <v>0</v>
      </c>
      <c r="R317" s="144">
        <f>Q317*H317</f>
        <v>0</v>
      </c>
      <c r="S317" s="144">
        <v>0</v>
      </c>
      <c r="T317" s="145">
        <f>S317*H317</f>
        <v>0</v>
      </c>
      <c r="U317" s="30"/>
      <c r="V317" s="30"/>
      <c r="W317" s="30"/>
      <c r="X317" s="30"/>
      <c r="Y317" s="30"/>
      <c r="Z317" s="30"/>
      <c r="AA317" s="30"/>
      <c r="AB317" s="30"/>
      <c r="AC317" s="30"/>
      <c r="AD317" s="30"/>
      <c r="AE317" s="30"/>
      <c r="AR317" s="146" t="s">
        <v>178</v>
      </c>
      <c r="AT317" s="146" t="s">
        <v>175</v>
      </c>
      <c r="AU317" s="146" t="s">
        <v>79</v>
      </c>
      <c r="AY317" s="18" t="s">
        <v>173</v>
      </c>
      <c r="BE317" s="147">
        <f>IF(N317="základní",J317,0)</f>
        <v>0</v>
      </c>
      <c r="BF317" s="147">
        <f>IF(N317="snížená",J317,0)</f>
        <v>0</v>
      </c>
      <c r="BG317" s="147">
        <f>IF(N317="zákl. přenesená",J317,0)</f>
        <v>0</v>
      </c>
      <c r="BH317" s="147">
        <f>IF(N317="sníž. přenesená",J317,0)</f>
        <v>0</v>
      </c>
      <c r="BI317" s="147">
        <f>IF(N317="nulová",J317,0)</f>
        <v>0</v>
      </c>
      <c r="BJ317" s="18" t="s">
        <v>76</v>
      </c>
      <c r="BK317" s="147">
        <f>ROUND(I317*H317,2)</f>
        <v>0</v>
      </c>
      <c r="BL317" s="18" t="s">
        <v>178</v>
      </c>
      <c r="BM317" s="146" t="s">
        <v>2161</v>
      </c>
    </row>
    <row r="318" spans="1:65" s="2" customFormat="1" ht="97.5">
      <c r="A318" s="30"/>
      <c r="B318" s="31"/>
      <c r="C318" s="30"/>
      <c r="D318" s="148" t="s">
        <v>179</v>
      </c>
      <c r="E318" s="30"/>
      <c r="F318" s="149" t="s">
        <v>414</v>
      </c>
      <c r="G318" s="30"/>
      <c r="H318" s="30"/>
      <c r="I318" s="30"/>
      <c r="J318" s="30"/>
      <c r="K318" s="30"/>
      <c r="L318" s="31"/>
      <c r="M318" s="150"/>
      <c r="N318" s="151"/>
      <c r="O318" s="51"/>
      <c r="P318" s="51"/>
      <c r="Q318" s="51"/>
      <c r="R318" s="51"/>
      <c r="S318" s="51"/>
      <c r="T318" s="52"/>
      <c r="U318" s="30"/>
      <c r="V318" s="30"/>
      <c r="W318" s="30"/>
      <c r="X318" s="30"/>
      <c r="Y318" s="30"/>
      <c r="Z318" s="30"/>
      <c r="AA318" s="30"/>
      <c r="AB318" s="30"/>
      <c r="AC318" s="30"/>
      <c r="AD318" s="30"/>
      <c r="AE318" s="30"/>
      <c r="AT318" s="18" t="s">
        <v>179</v>
      </c>
      <c r="AU318" s="18" t="s">
        <v>79</v>
      </c>
    </row>
    <row r="319" spans="1:65" s="14" customFormat="1">
      <c r="B319" s="158"/>
      <c r="D319" s="148" t="s">
        <v>181</v>
      </c>
      <c r="E319" s="159" t="s">
        <v>3</v>
      </c>
      <c r="F319" s="160" t="s">
        <v>2162</v>
      </c>
      <c r="H319" s="161">
        <v>1.728</v>
      </c>
      <c r="L319" s="158"/>
      <c r="M319" s="162"/>
      <c r="N319" s="163"/>
      <c r="O319" s="163"/>
      <c r="P319" s="163"/>
      <c r="Q319" s="163"/>
      <c r="R319" s="163"/>
      <c r="S319" s="163"/>
      <c r="T319" s="164"/>
      <c r="AT319" s="159" t="s">
        <v>181</v>
      </c>
      <c r="AU319" s="159" t="s">
        <v>79</v>
      </c>
      <c r="AV319" s="14" t="s">
        <v>79</v>
      </c>
      <c r="AW319" s="14" t="s">
        <v>31</v>
      </c>
      <c r="AX319" s="14" t="s">
        <v>70</v>
      </c>
      <c r="AY319" s="159" t="s">
        <v>173</v>
      </c>
    </row>
    <row r="320" spans="1:65" s="15" customFormat="1">
      <c r="B320" s="165"/>
      <c r="D320" s="148" t="s">
        <v>181</v>
      </c>
      <c r="E320" s="166" t="s">
        <v>3</v>
      </c>
      <c r="F320" s="167" t="s">
        <v>188</v>
      </c>
      <c r="H320" s="168">
        <v>1.728</v>
      </c>
      <c r="L320" s="165"/>
      <c r="M320" s="169"/>
      <c r="N320" s="170"/>
      <c r="O320" s="170"/>
      <c r="P320" s="170"/>
      <c r="Q320" s="170"/>
      <c r="R320" s="170"/>
      <c r="S320" s="170"/>
      <c r="T320" s="171"/>
      <c r="AT320" s="166" t="s">
        <v>181</v>
      </c>
      <c r="AU320" s="166" t="s">
        <v>79</v>
      </c>
      <c r="AV320" s="15" t="s">
        <v>178</v>
      </c>
      <c r="AW320" s="15" t="s">
        <v>31</v>
      </c>
      <c r="AX320" s="15" t="s">
        <v>76</v>
      </c>
      <c r="AY320" s="166" t="s">
        <v>173</v>
      </c>
    </row>
    <row r="321" spans="1:65" s="2" customFormat="1" ht="33" customHeight="1">
      <c r="A321" s="30"/>
      <c r="B321" s="135"/>
      <c r="C321" s="136" t="s">
        <v>356</v>
      </c>
      <c r="D321" s="136" t="s">
        <v>175</v>
      </c>
      <c r="E321" s="137" t="s">
        <v>416</v>
      </c>
      <c r="F321" s="138" t="s">
        <v>238</v>
      </c>
      <c r="G321" s="139" t="s">
        <v>239</v>
      </c>
      <c r="H321" s="140">
        <v>57.597999999999999</v>
      </c>
      <c r="I321" s="141"/>
      <c r="J321" s="141">
        <f>ROUND(I321*H321,2)</f>
        <v>0</v>
      </c>
      <c r="K321" s="138" t="s">
        <v>177</v>
      </c>
      <c r="L321" s="31"/>
      <c r="M321" s="142" t="s">
        <v>3</v>
      </c>
      <c r="N321" s="143" t="s">
        <v>41</v>
      </c>
      <c r="O321" s="144">
        <v>0</v>
      </c>
      <c r="P321" s="144">
        <f>O321*H321</f>
        <v>0</v>
      </c>
      <c r="Q321" s="144">
        <v>0</v>
      </c>
      <c r="R321" s="144">
        <f>Q321*H321</f>
        <v>0</v>
      </c>
      <c r="S321" s="144">
        <v>0</v>
      </c>
      <c r="T321" s="145">
        <f>S321*H321</f>
        <v>0</v>
      </c>
      <c r="U321" s="30"/>
      <c r="V321" s="30"/>
      <c r="W321" s="30"/>
      <c r="X321" s="30"/>
      <c r="Y321" s="30"/>
      <c r="Z321" s="30"/>
      <c r="AA321" s="30"/>
      <c r="AB321" s="30"/>
      <c r="AC321" s="30"/>
      <c r="AD321" s="30"/>
      <c r="AE321" s="30"/>
      <c r="AR321" s="146" t="s">
        <v>178</v>
      </c>
      <c r="AT321" s="146" t="s">
        <v>175</v>
      </c>
      <c r="AU321" s="146" t="s">
        <v>79</v>
      </c>
      <c r="AY321" s="18" t="s">
        <v>173</v>
      </c>
      <c r="BE321" s="147">
        <f>IF(N321="základní",J321,0)</f>
        <v>0</v>
      </c>
      <c r="BF321" s="147">
        <f>IF(N321="snížená",J321,0)</f>
        <v>0</v>
      </c>
      <c r="BG321" s="147">
        <f>IF(N321="zákl. přenesená",J321,0)</f>
        <v>0</v>
      </c>
      <c r="BH321" s="147">
        <f>IF(N321="sníž. přenesená",J321,0)</f>
        <v>0</v>
      </c>
      <c r="BI321" s="147">
        <f>IF(N321="nulová",J321,0)</f>
        <v>0</v>
      </c>
      <c r="BJ321" s="18" t="s">
        <v>76</v>
      </c>
      <c r="BK321" s="147">
        <f>ROUND(I321*H321,2)</f>
        <v>0</v>
      </c>
      <c r="BL321" s="18" t="s">
        <v>178</v>
      </c>
      <c r="BM321" s="146" t="s">
        <v>2163</v>
      </c>
    </row>
    <row r="322" spans="1:65" s="2" customFormat="1" ht="97.5">
      <c r="A322" s="30"/>
      <c r="B322" s="31"/>
      <c r="C322" s="30"/>
      <c r="D322" s="148" t="s">
        <v>179</v>
      </c>
      <c r="E322" s="30"/>
      <c r="F322" s="149" t="s">
        <v>414</v>
      </c>
      <c r="G322" s="30"/>
      <c r="H322" s="30"/>
      <c r="I322" s="30"/>
      <c r="J322" s="30"/>
      <c r="K322" s="30"/>
      <c r="L322" s="31"/>
      <c r="M322" s="150"/>
      <c r="N322" s="151"/>
      <c r="O322" s="51"/>
      <c r="P322" s="51"/>
      <c r="Q322" s="51"/>
      <c r="R322" s="51"/>
      <c r="S322" s="51"/>
      <c r="T322" s="52"/>
      <c r="U322" s="30"/>
      <c r="V322" s="30"/>
      <c r="W322" s="30"/>
      <c r="X322" s="30"/>
      <c r="Y322" s="30"/>
      <c r="Z322" s="30"/>
      <c r="AA322" s="30"/>
      <c r="AB322" s="30"/>
      <c r="AC322" s="30"/>
      <c r="AD322" s="30"/>
      <c r="AE322" s="30"/>
      <c r="AT322" s="18" t="s">
        <v>179</v>
      </c>
      <c r="AU322" s="18" t="s">
        <v>79</v>
      </c>
    </row>
    <row r="323" spans="1:65" s="14" customFormat="1">
      <c r="B323" s="158"/>
      <c r="D323" s="148" t="s">
        <v>181</v>
      </c>
      <c r="E323" s="159" t="s">
        <v>3</v>
      </c>
      <c r="F323" s="160" t="s">
        <v>2164</v>
      </c>
      <c r="H323" s="161">
        <v>48.856000000000002</v>
      </c>
      <c r="L323" s="158"/>
      <c r="M323" s="162"/>
      <c r="N323" s="163"/>
      <c r="O323" s="163"/>
      <c r="P323" s="163"/>
      <c r="Q323" s="163"/>
      <c r="R323" s="163"/>
      <c r="S323" s="163"/>
      <c r="T323" s="164"/>
      <c r="AT323" s="159" t="s">
        <v>181</v>
      </c>
      <c r="AU323" s="159" t="s">
        <v>79</v>
      </c>
      <c r="AV323" s="14" t="s">
        <v>79</v>
      </c>
      <c r="AW323" s="14" t="s">
        <v>31</v>
      </c>
      <c r="AX323" s="14" t="s">
        <v>70</v>
      </c>
      <c r="AY323" s="159" t="s">
        <v>173</v>
      </c>
    </row>
    <row r="324" spans="1:65" s="14" customFormat="1">
      <c r="B324" s="158"/>
      <c r="D324" s="148" t="s">
        <v>181</v>
      </c>
      <c r="E324" s="159" t="s">
        <v>3</v>
      </c>
      <c r="F324" s="160" t="s">
        <v>2165</v>
      </c>
      <c r="H324" s="161">
        <v>8.7420000000000009</v>
      </c>
      <c r="L324" s="158"/>
      <c r="M324" s="162"/>
      <c r="N324" s="163"/>
      <c r="O324" s="163"/>
      <c r="P324" s="163"/>
      <c r="Q324" s="163"/>
      <c r="R324" s="163"/>
      <c r="S324" s="163"/>
      <c r="T324" s="164"/>
      <c r="AT324" s="159" t="s">
        <v>181</v>
      </c>
      <c r="AU324" s="159" t="s">
        <v>79</v>
      </c>
      <c r="AV324" s="14" t="s">
        <v>79</v>
      </c>
      <c r="AW324" s="14" t="s">
        <v>31</v>
      </c>
      <c r="AX324" s="14" t="s">
        <v>70</v>
      </c>
      <c r="AY324" s="159" t="s">
        <v>173</v>
      </c>
    </row>
    <row r="325" spans="1:65" s="15" customFormat="1">
      <c r="B325" s="165"/>
      <c r="D325" s="148" t="s">
        <v>181</v>
      </c>
      <c r="E325" s="166" t="s">
        <v>3</v>
      </c>
      <c r="F325" s="167" t="s">
        <v>188</v>
      </c>
      <c r="H325" s="168">
        <v>57.597999999999999</v>
      </c>
      <c r="L325" s="165"/>
      <c r="M325" s="169"/>
      <c r="N325" s="170"/>
      <c r="O325" s="170"/>
      <c r="P325" s="170"/>
      <c r="Q325" s="170"/>
      <c r="R325" s="170"/>
      <c r="S325" s="170"/>
      <c r="T325" s="171"/>
      <c r="AT325" s="166" t="s">
        <v>181</v>
      </c>
      <c r="AU325" s="166" t="s">
        <v>79</v>
      </c>
      <c r="AV325" s="15" t="s">
        <v>178</v>
      </c>
      <c r="AW325" s="15" t="s">
        <v>31</v>
      </c>
      <c r="AX325" s="15" t="s">
        <v>76</v>
      </c>
      <c r="AY325" s="166" t="s">
        <v>173</v>
      </c>
    </row>
    <row r="326" spans="1:65" s="12" customFormat="1" ht="22.9" customHeight="1">
      <c r="B326" s="123"/>
      <c r="D326" s="124" t="s">
        <v>69</v>
      </c>
      <c r="E326" s="133" t="s">
        <v>417</v>
      </c>
      <c r="F326" s="133" t="s">
        <v>418</v>
      </c>
      <c r="J326" s="134">
        <f>BK326</f>
        <v>0</v>
      </c>
      <c r="L326" s="123"/>
      <c r="M326" s="127"/>
      <c r="N326" s="128"/>
      <c r="O326" s="128"/>
      <c r="P326" s="129">
        <f>SUM(P327:P328)</f>
        <v>6.4002070000000009</v>
      </c>
      <c r="Q326" s="128"/>
      <c r="R326" s="129">
        <f>SUM(R327:R328)</f>
        <v>0</v>
      </c>
      <c r="S326" s="128"/>
      <c r="T326" s="130">
        <f>SUM(T327:T328)</f>
        <v>0</v>
      </c>
      <c r="AR326" s="124" t="s">
        <v>76</v>
      </c>
      <c r="AT326" s="131" t="s">
        <v>69</v>
      </c>
      <c r="AU326" s="131" t="s">
        <v>76</v>
      </c>
      <c r="AY326" s="124" t="s">
        <v>173</v>
      </c>
      <c r="BK326" s="132">
        <f>SUM(BK327:BK328)</f>
        <v>0</v>
      </c>
    </row>
    <row r="327" spans="1:65" s="2" customFormat="1" ht="33" customHeight="1">
      <c r="A327" s="30"/>
      <c r="B327" s="135"/>
      <c r="C327" s="136" t="s">
        <v>357</v>
      </c>
      <c r="D327" s="136" t="s">
        <v>175</v>
      </c>
      <c r="E327" s="137" t="s">
        <v>420</v>
      </c>
      <c r="F327" s="138" t="s">
        <v>421</v>
      </c>
      <c r="G327" s="139" t="s">
        <v>239</v>
      </c>
      <c r="H327" s="140">
        <v>56.639000000000003</v>
      </c>
      <c r="I327" s="141"/>
      <c r="J327" s="141">
        <f>ROUND(I327*H327,2)</f>
        <v>0</v>
      </c>
      <c r="K327" s="138" t="s">
        <v>177</v>
      </c>
      <c r="L327" s="31"/>
      <c r="M327" s="142" t="s">
        <v>3</v>
      </c>
      <c r="N327" s="143" t="s">
        <v>41</v>
      </c>
      <c r="O327" s="144">
        <v>0.113</v>
      </c>
      <c r="P327" s="144">
        <f>O327*H327</f>
        <v>6.4002070000000009</v>
      </c>
      <c r="Q327" s="144">
        <v>0</v>
      </c>
      <c r="R327" s="144">
        <f>Q327*H327</f>
        <v>0</v>
      </c>
      <c r="S327" s="144">
        <v>0</v>
      </c>
      <c r="T327" s="145">
        <f>S327*H327</f>
        <v>0</v>
      </c>
      <c r="U327" s="30"/>
      <c r="V327" s="30"/>
      <c r="W327" s="30"/>
      <c r="X327" s="30"/>
      <c r="Y327" s="30"/>
      <c r="Z327" s="30"/>
      <c r="AA327" s="30"/>
      <c r="AB327" s="30"/>
      <c r="AC327" s="30"/>
      <c r="AD327" s="30"/>
      <c r="AE327" s="30"/>
      <c r="AR327" s="146" t="s">
        <v>178</v>
      </c>
      <c r="AT327" s="146" t="s">
        <v>175</v>
      </c>
      <c r="AU327" s="146" t="s">
        <v>79</v>
      </c>
      <c r="AY327" s="18" t="s">
        <v>173</v>
      </c>
      <c r="BE327" s="147">
        <f>IF(N327="základní",J327,0)</f>
        <v>0</v>
      </c>
      <c r="BF327" s="147">
        <f>IF(N327="snížená",J327,0)</f>
        <v>0</v>
      </c>
      <c r="BG327" s="147">
        <f>IF(N327="zákl. přenesená",J327,0)</f>
        <v>0</v>
      </c>
      <c r="BH327" s="147">
        <f>IF(N327="sníž. přenesená",J327,0)</f>
        <v>0</v>
      </c>
      <c r="BI327" s="147">
        <f>IF(N327="nulová",J327,0)</f>
        <v>0</v>
      </c>
      <c r="BJ327" s="18" t="s">
        <v>76</v>
      </c>
      <c r="BK327" s="147">
        <f>ROUND(I327*H327,2)</f>
        <v>0</v>
      </c>
      <c r="BL327" s="18" t="s">
        <v>178</v>
      </c>
      <c r="BM327" s="146" t="s">
        <v>2166</v>
      </c>
    </row>
    <row r="328" spans="1:65" s="2" customFormat="1" ht="39">
      <c r="A328" s="30"/>
      <c r="B328" s="31"/>
      <c r="C328" s="30"/>
      <c r="D328" s="148" t="s">
        <v>179</v>
      </c>
      <c r="E328" s="30"/>
      <c r="F328" s="149" t="s">
        <v>422</v>
      </c>
      <c r="G328" s="30"/>
      <c r="H328" s="30"/>
      <c r="I328" s="30"/>
      <c r="J328" s="30"/>
      <c r="K328" s="30"/>
      <c r="L328" s="31"/>
      <c r="M328" s="150"/>
      <c r="N328" s="151"/>
      <c r="O328" s="51"/>
      <c r="P328" s="51"/>
      <c r="Q328" s="51"/>
      <c r="R328" s="51"/>
      <c r="S328" s="51"/>
      <c r="T328" s="52"/>
      <c r="U328" s="30"/>
      <c r="V328" s="30"/>
      <c r="W328" s="30"/>
      <c r="X328" s="30"/>
      <c r="Y328" s="30"/>
      <c r="Z328" s="30"/>
      <c r="AA328" s="30"/>
      <c r="AB328" s="30"/>
      <c r="AC328" s="30"/>
      <c r="AD328" s="30"/>
      <c r="AE328" s="30"/>
      <c r="AT328" s="18" t="s">
        <v>179</v>
      </c>
      <c r="AU328" s="18" t="s">
        <v>79</v>
      </c>
    </row>
    <row r="329" spans="1:65" s="12" customFormat="1" ht="25.9" customHeight="1">
      <c r="B329" s="123"/>
      <c r="D329" s="124" t="s">
        <v>69</v>
      </c>
      <c r="E329" s="125" t="s">
        <v>423</v>
      </c>
      <c r="F329" s="125" t="s">
        <v>424</v>
      </c>
      <c r="J329" s="126">
        <f>BK329</f>
        <v>0</v>
      </c>
      <c r="L329" s="123"/>
      <c r="M329" s="127"/>
      <c r="N329" s="128"/>
      <c r="O329" s="128"/>
      <c r="P329" s="129">
        <f>P330</f>
        <v>4.1449029999999993</v>
      </c>
      <c r="Q329" s="128"/>
      <c r="R329" s="129">
        <f>R330</f>
        <v>4.9000000000000002E-2</v>
      </c>
      <c r="S329" s="128"/>
      <c r="T329" s="130">
        <f>T330</f>
        <v>0</v>
      </c>
      <c r="AR329" s="124" t="s">
        <v>79</v>
      </c>
      <c r="AT329" s="131" t="s">
        <v>69</v>
      </c>
      <c r="AU329" s="131" t="s">
        <v>70</v>
      </c>
      <c r="AY329" s="124" t="s">
        <v>173</v>
      </c>
      <c r="BK329" s="132">
        <f>BK330</f>
        <v>0</v>
      </c>
    </row>
    <row r="330" spans="1:65" s="12" customFormat="1" ht="22.9" customHeight="1">
      <c r="B330" s="123"/>
      <c r="D330" s="124" t="s">
        <v>69</v>
      </c>
      <c r="E330" s="133" t="s">
        <v>425</v>
      </c>
      <c r="F330" s="133" t="s">
        <v>426</v>
      </c>
      <c r="J330" s="134">
        <f>BK330</f>
        <v>0</v>
      </c>
      <c r="L330" s="123"/>
      <c r="M330" s="127"/>
      <c r="N330" s="128"/>
      <c r="O330" s="128"/>
      <c r="P330" s="129">
        <f>SUM(P331:P348)</f>
        <v>4.1449029999999993</v>
      </c>
      <c r="Q330" s="128"/>
      <c r="R330" s="129">
        <f>SUM(R331:R348)</f>
        <v>4.9000000000000002E-2</v>
      </c>
      <c r="S330" s="128"/>
      <c r="T330" s="130">
        <f>SUM(T331:T348)</f>
        <v>0</v>
      </c>
      <c r="AR330" s="124" t="s">
        <v>79</v>
      </c>
      <c r="AT330" s="131" t="s">
        <v>69</v>
      </c>
      <c r="AU330" s="131" t="s">
        <v>76</v>
      </c>
      <c r="AY330" s="124" t="s">
        <v>173</v>
      </c>
      <c r="BK330" s="132">
        <f>SUM(BK331:BK348)</f>
        <v>0</v>
      </c>
    </row>
    <row r="331" spans="1:65" s="2" customFormat="1" ht="33" customHeight="1">
      <c r="A331" s="30"/>
      <c r="B331" s="135"/>
      <c r="C331" s="136" t="s">
        <v>358</v>
      </c>
      <c r="D331" s="136" t="s">
        <v>175</v>
      </c>
      <c r="E331" s="137" t="s">
        <v>732</v>
      </c>
      <c r="F331" s="138" t="s">
        <v>733</v>
      </c>
      <c r="G331" s="139" t="s">
        <v>176</v>
      </c>
      <c r="H331" s="140">
        <v>48.43</v>
      </c>
      <c r="I331" s="141"/>
      <c r="J331" s="141">
        <f>ROUND(I331*H331,2)</f>
        <v>0</v>
      </c>
      <c r="K331" s="138" t="s">
        <v>177</v>
      </c>
      <c r="L331" s="31"/>
      <c r="M331" s="142" t="s">
        <v>3</v>
      </c>
      <c r="N331" s="143" t="s">
        <v>41</v>
      </c>
      <c r="O331" s="144">
        <v>2.4E-2</v>
      </c>
      <c r="P331" s="144">
        <f>O331*H331</f>
        <v>1.16232</v>
      </c>
      <c r="Q331" s="144">
        <v>0</v>
      </c>
      <c r="R331" s="144">
        <f>Q331*H331</f>
        <v>0</v>
      </c>
      <c r="S331" s="144">
        <v>0</v>
      </c>
      <c r="T331" s="145">
        <f>S331*H331</f>
        <v>0</v>
      </c>
      <c r="U331" s="30"/>
      <c r="V331" s="30"/>
      <c r="W331" s="30"/>
      <c r="X331" s="30"/>
      <c r="Y331" s="30"/>
      <c r="Z331" s="30"/>
      <c r="AA331" s="30"/>
      <c r="AB331" s="30"/>
      <c r="AC331" s="30"/>
      <c r="AD331" s="30"/>
      <c r="AE331" s="30"/>
      <c r="AR331" s="146" t="s">
        <v>245</v>
      </c>
      <c r="AT331" s="146" t="s">
        <v>175</v>
      </c>
      <c r="AU331" s="146" t="s">
        <v>79</v>
      </c>
      <c r="AY331" s="18" t="s">
        <v>173</v>
      </c>
      <c r="BE331" s="147">
        <f>IF(N331="základní",J331,0)</f>
        <v>0</v>
      </c>
      <c r="BF331" s="147">
        <f>IF(N331="snížená",J331,0)</f>
        <v>0</v>
      </c>
      <c r="BG331" s="147">
        <f>IF(N331="zákl. přenesená",J331,0)</f>
        <v>0</v>
      </c>
      <c r="BH331" s="147">
        <f>IF(N331="sníž. přenesená",J331,0)</f>
        <v>0</v>
      </c>
      <c r="BI331" s="147">
        <f>IF(N331="nulová",J331,0)</f>
        <v>0</v>
      </c>
      <c r="BJ331" s="18" t="s">
        <v>76</v>
      </c>
      <c r="BK331" s="147">
        <f>ROUND(I331*H331,2)</f>
        <v>0</v>
      </c>
      <c r="BL331" s="18" t="s">
        <v>245</v>
      </c>
      <c r="BM331" s="146" t="s">
        <v>2167</v>
      </c>
    </row>
    <row r="332" spans="1:65" s="2" customFormat="1" ht="39">
      <c r="A332" s="30"/>
      <c r="B332" s="31"/>
      <c r="C332" s="30"/>
      <c r="D332" s="148" t="s">
        <v>179</v>
      </c>
      <c r="E332" s="30"/>
      <c r="F332" s="149" t="s">
        <v>430</v>
      </c>
      <c r="G332" s="30"/>
      <c r="H332" s="30"/>
      <c r="I332" s="30"/>
      <c r="J332" s="30"/>
      <c r="K332" s="30"/>
      <c r="L332" s="31"/>
      <c r="M332" s="150"/>
      <c r="N332" s="151"/>
      <c r="O332" s="51"/>
      <c r="P332" s="51"/>
      <c r="Q332" s="51"/>
      <c r="R332" s="51"/>
      <c r="S332" s="51"/>
      <c r="T332" s="52"/>
      <c r="U332" s="30"/>
      <c r="V332" s="30"/>
      <c r="W332" s="30"/>
      <c r="X332" s="30"/>
      <c r="Y332" s="30"/>
      <c r="Z332" s="30"/>
      <c r="AA332" s="30"/>
      <c r="AB332" s="30"/>
      <c r="AC332" s="30"/>
      <c r="AD332" s="30"/>
      <c r="AE332" s="30"/>
      <c r="AT332" s="18" t="s">
        <v>179</v>
      </c>
      <c r="AU332" s="18" t="s">
        <v>79</v>
      </c>
    </row>
    <row r="333" spans="1:65" s="13" customFormat="1">
      <c r="B333" s="152"/>
      <c r="D333" s="148" t="s">
        <v>181</v>
      </c>
      <c r="E333" s="153" t="s">
        <v>3</v>
      </c>
      <c r="F333" s="154" t="s">
        <v>735</v>
      </c>
      <c r="H333" s="153" t="s">
        <v>3</v>
      </c>
      <c r="L333" s="152"/>
      <c r="M333" s="155"/>
      <c r="N333" s="156"/>
      <c r="O333" s="156"/>
      <c r="P333" s="156"/>
      <c r="Q333" s="156"/>
      <c r="R333" s="156"/>
      <c r="S333" s="156"/>
      <c r="T333" s="157"/>
      <c r="AT333" s="153" t="s">
        <v>181</v>
      </c>
      <c r="AU333" s="153" t="s">
        <v>79</v>
      </c>
      <c r="AV333" s="13" t="s">
        <v>76</v>
      </c>
      <c r="AW333" s="13" t="s">
        <v>31</v>
      </c>
      <c r="AX333" s="13" t="s">
        <v>70</v>
      </c>
      <c r="AY333" s="153" t="s">
        <v>173</v>
      </c>
    </row>
    <row r="334" spans="1:65" s="14" customFormat="1">
      <c r="B334" s="158"/>
      <c r="D334" s="148" t="s">
        <v>181</v>
      </c>
      <c r="E334" s="159" t="s">
        <v>3</v>
      </c>
      <c r="F334" s="160" t="s">
        <v>2168</v>
      </c>
      <c r="H334" s="161">
        <v>36.159999999999997</v>
      </c>
      <c r="L334" s="158"/>
      <c r="M334" s="162"/>
      <c r="N334" s="163"/>
      <c r="O334" s="163"/>
      <c r="P334" s="163"/>
      <c r="Q334" s="163"/>
      <c r="R334" s="163"/>
      <c r="S334" s="163"/>
      <c r="T334" s="164"/>
      <c r="AT334" s="159" t="s">
        <v>181</v>
      </c>
      <c r="AU334" s="159" t="s">
        <v>79</v>
      </c>
      <c r="AV334" s="14" t="s">
        <v>79</v>
      </c>
      <c r="AW334" s="14" t="s">
        <v>31</v>
      </c>
      <c r="AX334" s="14" t="s">
        <v>70</v>
      </c>
      <c r="AY334" s="159" t="s">
        <v>173</v>
      </c>
    </row>
    <row r="335" spans="1:65" s="14" customFormat="1">
      <c r="B335" s="158"/>
      <c r="D335" s="148" t="s">
        <v>181</v>
      </c>
      <c r="E335" s="159" t="s">
        <v>3</v>
      </c>
      <c r="F335" s="160" t="s">
        <v>2169</v>
      </c>
      <c r="H335" s="161">
        <v>12.27</v>
      </c>
      <c r="L335" s="158"/>
      <c r="M335" s="162"/>
      <c r="N335" s="163"/>
      <c r="O335" s="163"/>
      <c r="P335" s="163"/>
      <c r="Q335" s="163"/>
      <c r="R335" s="163"/>
      <c r="S335" s="163"/>
      <c r="T335" s="164"/>
      <c r="AT335" s="159" t="s">
        <v>181</v>
      </c>
      <c r="AU335" s="159" t="s">
        <v>79</v>
      </c>
      <c r="AV335" s="14" t="s">
        <v>79</v>
      </c>
      <c r="AW335" s="14" t="s">
        <v>31</v>
      </c>
      <c r="AX335" s="14" t="s">
        <v>70</v>
      </c>
      <c r="AY335" s="159" t="s">
        <v>173</v>
      </c>
    </row>
    <row r="336" spans="1:65" s="15" customFormat="1">
      <c r="B336" s="165"/>
      <c r="D336" s="148" t="s">
        <v>181</v>
      </c>
      <c r="E336" s="166" t="s">
        <v>3</v>
      </c>
      <c r="F336" s="167" t="s">
        <v>188</v>
      </c>
      <c r="H336" s="168">
        <v>48.429999999999993</v>
      </c>
      <c r="L336" s="165"/>
      <c r="M336" s="169"/>
      <c r="N336" s="170"/>
      <c r="O336" s="170"/>
      <c r="P336" s="170"/>
      <c r="Q336" s="170"/>
      <c r="R336" s="170"/>
      <c r="S336" s="170"/>
      <c r="T336" s="171"/>
      <c r="AT336" s="166" t="s">
        <v>181</v>
      </c>
      <c r="AU336" s="166" t="s">
        <v>79</v>
      </c>
      <c r="AV336" s="15" t="s">
        <v>178</v>
      </c>
      <c r="AW336" s="15" t="s">
        <v>31</v>
      </c>
      <c r="AX336" s="15" t="s">
        <v>76</v>
      </c>
      <c r="AY336" s="166" t="s">
        <v>173</v>
      </c>
    </row>
    <row r="337" spans="1:65" s="2" customFormat="1" ht="16.5" customHeight="1">
      <c r="A337" s="30"/>
      <c r="B337" s="135"/>
      <c r="C337" s="172" t="s">
        <v>359</v>
      </c>
      <c r="D337" s="172" t="s">
        <v>246</v>
      </c>
      <c r="E337" s="173" t="s">
        <v>432</v>
      </c>
      <c r="F337" s="174" t="s">
        <v>433</v>
      </c>
      <c r="G337" s="175" t="s">
        <v>239</v>
      </c>
      <c r="H337" s="176">
        <v>1.4999999999999999E-2</v>
      </c>
      <c r="I337" s="177"/>
      <c r="J337" s="177">
        <f>ROUND(I337*H337,2)</f>
        <v>0</v>
      </c>
      <c r="K337" s="174" t="s">
        <v>177</v>
      </c>
      <c r="L337" s="178"/>
      <c r="M337" s="179" t="s">
        <v>3</v>
      </c>
      <c r="N337" s="180" t="s">
        <v>41</v>
      </c>
      <c r="O337" s="144">
        <v>0</v>
      </c>
      <c r="P337" s="144">
        <f>O337*H337</f>
        <v>0</v>
      </c>
      <c r="Q337" s="144">
        <v>1</v>
      </c>
      <c r="R337" s="144">
        <f>Q337*H337</f>
        <v>1.4999999999999999E-2</v>
      </c>
      <c r="S337" s="144">
        <v>0</v>
      </c>
      <c r="T337" s="145">
        <f>S337*H337</f>
        <v>0</v>
      </c>
      <c r="U337" s="30"/>
      <c r="V337" s="30"/>
      <c r="W337" s="30"/>
      <c r="X337" s="30"/>
      <c r="Y337" s="30"/>
      <c r="Z337" s="30"/>
      <c r="AA337" s="30"/>
      <c r="AB337" s="30"/>
      <c r="AC337" s="30"/>
      <c r="AD337" s="30"/>
      <c r="AE337" s="30"/>
      <c r="AR337" s="146" t="s">
        <v>301</v>
      </c>
      <c r="AT337" s="146" t="s">
        <v>246</v>
      </c>
      <c r="AU337" s="146" t="s">
        <v>79</v>
      </c>
      <c r="AY337" s="18" t="s">
        <v>173</v>
      </c>
      <c r="BE337" s="147">
        <f>IF(N337="základní",J337,0)</f>
        <v>0</v>
      </c>
      <c r="BF337" s="147">
        <f>IF(N337="snížená",J337,0)</f>
        <v>0</v>
      </c>
      <c r="BG337" s="147">
        <f>IF(N337="zákl. přenesená",J337,0)</f>
        <v>0</v>
      </c>
      <c r="BH337" s="147">
        <f>IF(N337="sníž. přenesená",J337,0)</f>
        <v>0</v>
      </c>
      <c r="BI337" s="147">
        <f>IF(N337="nulová",J337,0)</f>
        <v>0</v>
      </c>
      <c r="BJ337" s="18" t="s">
        <v>76</v>
      </c>
      <c r="BK337" s="147">
        <f>ROUND(I337*H337,2)</f>
        <v>0</v>
      </c>
      <c r="BL337" s="18" t="s">
        <v>245</v>
      </c>
      <c r="BM337" s="146" t="s">
        <v>2170</v>
      </c>
    </row>
    <row r="338" spans="1:65" s="14" customFormat="1">
      <c r="B338" s="158"/>
      <c r="D338" s="148" t="s">
        <v>181</v>
      </c>
      <c r="F338" s="160" t="s">
        <v>2171</v>
      </c>
      <c r="H338" s="161">
        <v>1.4999999999999999E-2</v>
      </c>
      <c r="L338" s="158"/>
      <c r="M338" s="162"/>
      <c r="N338" s="163"/>
      <c r="O338" s="163"/>
      <c r="P338" s="163"/>
      <c r="Q338" s="163"/>
      <c r="R338" s="163"/>
      <c r="S338" s="163"/>
      <c r="T338" s="164"/>
      <c r="AT338" s="159" t="s">
        <v>181</v>
      </c>
      <c r="AU338" s="159" t="s">
        <v>79</v>
      </c>
      <c r="AV338" s="14" t="s">
        <v>79</v>
      </c>
      <c r="AW338" s="14" t="s">
        <v>4</v>
      </c>
      <c r="AX338" s="14" t="s">
        <v>76</v>
      </c>
      <c r="AY338" s="159" t="s">
        <v>173</v>
      </c>
    </row>
    <row r="339" spans="1:65" s="2" customFormat="1" ht="33" customHeight="1">
      <c r="A339" s="30"/>
      <c r="B339" s="135"/>
      <c r="C339" s="136" t="s">
        <v>360</v>
      </c>
      <c r="D339" s="136" t="s">
        <v>175</v>
      </c>
      <c r="E339" s="137" t="s">
        <v>739</v>
      </c>
      <c r="F339" s="138" t="s">
        <v>740</v>
      </c>
      <c r="G339" s="139" t="s">
        <v>176</v>
      </c>
      <c r="H339" s="140">
        <v>96.86</v>
      </c>
      <c r="I339" s="141"/>
      <c r="J339" s="141">
        <f>ROUND(I339*H339,2)</f>
        <v>0</v>
      </c>
      <c r="K339" s="138" t="s">
        <v>177</v>
      </c>
      <c r="L339" s="31"/>
      <c r="M339" s="142" t="s">
        <v>3</v>
      </c>
      <c r="N339" s="143" t="s">
        <v>41</v>
      </c>
      <c r="O339" s="144">
        <v>0.03</v>
      </c>
      <c r="P339" s="144">
        <f>O339*H339</f>
        <v>2.9057999999999997</v>
      </c>
      <c r="Q339" s="144">
        <v>0</v>
      </c>
      <c r="R339" s="144">
        <f>Q339*H339</f>
        <v>0</v>
      </c>
      <c r="S339" s="144">
        <v>0</v>
      </c>
      <c r="T339" s="145">
        <f>S339*H339</f>
        <v>0</v>
      </c>
      <c r="U339" s="30"/>
      <c r="V339" s="30"/>
      <c r="W339" s="30"/>
      <c r="X339" s="30"/>
      <c r="Y339" s="30"/>
      <c r="Z339" s="30"/>
      <c r="AA339" s="30"/>
      <c r="AB339" s="30"/>
      <c r="AC339" s="30"/>
      <c r="AD339" s="30"/>
      <c r="AE339" s="30"/>
      <c r="AR339" s="146" t="s">
        <v>245</v>
      </c>
      <c r="AT339" s="146" t="s">
        <v>175</v>
      </c>
      <c r="AU339" s="146" t="s">
        <v>79</v>
      </c>
      <c r="AY339" s="18" t="s">
        <v>173</v>
      </c>
      <c r="BE339" s="147">
        <f>IF(N339="základní",J339,0)</f>
        <v>0</v>
      </c>
      <c r="BF339" s="147">
        <f>IF(N339="snížená",J339,0)</f>
        <v>0</v>
      </c>
      <c r="BG339" s="147">
        <f>IF(N339="zákl. přenesená",J339,0)</f>
        <v>0</v>
      </c>
      <c r="BH339" s="147">
        <f>IF(N339="sníž. přenesená",J339,0)</f>
        <v>0</v>
      </c>
      <c r="BI339" s="147">
        <f>IF(N339="nulová",J339,0)</f>
        <v>0</v>
      </c>
      <c r="BJ339" s="18" t="s">
        <v>76</v>
      </c>
      <c r="BK339" s="147">
        <f>ROUND(I339*H339,2)</f>
        <v>0</v>
      </c>
      <c r="BL339" s="18" t="s">
        <v>245</v>
      </c>
      <c r="BM339" s="146" t="s">
        <v>2172</v>
      </c>
    </row>
    <row r="340" spans="1:65" s="2" customFormat="1" ht="39">
      <c r="A340" s="30"/>
      <c r="B340" s="31"/>
      <c r="C340" s="30"/>
      <c r="D340" s="148" t="s">
        <v>179</v>
      </c>
      <c r="E340" s="30"/>
      <c r="F340" s="149" t="s">
        <v>430</v>
      </c>
      <c r="G340" s="30"/>
      <c r="H340" s="30"/>
      <c r="I340" s="30"/>
      <c r="J340" s="30"/>
      <c r="K340" s="30"/>
      <c r="L340" s="31"/>
      <c r="M340" s="150"/>
      <c r="N340" s="151"/>
      <c r="O340" s="51"/>
      <c r="P340" s="51"/>
      <c r="Q340" s="51"/>
      <c r="R340" s="51"/>
      <c r="S340" s="51"/>
      <c r="T340" s="52"/>
      <c r="U340" s="30"/>
      <c r="V340" s="30"/>
      <c r="W340" s="30"/>
      <c r="X340" s="30"/>
      <c r="Y340" s="30"/>
      <c r="Z340" s="30"/>
      <c r="AA340" s="30"/>
      <c r="AB340" s="30"/>
      <c r="AC340" s="30"/>
      <c r="AD340" s="30"/>
      <c r="AE340" s="30"/>
      <c r="AT340" s="18" t="s">
        <v>179</v>
      </c>
      <c r="AU340" s="18" t="s">
        <v>79</v>
      </c>
    </row>
    <row r="341" spans="1:65" s="13" customFormat="1">
      <c r="B341" s="152"/>
      <c r="D341" s="148" t="s">
        <v>181</v>
      </c>
      <c r="E341" s="153" t="s">
        <v>3</v>
      </c>
      <c r="F341" s="154" t="s">
        <v>735</v>
      </c>
      <c r="H341" s="153" t="s">
        <v>3</v>
      </c>
      <c r="L341" s="152"/>
      <c r="M341" s="155"/>
      <c r="N341" s="156"/>
      <c r="O341" s="156"/>
      <c r="P341" s="156"/>
      <c r="Q341" s="156"/>
      <c r="R341" s="156"/>
      <c r="S341" s="156"/>
      <c r="T341" s="157"/>
      <c r="AT341" s="153" t="s">
        <v>181</v>
      </c>
      <c r="AU341" s="153" t="s">
        <v>79</v>
      </c>
      <c r="AV341" s="13" t="s">
        <v>76</v>
      </c>
      <c r="AW341" s="13" t="s">
        <v>31</v>
      </c>
      <c r="AX341" s="13" t="s">
        <v>70</v>
      </c>
      <c r="AY341" s="153" t="s">
        <v>173</v>
      </c>
    </row>
    <row r="342" spans="1:65" s="14" customFormat="1">
      <c r="B342" s="158"/>
      <c r="D342" s="148" t="s">
        <v>181</v>
      </c>
      <c r="E342" s="159" t="s">
        <v>3</v>
      </c>
      <c r="F342" s="160" t="s">
        <v>2173</v>
      </c>
      <c r="H342" s="161">
        <v>72.319999999999993</v>
      </c>
      <c r="L342" s="158"/>
      <c r="M342" s="162"/>
      <c r="N342" s="163"/>
      <c r="O342" s="163"/>
      <c r="P342" s="163"/>
      <c r="Q342" s="163"/>
      <c r="R342" s="163"/>
      <c r="S342" s="163"/>
      <c r="T342" s="164"/>
      <c r="AT342" s="159" t="s">
        <v>181</v>
      </c>
      <c r="AU342" s="159" t="s">
        <v>79</v>
      </c>
      <c r="AV342" s="14" t="s">
        <v>79</v>
      </c>
      <c r="AW342" s="14" t="s">
        <v>31</v>
      </c>
      <c r="AX342" s="14" t="s">
        <v>70</v>
      </c>
      <c r="AY342" s="159" t="s">
        <v>173</v>
      </c>
    </row>
    <row r="343" spans="1:65" s="14" customFormat="1" ht="22.5">
      <c r="B343" s="158"/>
      <c r="D343" s="148" t="s">
        <v>181</v>
      </c>
      <c r="E343" s="159" t="s">
        <v>3</v>
      </c>
      <c r="F343" s="160" t="s">
        <v>2174</v>
      </c>
      <c r="H343" s="161">
        <v>24.54</v>
      </c>
      <c r="L343" s="158"/>
      <c r="M343" s="162"/>
      <c r="N343" s="163"/>
      <c r="O343" s="163"/>
      <c r="P343" s="163"/>
      <c r="Q343" s="163"/>
      <c r="R343" s="163"/>
      <c r="S343" s="163"/>
      <c r="T343" s="164"/>
      <c r="AT343" s="159" t="s">
        <v>181</v>
      </c>
      <c r="AU343" s="159" t="s">
        <v>79</v>
      </c>
      <c r="AV343" s="14" t="s">
        <v>79</v>
      </c>
      <c r="AW343" s="14" t="s">
        <v>31</v>
      </c>
      <c r="AX343" s="14" t="s">
        <v>70</v>
      </c>
      <c r="AY343" s="159" t="s">
        <v>173</v>
      </c>
    </row>
    <row r="344" spans="1:65" s="15" customFormat="1">
      <c r="B344" s="165"/>
      <c r="D344" s="148" t="s">
        <v>181</v>
      </c>
      <c r="E344" s="166" t="s">
        <v>3</v>
      </c>
      <c r="F344" s="167" t="s">
        <v>188</v>
      </c>
      <c r="H344" s="168">
        <v>96.859999999999985</v>
      </c>
      <c r="L344" s="165"/>
      <c r="M344" s="169"/>
      <c r="N344" s="170"/>
      <c r="O344" s="170"/>
      <c r="P344" s="170"/>
      <c r="Q344" s="170"/>
      <c r="R344" s="170"/>
      <c r="S344" s="170"/>
      <c r="T344" s="171"/>
      <c r="AT344" s="166" t="s">
        <v>181</v>
      </c>
      <c r="AU344" s="166" t="s">
        <v>79</v>
      </c>
      <c r="AV344" s="15" t="s">
        <v>178</v>
      </c>
      <c r="AW344" s="15" t="s">
        <v>31</v>
      </c>
      <c r="AX344" s="15" t="s">
        <v>76</v>
      </c>
      <c r="AY344" s="166" t="s">
        <v>173</v>
      </c>
    </row>
    <row r="345" spans="1:65" s="2" customFormat="1" ht="16.5" customHeight="1">
      <c r="A345" s="30"/>
      <c r="B345" s="135"/>
      <c r="C345" s="172" t="s">
        <v>361</v>
      </c>
      <c r="D345" s="172" t="s">
        <v>246</v>
      </c>
      <c r="E345" s="173" t="s">
        <v>438</v>
      </c>
      <c r="F345" s="174" t="s">
        <v>439</v>
      </c>
      <c r="G345" s="175" t="s">
        <v>239</v>
      </c>
      <c r="H345" s="176">
        <v>3.4000000000000002E-2</v>
      </c>
      <c r="I345" s="177"/>
      <c r="J345" s="177">
        <f>ROUND(I345*H345,2)</f>
        <v>0</v>
      </c>
      <c r="K345" s="174" t="s">
        <v>177</v>
      </c>
      <c r="L345" s="178"/>
      <c r="M345" s="179" t="s">
        <v>3</v>
      </c>
      <c r="N345" s="180" t="s">
        <v>41</v>
      </c>
      <c r="O345" s="144">
        <v>0</v>
      </c>
      <c r="P345" s="144">
        <f>O345*H345</f>
        <v>0</v>
      </c>
      <c r="Q345" s="144">
        <v>1</v>
      </c>
      <c r="R345" s="144">
        <f>Q345*H345</f>
        <v>3.4000000000000002E-2</v>
      </c>
      <c r="S345" s="144">
        <v>0</v>
      </c>
      <c r="T345" s="145">
        <f>S345*H345</f>
        <v>0</v>
      </c>
      <c r="U345" s="30"/>
      <c r="V345" s="30"/>
      <c r="W345" s="30"/>
      <c r="X345" s="30"/>
      <c r="Y345" s="30"/>
      <c r="Z345" s="30"/>
      <c r="AA345" s="30"/>
      <c r="AB345" s="30"/>
      <c r="AC345" s="30"/>
      <c r="AD345" s="30"/>
      <c r="AE345" s="30"/>
      <c r="AR345" s="146" t="s">
        <v>301</v>
      </c>
      <c r="AT345" s="146" t="s">
        <v>246</v>
      </c>
      <c r="AU345" s="146" t="s">
        <v>79</v>
      </c>
      <c r="AY345" s="18" t="s">
        <v>173</v>
      </c>
      <c r="BE345" s="147">
        <f>IF(N345="základní",J345,0)</f>
        <v>0</v>
      </c>
      <c r="BF345" s="147">
        <f>IF(N345="snížená",J345,0)</f>
        <v>0</v>
      </c>
      <c r="BG345" s="147">
        <f>IF(N345="zákl. přenesená",J345,0)</f>
        <v>0</v>
      </c>
      <c r="BH345" s="147">
        <f>IF(N345="sníž. přenesená",J345,0)</f>
        <v>0</v>
      </c>
      <c r="BI345" s="147">
        <f>IF(N345="nulová",J345,0)</f>
        <v>0</v>
      </c>
      <c r="BJ345" s="18" t="s">
        <v>76</v>
      </c>
      <c r="BK345" s="147">
        <f>ROUND(I345*H345,2)</f>
        <v>0</v>
      </c>
      <c r="BL345" s="18" t="s">
        <v>245</v>
      </c>
      <c r="BM345" s="146" t="s">
        <v>2175</v>
      </c>
    </row>
    <row r="346" spans="1:65" s="14" customFormat="1">
      <c r="B346" s="158"/>
      <c r="D346" s="148" t="s">
        <v>181</v>
      </c>
      <c r="F346" s="160" t="s">
        <v>2176</v>
      </c>
      <c r="H346" s="161">
        <v>3.4000000000000002E-2</v>
      </c>
      <c r="L346" s="158"/>
      <c r="M346" s="162"/>
      <c r="N346" s="163"/>
      <c r="O346" s="163"/>
      <c r="P346" s="163"/>
      <c r="Q346" s="163"/>
      <c r="R346" s="163"/>
      <c r="S346" s="163"/>
      <c r="T346" s="164"/>
      <c r="AT346" s="159" t="s">
        <v>181</v>
      </c>
      <c r="AU346" s="159" t="s">
        <v>79</v>
      </c>
      <c r="AV346" s="14" t="s">
        <v>79</v>
      </c>
      <c r="AW346" s="14" t="s">
        <v>4</v>
      </c>
      <c r="AX346" s="14" t="s">
        <v>76</v>
      </c>
      <c r="AY346" s="159" t="s">
        <v>173</v>
      </c>
    </row>
    <row r="347" spans="1:65" s="2" customFormat="1" ht="44.25" customHeight="1">
      <c r="A347" s="30"/>
      <c r="B347" s="135"/>
      <c r="C347" s="136" t="s">
        <v>362</v>
      </c>
      <c r="D347" s="136" t="s">
        <v>175</v>
      </c>
      <c r="E347" s="137" t="s">
        <v>462</v>
      </c>
      <c r="F347" s="138" t="s">
        <v>463</v>
      </c>
      <c r="G347" s="139" t="s">
        <v>239</v>
      </c>
      <c r="H347" s="140">
        <v>4.9000000000000002E-2</v>
      </c>
      <c r="I347" s="141"/>
      <c r="J347" s="141">
        <f>ROUND(I347*H347,2)</f>
        <v>0</v>
      </c>
      <c r="K347" s="138" t="s">
        <v>177</v>
      </c>
      <c r="L347" s="31"/>
      <c r="M347" s="142" t="s">
        <v>3</v>
      </c>
      <c r="N347" s="143" t="s">
        <v>41</v>
      </c>
      <c r="O347" s="144">
        <v>1.5669999999999999</v>
      </c>
      <c r="P347" s="144">
        <f>O347*H347</f>
        <v>7.6783000000000004E-2</v>
      </c>
      <c r="Q347" s="144">
        <v>0</v>
      </c>
      <c r="R347" s="144">
        <f>Q347*H347</f>
        <v>0</v>
      </c>
      <c r="S347" s="144">
        <v>0</v>
      </c>
      <c r="T347" s="145">
        <f>S347*H347</f>
        <v>0</v>
      </c>
      <c r="U347" s="30"/>
      <c r="V347" s="30"/>
      <c r="W347" s="30"/>
      <c r="X347" s="30"/>
      <c r="Y347" s="30"/>
      <c r="Z347" s="30"/>
      <c r="AA347" s="30"/>
      <c r="AB347" s="30"/>
      <c r="AC347" s="30"/>
      <c r="AD347" s="30"/>
      <c r="AE347" s="30"/>
      <c r="AR347" s="146" t="s">
        <v>245</v>
      </c>
      <c r="AT347" s="146" t="s">
        <v>175</v>
      </c>
      <c r="AU347" s="146" t="s">
        <v>79</v>
      </c>
      <c r="AY347" s="18" t="s">
        <v>173</v>
      </c>
      <c r="BE347" s="147">
        <f>IF(N347="základní",J347,0)</f>
        <v>0</v>
      </c>
      <c r="BF347" s="147">
        <f>IF(N347="snížená",J347,0)</f>
        <v>0</v>
      </c>
      <c r="BG347" s="147">
        <f>IF(N347="zákl. přenesená",J347,0)</f>
        <v>0</v>
      </c>
      <c r="BH347" s="147">
        <f>IF(N347="sníž. přenesená",J347,0)</f>
        <v>0</v>
      </c>
      <c r="BI347" s="147">
        <f>IF(N347="nulová",J347,0)</f>
        <v>0</v>
      </c>
      <c r="BJ347" s="18" t="s">
        <v>76</v>
      </c>
      <c r="BK347" s="147">
        <f>ROUND(I347*H347,2)</f>
        <v>0</v>
      </c>
      <c r="BL347" s="18" t="s">
        <v>245</v>
      </c>
      <c r="BM347" s="146" t="s">
        <v>2177</v>
      </c>
    </row>
    <row r="348" spans="1:65" s="2" customFormat="1" ht="126.75">
      <c r="A348" s="30"/>
      <c r="B348" s="31"/>
      <c r="C348" s="30"/>
      <c r="D348" s="148" t="s">
        <v>179</v>
      </c>
      <c r="E348" s="30"/>
      <c r="F348" s="149" t="s">
        <v>464</v>
      </c>
      <c r="G348" s="30"/>
      <c r="H348" s="30"/>
      <c r="I348" s="30"/>
      <c r="J348" s="30"/>
      <c r="K348" s="30"/>
      <c r="L348" s="31"/>
      <c r="M348" s="150"/>
      <c r="N348" s="151"/>
      <c r="O348" s="51"/>
      <c r="P348" s="51"/>
      <c r="Q348" s="51"/>
      <c r="R348" s="51"/>
      <c r="S348" s="51"/>
      <c r="T348" s="52"/>
      <c r="U348" s="30"/>
      <c r="V348" s="30"/>
      <c r="W348" s="30"/>
      <c r="X348" s="30"/>
      <c r="Y348" s="30"/>
      <c r="Z348" s="30"/>
      <c r="AA348" s="30"/>
      <c r="AB348" s="30"/>
      <c r="AC348" s="30"/>
      <c r="AD348" s="30"/>
      <c r="AE348" s="30"/>
      <c r="AT348" s="18" t="s">
        <v>179</v>
      </c>
      <c r="AU348" s="18" t="s">
        <v>79</v>
      </c>
    </row>
    <row r="349" spans="1:65" s="12" customFormat="1" ht="25.9" customHeight="1">
      <c r="B349" s="123"/>
      <c r="D349" s="124" t="s">
        <v>69</v>
      </c>
      <c r="E349" s="125" t="s">
        <v>471</v>
      </c>
      <c r="F349" s="125" t="s">
        <v>472</v>
      </c>
      <c r="J349" s="126">
        <f>BK349</f>
        <v>0</v>
      </c>
      <c r="L349" s="123"/>
      <c r="M349" s="127"/>
      <c r="N349" s="128"/>
      <c r="O349" s="128"/>
      <c r="P349" s="129">
        <f>P350+P352+P360+P362+P364+P366+P368+P370+P372</f>
        <v>0</v>
      </c>
      <c r="Q349" s="128"/>
      <c r="R349" s="129">
        <f>R350+R352+R360+R362+R364+R366+R368+R370+R372</f>
        <v>1.43</v>
      </c>
      <c r="S349" s="128"/>
      <c r="T349" s="130">
        <f>T350+T352+T360+T362+T364+T366+T368+T370+T372</f>
        <v>6.5</v>
      </c>
      <c r="AR349" s="124" t="s">
        <v>197</v>
      </c>
      <c r="AT349" s="131" t="s">
        <v>69</v>
      </c>
      <c r="AU349" s="131" t="s">
        <v>70</v>
      </c>
      <c r="AY349" s="124" t="s">
        <v>173</v>
      </c>
      <c r="BK349" s="132">
        <f>BK350+BK352+BK360+BK362+BK364+BK366+BK368+BK370+BK372</f>
        <v>0</v>
      </c>
    </row>
    <row r="350" spans="1:65" s="12" customFormat="1" ht="22.9" customHeight="1">
      <c r="B350" s="123"/>
      <c r="D350" s="124" t="s">
        <v>69</v>
      </c>
      <c r="E350" s="133" t="s">
        <v>473</v>
      </c>
      <c r="F350" s="133" t="s">
        <v>474</v>
      </c>
      <c r="J350" s="134">
        <f>BK350</f>
        <v>0</v>
      </c>
      <c r="L350" s="123"/>
      <c r="M350" s="127"/>
      <c r="N350" s="128"/>
      <c r="O350" s="128"/>
      <c r="P350" s="129">
        <f>P351</f>
        <v>0</v>
      </c>
      <c r="Q350" s="128"/>
      <c r="R350" s="129">
        <f>R351</f>
        <v>0</v>
      </c>
      <c r="S350" s="128"/>
      <c r="T350" s="130">
        <f>T351</f>
        <v>0</v>
      </c>
      <c r="AR350" s="124" t="s">
        <v>197</v>
      </c>
      <c r="AT350" s="131" t="s">
        <v>69</v>
      </c>
      <c r="AU350" s="131" t="s">
        <v>76</v>
      </c>
      <c r="AY350" s="124" t="s">
        <v>173</v>
      </c>
      <c r="BK350" s="132">
        <f>BK351</f>
        <v>0</v>
      </c>
    </row>
    <row r="351" spans="1:65" s="2" customFormat="1" ht="16.5" customHeight="1">
      <c r="A351" s="30"/>
      <c r="B351" s="135"/>
      <c r="C351" s="136" t="s">
        <v>364</v>
      </c>
      <c r="D351" s="136" t="s">
        <v>175</v>
      </c>
      <c r="E351" s="137" t="s">
        <v>475</v>
      </c>
      <c r="F351" s="138" t="s">
        <v>474</v>
      </c>
      <c r="G351" s="139" t="s">
        <v>476</v>
      </c>
      <c r="H351" s="140">
        <v>1</v>
      </c>
      <c r="I351" s="141"/>
      <c r="J351" s="141">
        <f>ROUND(I351*H351,2)</f>
        <v>0</v>
      </c>
      <c r="K351" s="138" t="s">
        <v>177</v>
      </c>
      <c r="L351" s="31"/>
      <c r="M351" s="142" t="s">
        <v>3</v>
      </c>
      <c r="N351" s="143" t="s">
        <v>41</v>
      </c>
      <c r="O351" s="144">
        <v>0</v>
      </c>
      <c r="P351" s="144">
        <f>O351*H351</f>
        <v>0</v>
      </c>
      <c r="Q351" s="144">
        <v>0</v>
      </c>
      <c r="R351" s="144">
        <f>Q351*H351</f>
        <v>0</v>
      </c>
      <c r="S351" s="144">
        <v>0</v>
      </c>
      <c r="T351" s="145">
        <f>S351*H351</f>
        <v>0</v>
      </c>
      <c r="U351" s="30"/>
      <c r="V351" s="30"/>
      <c r="W351" s="30"/>
      <c r="X351" s="30"/>
      <c r="Y351" s="30"/>
      <c r="Z351" s="30"/>
      <c r="AA351" s="30"/>
      <c r="AB351" s="30"/>
      <c r="AC351" s="30"/>
      <c r="AD351" s="30"/>
      <c r="AE351" s="30"/>
      <c r="AR351" s="146" t="s">
        <v>477</v>
      </c>
      <c r="AT351" s="146" t="s">
        <v>175</v>
      </c>
      <c r="AU351" s="146" t="s">
        <v>79</v>
      </c>
      <c r="AY351" s="18" t="s">
        <v>173</v>
      </c>
      <c r="BE351" s="147">
        <f>IF(N351="základní",J351,0)</f>
        <v>0</v>
      </c>
      <c r="BF351" s="147">
        <f>IF(N351="snížená",J351,0)</f>
        <v>0</v>
      </c>
      <c r="BG351" s="147">
        <f>IF(N351="zákl. přenesená",J351,0)</f>
        <v>0</v>
      </c>
      <c r="BH351" s="147">
        <f>IF(N351="sníž. přenesená",J351,0)</f>
        <v>0</v>
      </c>
      <c r="BI351" s="147">
        <f>IF(N351="nulová",J351,0)</f>
        <v>0</v>
      </c>
      <c r="BJ351" s="18" t="s">
        <v>76</v>
      </c>
      <c r="BK351" s="147">
        <f>ROUND(I351*H351,2)</f>
        <v>0</v>
      </c>
      <c r="BL351" s="18" t="s">
        <v>477</v>
      </c>
      <c r="BM351" s="146" t="s">
        <v>2178</v>
      </c>
    </row>
    <row r="352" spans="1:65" s="12" customFormat="1" ht="22.9" customHeight="1">
      <c r="B352" s="123"/>
      <c r="D352" s="124" t="s">
        <v>69</v>
      </c>
      <c r="E352" s="133" t="s">
        <v>478</v>
      </c>
      <c r="F352" s="133" t="s">
        <v>479</v>
      </c>
      <c r="J352" s="134">
        <f>BK352</f>
        <v>0</v>
      </c>
      <c r="L352" s="123"/>
      <c r="M352" s="127"/>
      <c r="N352" s="128"/>
      <c r="O352" s="128"/>
      <c r="P352" s="129">
        <f>SUM(P353:P359)</f>
        <v>0</v>
      </c>
      <c r="Q352" s="128"/>
      <c r="R352" s="129">
        <f>SUM(R353:R359)</f>
        <v>1.43</v>
      </c>
      <c r="S352" s="128"/>
      <c r="T352" s="130">
        <f>SUM(T353:T359)</f>
        <v>6.5</v>
      </c>
      <c r="AR352" s="124" t="s">
        <v>197</v>
      </c>
      <c r="AT352" s="131" t="s">
        <v>69</v>
      </c>
      <c r="AU352" s="131" t="s">
        <v>76</v>
      </c>
      <c r="AY352" s="124" t="s">
        <v>173</v>
      </c>
      <c r="BK352" s="132">
        <f>SUM(BK353:BK359)</f>
        <v>0</v>
      </c>
    </row>
    <row r="353" spans="1:65" s="2" customFormat="1" ht="21.75" customHeight="1">
      <c r="A353" s="30"/>
      <c r="B353" s="135"/>
      <c r="C353" s="136" t="s">
        <v>366</v>
      </c>
      <c r="D353" s="136" t="s">
        <v>175</v>
      </c>
      <c r="E353" s="137" t="s">
        <v>480</v>
      </c>
      <c r="F353" s="138" t="s">
        <v>481</v>
      </c>
      <c r="G353" s="139" t="s">
        <v>476</v>
      </c>
      <c r="H353" s="140">
        <v>1</v>
      </c>
      <c r="I353" s="141"/>
      <c r="J353" s="141">
        <f>ROUND(I353*H353,2)</f>
        <v>0</v>
      </c>
      <c r="K353" s="138" t="s">
        <v>3</v>
      </c>
      <c r="L353" s="31"/>
      <c r="M353" s="142" t="s">
        <v>3</v>
      </c>
      <c r="N353" s="143" t="s">
        <v>41</v>
      </c>
      <c r="O353" s="144">
        <v>0</v>
      </c>
      <c r="P353" s="144">
        <f>O353*H353</f>
        <v>0</v>
      </c>
      <c r="Q353" s="144">
        <v>0</v>
      </c>
      <c r="R353" s="144">
        <f>Q353*H353</f>
        <v>0</v>
      </c>
      <c r="S353" s="144">
        <v>0</v>
      </c>
      <c r="T353" s="145">
        <f>S353*H353</f>
        <v>0</v>
      </c>
      <c r="U353" s="30"/>
      <c r="V353" s="30"/>
      <c r="W353" s="30"/>
      <c r="X353" s="30"/>
      <c r="Y353" s="30"/>
      <c r="Z353" s="30"/>
      <c r="AA353" s="30"/>
      <c r="AB353" s="30"/>
      <c r="AC353" s="30"/>
      <c r="AD353" s="30"/>
      <c r="AE353" s="30"/>
      <c r="AR353" s="146" t="s">
        <v>477</v>
      </c>
      <c r="AT353" s="146" t="s">
        <v>175</v>
      </c>
      <c r="AU353" s="146" t="s">
        <v>79</v>
      </c>
      <c r="AY353" s="18" t="s">
        <v>173</v>
      </c>
      <c r="BE353" s="147">
        <f>IF(N353="základní",J353,0)</f>
        <v>0</v>
      </c>
      <c r="BF353" s="147">
        <f>IF(N353="snížená",J353,0)</f>
        <v>0</v>
      </c>
      <c r="BG353" s="147">
        <f>IF(N353="zákl. přenesená",J353,0)</f>
        <v>0</v>
      </c>
      <c r="BH353" s="147">
        <f>IF(N353="sníž. přenesená",J353,0)</f>
        <v>0</v>
      </c>
      <c r="BI353" s="147">
        <f>IF(N353="nulová",J353,0)</f>
        <v>0</v>
      </c>
      <c r="BJ353" s="18" t="s">
        <v>76</v>
      </c>
      <c r="BK353" s="147">
        <f>ROUND(I353*H353,2)</f>
        <v>0</v>
      </c>
      <c r="BL353" s="18" t="s">
        <v>477</v>
      </c>
      <c r="BM353" s="146" t="s">
        <v>2179</v>
      </c>
    </row>
    <row r="354" spans="1:65" s="2" customFormat="1" ht="33.75" customHeight="1">
      <c r="A354" s="30"/>
      <c r="B354" s="135"/>
      <c r="C354" s="136" t="s">
        <v>368</v>
      </c>
      <c r="D354" s="136" t="s">
        <v>175</v>
      </c>
      <c r="E354" s="137" t="s">
        <v>482</v>
      </c>
      <c r="F354" s="138" t="s">
        <v>575</v>
      </c>
      <c r="G354" s="139" t="s">
        <v>190</v>
      </c>
      <c r="H354" s="140">
        <v>26</v>
      </c>
      <c r="I354" s="141"/>
      <c r="J354" s="141">
        <f>ROUND(I354*H354,2)</f>
        <v>0</v>
      </c>
      <c r="K354" s="138" t="s">
        <v>3</v>
      </c>
      <c r="L354" s="31"/>
      <c r="M354" s="142" t="s">
        <v>3</v>
      </c>
      <c r="N354" s="143" t="s">
        <v>41</v>
      </c>
      <c r="O354" s="144">
        <v>0</v>
      </c>
      <c r="P354" s="144">
        <f>O354*H354</f>
        <v>0</v>
      </c>
      <c r="Q354" s="144">
        <v>5.5E-2</v>
      </c>
      <c r="R354" s="144">
        <f>Q354*H354</f>
        <v>1.43</v>
      </c>
      <c r="S354" s="144">
        <v>0.25</v>
      </c>
      <c r="T354" s="145">
        <f>S354*H354</f>
        <v>6.5</v>
      </c>
      <c r="U354" s="30"/>
      <c r="V354" s="30"/>
      <c r="W354" s="30"/>
      <c r="X354" s="30"/>
      <c r="Y354" s="30"/>
      <c r="Z354" s="30"/>
      <c r="AA354" s="30"/>
      <c r="AB354" s="30"/>
      <c r="AC354" s="30"/>
      <c r="AD354" s="30"/>
      <c r="AE354" s="30"/>
      <c r="AR354" s="146" t="s">
        <v>477</v>
      </c>
      <c r="AT354" s="146" t="s">
        <v>175</v>
      </c>
      <c r="AU354" s="146" t="s">
        <v>79</v>
      </c>
      <c r="AY354" s="18" t="s">
        <v>173</v>
      </c>
      <c r="BE354" s="147">
        <f>IF(N354="základní",J354,0)</f>
        <v>0</v>
      </c>
      <c r="BF354" s="147">
        <f>IF(N354="snížená",J354,0)</f>
        <v>0</v>
      </c>
      <c r="BG354" s="147">
        <f>IF(N354="zákl. přenesená",J354,0)</f>
        <v>0</v>
      </c>
      <c r="BH354" s="147">
        <f>IF(N354="sníž. přenesená",J354,0)</f>
        <v>0</v>
      </c>
      <c r="BI354" s="147">
        <f>IF(N354="nulová",J354,0)</f>
        <v>0</v>
      </c>
      <c r="BJ354" s="18" t="s">
        <v>76</v>
      </c>
      <c r="BK354" s="147">
        <f>ROUND(I354*H354,2)</f>
        <v>0</v>
      </c>
      <c r="BL354" s="18" t="s">
        <v>477</v>
      </c>
      <c r="BM354" s="146" t="s">
        <v>2180</v>
      </c>
    </row>
    <row r="355" spans="1:65" s="2" customFormat="1" ht="68.25">
      <c r="A355" s="30"/>
      <c r="B355" s="31"/>
      <c r="C355" s="30"/>
      <c r="D355" s="148" t="s">
        <v>304</v>
      </c>
      <c r="E355" s="30"/>
      <c r="F355" s="149" t="s">
        <v>484</v>
      </c>
      <c r="G355" s="30"/>
      <c r="H355" s="30"/>
      <c r="I355" s="30"/>
      <c r="J355" s="30"/>
      <c r="K355" s="30"/>
      <c r="L355" s="31"/>
      <c r="M355" s="150"/>
      <c r="N355" s="151"/>
      <c r="O355" s="51"/>
      <c r="P355" s="51"/>
      <c r="Q355" s="51"/>
      <c r="R355" s="51"/>
      <c r="S355" s="51"/>
      <c r="T355" s="52"/>
      <c r="U355" s="30"/>
      <c r="V355" s="30"/>
      <c r="W355" s="30"/>
      <c r="X355" s="30"/>
      <c r="Y355" s="30"/>
      <c r="Z355" s="30"/>
      <c r="AA355" s="30"/>
      <c r="AB355" s="30"/>
      <c r="AC355" s="30"/>
      <c r="AD355" s="30"/>
      <c r="AE355" s="30"/>
      <c r="AT355" s="18" t="s">
        <v>304</v>
      </c>
      <c r="AU355" s="18" t="s">
        <v>79</v>
      </c>
    </row>
    <row r="356" spans="1:65" s="13" customFormat="1">
      <c r="B356" s="152"/>
      <c r="D356" s="148" t="s">
        <v>181</v>
      </c>
      <c r="E356" s="153" t="s">
        <v>3</v>
      </c>
      <c r="F356" s="154" t="s">
        <v>577</v>
      </c>
      <c r="H356" s="153" t="s">
        <v>3</v>
      </c>
      <c r="L356" s="152"/>
      <c r="M356" s="155"/>
      <c r="N356" s="156"/>
      <c r="O356" s="156"/>
      <c r="P356" s="156"/>
      <c r="Q356" s="156"/>
      <c r="R356" s="156"/>
      <c r="S356" s="156"/>
      <c r="T356" s="157"/>
      <c r="AT356" s="153" t="s">
        <v>181</v>
      </c>
      <c r="AU356" s="153" t="s">
        <v>79</v>
      </c>
      <c r="AV356" s="13" t="s">
        <v>76</v>
      </c>
      <c r="AW356" s="13" t="s">
        <v>31</v>
      </c>
      <c r="AX356" s="13" t="s">
        <v>70</v>
      </c>
      <c r="AY356" s="153" t="s">
        <v>173</v>
      </c>
    </row>
    <row r="357" spans="1:65" s="14" customFormat="1" ht="22.5">
      <c r="B357" s="158"/>
      <c r="D357" s="148" t="s">
        <v>181</v>
      </c>
      <c r="E357" s="159" t="s">
        <v>3</v>
      </c>
      <c r="F357" s="160" t="s">
        <v>1207</v>
      </c>
      <c r="H357" s="161">
        <v>9</v>
      </c>
      <c r="L357" s="158"/>
      <c r="M357" s="162"/>
      <c r="N357" s="163"/>
      <c r="O357" s="163"/>
      <c r="P357" s="163"/>
      <c r="Q357" s="163"/>
      <c r="R357" s="163"/>
      <c r="S357" s="163"/>
      <c r="T357" s="164"/>
      <c r="AT357" s="159" t="s">
        <v>181</v>
      </c>
      <c r="AU357" s="159" t="s">
        <v>79</v>
      </c>
      <c r="AV357" s="14" t="s">
        <v>79</v>
      </c>
      <c r="AW357" s="14" t="s">
        <v>31</v>
      </c>
      <c r="AX357" s="14" t="s">
        <v>70</v>
      </c>
      <c r="AY357" s="159" t="s">
        <v>173</v>
      </c>
    </row>
    <row r="358" spans="1:65" s="14" customFormat="1">
      <c r="B358" s="158"/>
      <c r="D358" s="148" t="s">
        <v>181</v>
      </c>
      <c r="E358" s="159" t="s">
        <v>3</v>
      </c>
      <c r="F358" s="160" t="s">
        <v>1208</v>
      </c>
      <c r="H358" s="161">
        <v>17</v>
      </c>
      <c r="L358" s="158"/>
      <c r="M358" s="162"/>
      <c r="N358" s="163"/>
      <c r="O358" s="163"/>
      <c r="P358" s="163"/>
      <c r="Q358" s="163"/>
      <c r="R358" s="163"/>
      <c r="S358" s="163"/>
      <c r="T358" s="164"/>
      <c r="AT358" s="159" t="s">
        <v>181</v>
      </c>
      <c r="AU358" s="159" t="s">
        <v>79</v>
      </c>
      <c r="AV358" s="14" t="s">
        <v>79</v>
      </c>
      <c r="AW358" s="14" t="s">
        <v>31</v>
      </c>
      <c r="AX358" s="14" t="s">
        <v>70</v>
      </c>
      <c r="AY358" s="159" t="s">
        <v>173</v>
      </c>
    </row>
    <row r="359" spans="1:65" s="15" customFormat="1">
      <c r="B359" s="165"/>
      <c r="D359" s="148" t="s">
        <v>181</v>
      </c>
      <c r="E359" s="166" t="s">
        <v>3</v>
      </c>
      <c r="F359" s="167" t="s">
        <v>188</v>
      </c>
      <c r="H359" s="168">
        <v>26</v>
      </c>
      <c r="L359" s="165"/>
      <c r="M359" s="169"/>
      <c r="N359" s="170"/>
      <c r="O359" s="170"/>
      <c r="P359" s="170"/>
      <c r="Q359" s="170"/>
      <c r="R359" s="170"/>
      <c r="S359" s="170"/>
      <c r="T359" s="171"/>
      <c r="AT359" s="166" t="s">
        <v>181</v>
      </c>
      <c r="AU359" s="166" t="s">
        <v>79</v>
      </c>
      <c r="AV359" s="15" t="s">
        <v>178</v>
      </c>
      <c r="AW359" s="15" t="s">
        <v>31</v>
      </c>
      <c r="AX359" s="15" t="s">
        <v>76</v>
      </c>
      <c r="AY359" s="166" t="s">
        <v>173</v>
      </c>
    </row>
    <row r="360" spans="1:65" s="12" customFormat="1" ht="22.9" customHeight="1">
      <c r="B360" s="123"/>
      <c r="D360" s="124" t="s">
        <v>69</v>
      </c>
      <c r="E360" s="133" t="s">
        <v>486</v>
      </c>
      <c r="F360" s="133" t="s">
        <v>487</v>
      </c>
      <c r="J360" s="134">
        <f>BK360</f>
        <v>0</v>
      </c>
      <c r="L360" s="123"/>
      <c r="M360" s="127"/>
      <c r="N360" s="128"/>
      <c r="O360" s="128"/>
      <c r="P360" s="129">
        <f>P361</f>
        <v>0</v>
      </c>
      <c r="Q360" s="128"/>
      <c r="R360" s="129">
        <f>R361</f>
        <v>0</v>
      </c>
      <c r="S360" s="128"/>
      <c r="T360" s="130">
        <f>T361</f>
        <v>0</v>
      </c>
      <c r="AR360" s="124" t="s">
        <v>197</v>
      </c>
      <c r="AT360" s="131" t="s">
        <v>69</v>
      </c>
      <c r="AU360" s="131" t="s">
        <v>76</v>
      </c>
      <c r="AY360" s="124" t="s">
        <v>173</v>
      </c>
      <c r="BK360" s="132">
        <f>BK361</f>
        <v>0</v>
      </c>
    </row>
    <row r="361" spans="1:65" s="2" customFormat="1" ht="16.5" customHeight="1">
      <c r="A361" s="30"/>
      <c r="B361" s="135"/>
      <c r="C361" s="136" t="s">
        <v>373</v>
      </c>
      <c r="D361" s="136" t="s">
        <v>175</v>
      </c>
      <c r="E361" s="137" t="s">
        <v>488</v>
      </c>
      <c r="F361" s="138" t="s">
        <v>487</v>
      </c>
      <c r="G361" s="139" t="s">
        <v>476</v>
      </c>
      <c r="H361" s="140">
        <v>1</v>
      </c>
      <c r="I361" s="141"/>
      <c r="J361" s="141">
        <f>ROUND(I361*H361,2)</f>
        <v>0</v>
      </c>
      <c r="K361" s="138" t="s">
        <v>177</v>
      </c>
      <c r="L361" s="31"/>
      <c r="M361" s="142" t="s">
        <v>3</v>
      </c>
      <c r="N361" s="143" t="s">
        <v>41</v>
      </c>
      <c r="O361" s="144">
        <v>0</v>
      </c>
      <c r="P361" s="144">
        <f>O361*H361</f>
        <v>0</v>
      </c>
      <c r="Q361" s="144">
        <v>0</v>
      </c>
      <c r="R361" s="144">
        <f>Q361*H361</f>
        <v>0</v>
      </c>
      <c r="S361" s="144">
        <v>0</v>
      </c>
      <c r="T361" s="145">
        <f>S361*H361</f>
        <v>0</v>
      </c>
      <c r="U361" s="30"/>
      <c r="V361" s="30"/>
      <c r="W361" s="30"/>
      <c r="X361" s="30"/>
      <c r="Y361" s="30"/>
      <c r="Z361" s="30"/>
      <c r="AA361" s="30"/>
      <c r="AB361" s="30"/>
      <c r="AC361" s="30"/>
      <c r="AD361" s="30"/>
      <c r="AE361" s="30"/>
      <c r="AR361" s="146" t="s">
        <v>477</v>
      </c>
      <c r="AT361" s="146" t="s">
        <v>175</v>
      </c>
      <c r="AU361" s="146" t="s">
        <v>79</v>
      </c>
      <c r="AY361" s="18" t="s">
        <v>173</v>
      </c>
      <c r="BE361" s="147">
        <f>IF(N361="základní",J361,0)</f>
        <v>0</v>
      </c>
      <c r="BF361" s="147">
        <f>IF(N361="snížená",J361,0)</f>
        <v>0</v>
      </c>
      <c r="BG361" s="147">
        <f>IF(N361="zákl. přenesená",J361,0)</f>
        <v>0</v>
      </c>
      <c r="BH361" s="147">
        <f>IF(N361="sníž. přenesená",J361,0)</f>
        <v>0</v>
      </c>
      <c r="BI361" s="147">
        <f>IF(N361="nulová",J361,0)</f>
        <v>0</v>
      </c>
      <c r="BJ361" s="18" t="s">
        <v>76</v>
      </c>
      <c r="BK361" s="147">
        <f>ROUND(I361*H361,2)</f>
        <v>0</v>
      </c>
      <c r="BL361" s="18" t="s">
        <v>477</v>
      </c>
      <c r="BM361" s="146" t="s">
        <v>2181</v>
      </c>
    </row>
    <row r="362" spans="1:65" s="12" customFormat="1" ht="22.9" customHeight="1">
      <c r="B362" s="123"/>
      <c r="D362" s="124" t="s">
        <v>69</v>
      </c>
      <c r="E362" s="133" t="s">
        <v>489</v>
      </c>
      <c r="F362" s="133" t="s">
        <v>490</v>
      </c>
      <c r="J362" s="134">
        <f>BK362</f>
        <v>0</v>
      </c>
      <c r="L362" s="123"/>
      <c r="M362" s="127"/>
      <c r="N362" s="128"/>
      <c r="O362" s="128"/>
      <c r="P362" s="129">
        <f>P363</f>
        <v>0</v>
      </c>
      <c r="Q362" s="128"/>
      <c r="R362" s="129">
        <f>R363</f>
        <v>0</v>
      </c>
      <c r="S362" s="128"/>
      <c r="T362" s="130">
        <f>T363</f>
        <v>0</v>
      </c>
      <c r="AR362" s="124" t="s">
        <v>197</v>
      </c>
      <c r="AT362" s="131" t="s">
        <v>69</v>
      </c>
      <c r="AU362" s="131" t="s">
        <v>76</v>
      </c>
      <c r="AY362" s="124" t="s">
        <v>173</v>
      </c>
      <c r="BK362" s="132">
        <f>BK363</f>
        <v>0</v>
      </c>
    </row>
    <row r="363" spans="1:65" s="2" customFormat="1" ht="16.5" customHeight="1">
      <c r="A363" s="30"/>
      <c r="B363" s="135"/>
      <c r="C363" s="136" t="s">
        <v>375</v>
      </c>
      <c r="D363" s="136" t="s">
        <v>175</v>
      </c>
      <c r="E363" s="137" t="s">
        <v>491</v>
      </c>
      <c r="F363" s="138" t="s">
        <v>490</v>
      </c>
      <c r="G363" s="139" t="s">
        <v>476</v>
      </c>
      <c r="H363" s="140">
        <v>1</v>
      </c>
      <c r="I363" s="141"/>
      <c r="J363" s="141">
        <f>ROUND(I363*H363,2)</f>
        <v>0</v>
      </c>
      <c r="K363" s="138" t="s">
        <v>177</v>
      </c>
      <c r="L363" s="31"/>
      <c r="M363" s="142" t="s">
        <v>3</v>
      </c>
      <c r="N363" s="143" t="s">
        <v>41</v>
      </c>
      <c r="O363" s="144">
        <v>0</v>
      </c>
      <c r="P363" s="144">
        <f>O363*H363</f>
        <v>0</v>
      </c>
      <c r="Q363" s="144">
        <v>0</v>
      </c>
      <c r="R363" s="144">
        <f>Q363*H363</f>
        <v>0</v>
      </c>
      <c r="S363" s="144">
        <v>0</v>
      </c>
      <c r="T363" s="145">
        <f>S363*H363</f>
        <v>0</v>
      </c>
      <c r="U363" s="30"/>
      <c r="V363" s="30"/>
      <c r="W363" s="30"/>
      <c r="X363" s="30"/>
      <c r="Y363" s="30"/>
      <c r="Z363" s="30"/>
      <c r="AA363" s="30"/>
      <c r="AB363" s="30"/>
      <c r="AC363" s="30"/>
      <c r="AD363" s="30"/>
      <c r="AE363" s="30"/>
      <c r="AR363" s="146" t="s">
        <v>477</v>
      </c>
      <c r="AT363" s="146" t="s">
        <v>175</v>
      </c>
      <c r="AU363" s="146" t="s">
        <v>79</v>
      </c>
      <c r="AY363" s="18" t="s">
        <v>173</v>
      </c>
      <c r="BE363" s="147">
        <f>IF(N363="základní",J363,0)</f>
        <v>0</v>
      </c>
      <c r="BF363" s="147">
        <f>IF(N363="snížená",J363,0)</f>
        <v>0</v>
      </c>
      <c r="BG363" s="147">
        <f>IF(N363="zákl. přenesená",J363,0)</f>
        <v>0</v>
      </c>
      <c r="BH363" s="147">
        <f>IF(N363="sníž. přenesená",J363,0)</f>
        <v>0</v>
      </c>
      <c r="BI363" s="147">
        <f>IF(N363="nulová",J363,0)</f>
        <v>0</v>
      </c>
      <c r="BJ363" s="18" t="s">
        <v>76</v>
      </c>
      <c r="BK363" s="147">
        <f>ROUND(I363*H363,2)</f>
        <v>0</v>
      </c>
      <c r="BL363" s="18" t="s">
        <v>477</v>
      </c>
      <c r="BM363" s="146" t="s">
        <v>2182</v>
      </c>
    </row>
    <row r="364" spans="1:65" s="12" customFormat="1" ht="22.9" customHeight="1">
      <c r="B364" s="123"/>
      <c r="D364" s="124" t="s">
        <v>69</v>
      </c>
      <c r="E364" s="133" t="s">
        <v>492</v>
      </c>
      <c r="F364" s="133" t="s">
        <v>493</v>
      </c>
      <c r="J364" s="134">
        <f>BK364</f>
        <v>0</v>
      </c>
      <c r="L364" s="123"/>
      <c r="M364" s="127"/>
      <c r="N364" s="128"/>
      <c r="O364" s="128"/>
      <c r="P364" s="129">
        <f>P365</f>
        <v>0</v>
      </c>
      <c r="Q364" s="128"/>
      <c r="R364" s="129">
        <f>R365</f>
        <v>0</v>
      </c>
      <c r="S364" s="128"/>
      <c r="T364" s="130">
        <f>T365</f>
        <v>0</v>
      </c>
      <c r="AR364" s="124" t="s">
        <v>197</v>
      </c>
      <c r="AT364" s="131" t="s">
        <v>69</v>
      </c>
      <c r="AU364" s="131" t="s">
        <v>76</v>
      </c>
      <c r="AY364" s="124" t="s">
        <v>173</v>
      </c>
      <c r="BK364" s="132">
        <f>BK365</f>
        <v>0</v>
      </c>
    </row>
    <row r="365" spans="1:65" s="2" customFormat="1" ht="16.5" customHeight="1">
      <c r="A365" s="30"/>
      <c r="B365" s="135"/>
      <c r="C365" s="136" t="s">
        <v>380</v>
      </c>
      <c r="D365" s="136" t="s">
        <v>175</v>
      </c>
      <c r="E365" s="137" t="s">
        <v>494</v>
      </c>
      <c r="F365" s="138" t="s">
        <v>493</v>
      </c>
      <c r="G365" s="139" t="s">
        <v>476</v>
      </c>
      <c r="H365" s="140">
        <v>1</v>
      </c>
      <c r="I365" s="141"/>
      <c r="J365" s="141">
        <f>ROUND(I365*H365,2)</f>
        <v>0</v>
      </c>
      <c r="K365" s="138" t="s">
        <v>177</v>
      </c>
      <c r="L365" s="31"/>
      <c r="M365" s="142" t="s">
        <v>3</v>
      </c>
      <c r="N365" s="143" t="s">
        <v>41</v>
      </c>
      <c r="O365" s="144">
        <v>0</v>
      </c>
      <c r="P365" s="144">
        <f>O365*H365</f>
        <v>0</v>
      </c>
      <c r="Q365" s="144">
        <v>0</v>
      </c>
      <c r="R365" s="144">
        <f>Q365*H365</f>
        <v>0</v>
      </c>
      <c r="S365" s="144">
        <v>0</v>
      </c>
      <c r="T365" s="145">
        <f>S365*H365</f>
        <v>0</v>
      </c>
      <c r="U365" s="30"/>
      <c r="V365" s="30"/>
      <c r="W365" s="30"/>
      <c r="X365" s="30"/>
      <c r="Y365" s="30"/>
      <c r="Z365" s="30"/>
      <c r="AA365" s="30"/>
      <c r="AB365" s="30"/>
      <c r="AC365" s="30"/>
      <c r="AD365" s="30"/>
      <c r="AE365" s="30"/>
      <c r="AR365" s="146" t="s">
        <v>477</v>
      </c>
      <c r="AT365" s="146" t="s">
        <v>175</v>
      </c>
      <c r="AU365" s="146" t="s">
        <v>79</v>
      </c>
      <c r="AY365" s="18" t="s">
        <v>173</v>
      </c>
      <c r="BE365" s="147">
        <f>IF(N365="základní",J365,0)</f>
        <v>0</v>
      </c>
      <c r="BF365" s="147">
        <f>IF(N365="snížená",J365,0)</f>
        <v>0</v>
      </c>
      <c r="BG365" s="147">
        <f>IF(N365="zákl. přenesená",J365,0)</f>
        <v>0</v>
      </c>
      <c r="BH365" s="147">
        <f>IF(N365="sníž. přenesená",J365,0)</f>
        <v>0</v>
      </c>
      <c r="BI365" s="147">
        <f>IF(N365="nulová",J365,0)</f>
        <v>0</v>
      </c>
      <c r="BJ365" s="18" t="s">
        <v>76</v>
      </c>
      <c r="BK365" s="147">
        <f>ROUND(I365*H365,2)</f>
        <v>0</v>
      </c>
      <c r="BL365" s="18" t="s">
        <v>477</v>
      </c>
      <c r="BM365" s="146" t="s">
        <v>2183</v>
      </c>
    </row>
    <row r="366" spans="1:65" s="12" customFormat="1" ht="22.9" customHeight="1">
      <c r="B366" s="123"/>
      <c r="D366" s="124" t="s">
        <v>69</v>
      </c>
      <c r="E366" s="133" t="s">
        <v>495</v>
      </c>
      <c r="F366" s="133" t="s">
        <v>496</v>
      </c>
      <c r="J366" s="134">
        <f>BK366</f>
        <v>0</v>
      </c>
      <c r="L366" s="123"/>
      <c r="M366" s="127"/>
      <c r="N366" s="128"/>
      <c r="O366" s="128"/>
      <c r="P366" s="129">
        <f>P367</f>
        <v>0</v>
      </c>
      <c r="Q366" s="128"/>
      <c r="R366" s="129">
        <f>R367</f>
        <v>0</v>
      </c>
      <c r="S366" s="128"/>
      <c r="T366" s="130">
        <f>T367</f>
        <v>0</v>
      </c>
      <c r="AR366" s="124" t="s">
        <v>197</v>
      </c>
      <c r="AT366" s="131" t="s">
        <v>69</v>
      </c>
      <c r="AU366" s="131" t="s">
        <v>76</v>
      </c>
      <c r="AY366" s="124" t="s">
        <v>173</v>
      </c>
      <c r="BK366" s="132">
        <f>BK367</f>
        <v>0</v>
      </c>
    </row>
    <row r="367" spans="1:65" s="2" customFormat="1" ht="16.5" customHeight="1">
      <c r="A367" s="30"/>
      <c r="B367" s="135"/>
      <c r="C367" s="136" t="s">
        <v>384</v>
      </c>
      <c r="D367" s="136" t="s">
        <v>175</v>
      </c>
      <c r="E367" s="137" t="s">
        <v>497</v>
      </c>
      <c r="F367" s="138" t="s">
        <v>496</v>
      </c>
      <c r="G367" s="139" t="s">
        <v>476</v>
      </c>
      <c r="H367" s="140">
        <v>1</v>
      </c>
      <c r="I367" s="141"/>
      <c r="J367" s="141">
        <f>ROUND(I367*H367,2)</f>
        <v>0</v>
      </c>
      <c r="K367" s="138" t="s">
        <v>177</v>
      </c>
      <c r="L367" s="31"/>
      <c r="M367" s="142" t="s">
        <v>3</v>
      </c>
      <c r="N367" s="143" t="s">
        <v>41</v>
      </c>
      <c r="O367" s="144">
        <v>0</v>
      </c>
      <c r="P367" s="144">
        <f>O367*H367</f>
        <v>0</v>
      </c>
      <c r="Q367" s="144">
        <v>0</v>
      </c>
      <c r="R367" s="144">
        <f>Q367*H367</f>
        <v>0</v>
      </c>
      <c r="S367" s="144">
        <v>0</v>
      </c>
      <c r="T367" s="145">
        <f>S367*H367</f>
        <v>0</v>
      </c>
      <c r="U367" s="30"/>
      <c r="V367" s="30"/>
      <c r="W367" s="30"/>
      <c r="X367" s="30"/>
      <c r="Y367" s="30"/>
      <c r="Z367" s="30"/>
      <c r="AA367" s="30"/>
      <c r="AB367" s="30"/>
      <c r="AC367" s="30"/>
      <c r="AD367" s="30"/>
      <c r="AE367" s="30"/>
      <c r="AR367" s="146" t="s">
        <v>477</v>
      </c>
      <c r="AT367" s="146" t="s">
        <v>175</v>
      </c>
      <c r="AU367" s="146" t="s">
        <v>79</v>
      </c>
      <c r="AY367" s="18" t="s">
        <v>173</v>
      </c>
      <c r="BE367" s="147">
        <f>IF(N367="základní",J367,0)</f>
        <v>0</v>
      </c>
      <c r="BF367" s="147">
        <f>IF(N367="snížená",J367,0)</f>
        <v>0</v>
      </c>
      <c r="BG367" s="147">
        <f>IF(N367="zákl. přenesená",J367,0)</f>
        <v>0</v>
      </c>
      <c r="BH367" s="147">
        <f>IF(N367="sníž. přenesená",J367,0)</f>
        <v>0</v>
      </c>
      <c r="BI367" s="147">
        <f>IF(N367="nulová",J367,0)</f>
        <v>0</v>
      </c>
      <c r="BJ367" s="18" t="s">
        <v>76</v>
      </c>
      <c r="BK367" s="147">
        <f>ROUND(I367*H367,2)</f>
        <v>0</v>
      </c>
      <c r="BL367" s="18" t="s">
        <v>477</v>
      </c>
      <c r="BM367" s="146" t="s">
        <v>2184</v>
      </c>
    </row>
    <row r="368" spans="1:65" s="12" customFormat="1" ht="22.9" customHeight="1">
      <c r="B368" s="123"/>
      <c r="D368" s="124" t="s">
        <v>69</v>
      </c>
      <c r="E368" s="133" t="s">
        <v>498</v>
      </c>
      <c r="F368" s="133" t="s">
        <v>499</v>
      </c>
      <c r="J368" s="134">
        <f>BK368</f>
        <v>0</v>
      </c>
      <c r="L368" s="123"/>
      <c r="M368" s="127"/>
      <c r="N368" s="128"/>
      <c r="O368" s="128"/>
      <c r="P368" s="129">
        <f>P369</f>
        <v>0</v>
      </c>
      <c r="Q368" s="128"/>
      <c r="R368" s="129">
        <f>R369</f>
        <v>0</v>
      </c>
      <c r="S368" s="128"/>
      <c r="T368" s="130">
        <f>T369</f>
        <v>0</v>
      </c>
      <c r="AR368" s="124" t="s">
        <v>197</v>
      </c>
      <c r="AT368" s="131" t="s">
        <v>69</v>
      </c>
      <c r="AU368" s="131" t="s">
        <v>76</v>
      </c>
      <c r="AY368" s="124" t="s">
        <v>173</v>
      </c>
      <c r="BK368" s="132">
        <f>BK369</f>
        <v>0</v>
      </c>
    </row>
    <row r="369" spans="1:65" s="2" customFormat="1" ht="16.5" customHeight="1">
      <c r="A369" s="30"/>
      <c r="B369" s="135"/>
      <c r="C369" s="136" t="s">
        <v>387</v>
      </c>
      <c r="D369" s="136" t="s">
        <v>175</v>
      </c>
      <c r="E369" s="137" t="s">
        <v>500</v>
      </c>
      <c r="F369" s="138" t="s">
        <v>499</v>
      </c>
      <c r="G369" s="139" t="s">
        <v>476</v>
      </c>
      <c r="H369" s="140">
        <v>1</v>
      </c>
      <c r="I369" s="141"/>
      <c r="J369" s="141">
        <f>ROUND(I369*H369,2)</f>
        <v>0</v>
      </c>
      <c r="K369" s="138" t="s">
        <v>177</v>
      </c>
      <c r="L369" s="31"/>
      <c r="M369" s="142" t="s">
        <v>3</v>
      </c>
      <c r="N369" s="143" t="s">
        <v>41</v>
      </c>
      <c r="O369" s="144">
        <v>0</v>
      </c>
      <c r="P369" s="144">
        <f>O369*H369</f>
        <v>0</v>
      </c>
      <c r="Q369" s="144">
        <v>0</v>
      </c>
      <c r="R369" s="144">
        <f>Q369*H369</f>
        <v>0</v>
      </c>
      <c r="S369" s="144">
        <v>0</v>
      </c>
      <c r="T369" s="145">
        <f>S369*H369</f>
        <v>0</v>
      </c>
      <c r="U369" s="30"/>
      <c r="V369" s="30"/>
      <c r="W369" s="30"/>
      <c r="X369" s="30"/>
      <c r="Y369" s="30"/>
      <c r="Z369" s="30"/>
      <c r="AA369" s="30"/>
      <c r="AB369" s="30"/>
      <c r="AC369" s="30"/>
      <c r="AD369" s="30"/>
      <c r="AE369" s="30"/>
      <c r="AR369" s="146" t="s">
        <v>477</v>
      </c>
      <c r="AT369" s="146" t="s">
        <v>175</v>
      </c>
      <c r="AU369" s="146" t="s">
        <v>79</v>
      </c>
      <c r="AY369" s="18" t="s">
        <v>173</v>
      </c>
      <c r="BE369" s="147">
        <f>IF(N369="základní",J369,0)</f>
        <v>0</v>
      </c>
      <c r="BF369" s="147">
        <f>IF(N369="snížená",J369,0)</f>
        <v>0</v>
      </c>
      <c r="BG369" s="147">
        <f>IF(N369="zákl. přenesená",J369,0)</f>
        <v>0</v>
      </c>
      <c r="BH369" s="147">
        <f>IF(N369="sníž. přenesená",J369,0)</f>
        <v>0</v>
      </c>
      <c r="BI369" s="147">
        <f>IF(N369="nulová",J369,0)</f>
        <v>0</v>
      </c>
      <c r="BJ369" s="18" t="s">
        <v>76</v>
      </c>
      <c r="BK369" s="147">
        <f>ROUND(I369*H369,2)</f>
        <v>0</v>
      </c>
      <c r="BL369" s="18" t="s">
        <v>477</v>
      </c>
      <c r="BM369" s="146" t="s">
        <v>2185</v>
      </c>
    </row>
    <row r="370" spans="1:65" s="12" customFormat="1" ht="22.9" customHeight="1">
      <c r="B370" s="123"/>
      <c r="D370" s="124" t="s">
        <v>69</v>
      </c>
      <c r="E370" s="133" t="s">
        <v>501</v>
      </c>
      <c r="F370" s="133" t="s">
        <v>502</v>
      </c>
      <c r="J370" s="134">
        <f>BK370</f>
        <v>0</v>
      </c>
      <c r="L370" s="123"/>
      <c r="M370" s="127"/>
      <c r="N370" s="128"/>
      <c r="O370" s="128"/>
      <c r="P370" s="129">
        <f>P371</f>
        <v>0</v>
      </c>
      <c r="Q370" s="128"/>
      <c r="R370" s="129">
        <f>R371</f>
        <v>0</v>
      </c>
      <c r="S370" s="128"/>
      <c r="T370" s="130">
        <f>T371</f>
        <v>0</v>
      </c>
      <c r="AR370" s="124" t="s">
        <v>197</v>
      </c>
      <c r="AT370" s="131" t="s">
        <v>69</v>
      </c>
      <c r="AU370" s="131" t="s">
        <v>76</v>
      </c>
      <c r="AY370" s="124" t="s">
        <v>173</v>
      </c>
      <c r="BK370" s="132">
        <f>BK371</f>
        <v>0</v>
      </c>
    </row>
    <row r="371" spans="1:65" s="2" customFormat="1" ht="16.5" customHeight="1">
      <c r="A371" s="30"/>
      <c r="B371" s="135"/>
      <c r="C371" s="136" t="s">
        <v>390</v>
      </c>
      <c r="D371" s="136" t="s">
        <v>175</v>
      </c>
      <c r="E371" s="137" t="s">
        <v>503</v>
      </c>
      <c r="F371" s="138" t="s">
        <v>504</v>
      </c>
      <c r="G371" s="139" t="s">
        <v>476</v>
      </c>
      <c r="H371" s="140">
        <v>1</v>
      </c>
      <c r="I371" s="141"/>
      <c r="J371" s="141">
        <f>ROUND(I371*H371,2)</f>
        <v>0</v>
      </c>
      <c r="K371" s="138" t="s">
        <v>177</v>
      </c>
      <c r="L371" s="31"/>
      <c r="M371" s="142" t="s">
        <v>3</v>
      </c>
      <c r="N371" s="143" t="s">
        <v>41</v>
      </c>
      <c r="O371" s="144">
        <v>0</v>
      </c>
      <c r="P371" s="144">
        <f>O371*H371</f>
        <v>0</v>
      </c>
      <c r="Q371" s="144">
        <v>0</v>
      </c>
      <c r="R371" s="144">
        <f>Q371*H371</f>
        <v>0</v>
      </c>
      <c r="S371" s="144">
        <v>0</v>
      </c>
      <c r="T371" s="145">
        <f>S371*H371</f>
        <v>0</v>
      </c>
      <c r="U371" s="30"/>
      <c r="V371" s="30"/>
      <c r="W371" s="30"/>
      <c r="X371" s="30"/>
      <c r="Y371" s="30"/>
      <c r="Z371" s="30"/>
      <c r="AA371" s="30"/>
      <c r="AB371" s="30"/>
      <c r="AC371" s="30"/>
      <c r="AD371" s="30"/>
      <c r="AE371" s="30"/>
      <c r="AR371" s="146" t="s">
        <v>477</v>
      </c>
      <c r="AT371" s="146" t="s">
        <v>175</v>
      </c>
      <c r="AU371" s="146" t="s">
        <v>79</v>
      </c>
      <c r="AY371" s="18" t="s">
        <v>173</v>
      </c>
      <c r="BE371" s="147">
        <f>IF(N371="základní",J371,0)</f>
        <v>0</v>
      </c>
      <c r="BF371" s="147">
        <f>IF(N371="snížená",J371,0)</f>
        <v>0</v>
      </c>
      <c r="BG371" s="147">
        <f>IF(N371="zákl. přenesená",J371,0)</f>
        <v>0</v>
      </c>
      <c r="BH371" s="147">
        <f>IF(N371="sníž. přenesená",J371,0)</f>
        <v>0</v>
      </c>
      <c r="BI371" s="147">
        <f>IF(N371="nulová",J371,0)</f>
        <v>0</v>
      </c>
      <c r="BJ371" s="18" t="s">
        <v>76</v>
      </c>
      <c r="BK371" s="147">
        <f>ROUND(I371*H371,2)</f>
        <v>0</v>
      </c>
      <c r="BL371" s="18" t="s">
        <v>477</v>
      </c>
      <c r="BM371" s="146" t="s">
        <v>2186</v>
      </c>
    </row>
    <row r="372" spans="1:65" s="12" customFormat="1" ht="22.9" customHeight="1">
      <c r="B372" s="123"/>
      <c r="D372" s="124" t="s">
        <v>69</v>
      </c>
      <c r="E372" s="133" t="s">
        <v>505</v>
      </c>
      <c r="F372" s="133" t="s">
        <v>506</v>
      </c>
      <c r="J372" s="134">
        <f>BK372</f>
        <v>0</v>
      </c>
      <c r="L372" s="123"/>
      <c r="M372" s="127"/>
      <c r="N372" s="128"/>
      <c r="O372" s="128"/>
      <c r="P372" s="129">
        <f>P373</f>
        <v>0</v>
      </c>
      <c r="Q372" s="128"/>
      <c r="R372" s="129">
        <f>R373</f>
        <v>0</v>
      </c>
      <c r="S372" s="128"/>
      <c r="T372" s="130">
        <f>T373</f>
        <v>0</v>
      </c>
      <c r="AR372" s="124" t="s">
        <v>197</v>
      </c>
      <c r="AT372" s="131" t="s">
        <v>69</v>
      </c>
      <c r="AU372" s="131" t="s">
        <v>76</v>
      </c>
      <c r="AY372" s="124" t="s">
        <v>173</v>
      </c>
      <c r="BK372" s="132">
        <f>BK373</f>
        <v>0</v>
      </c>
    </row>
    <row r="373" spans="1:65" s="2" customFormat="1" ht="16.5" customHeight="1">
      <c r="A373" s="30"/>
      <c r="B373" s="135"/>
      <c r="C373" s="136" t="s">
        <v>395</v>
      </c>
      <c r="D373" s="136" t="s">
        <v>175</v>
      </c>
      <c r="E373" s="137" t="s">
        <v>507</v>
      </c>
      <c r="F373" s="138" t="s">
        <v>506</v>
      </c>
      <c r="G373" s="139" t="s">
        <v>476</v>
      </c>
      <c r="H373" s="140">
        <v>1</v>
      </c>
      <c r="I373" s="141"/>
      <c r="J373" s="141">
        <f>ROUND(I373*H373,2)</f>
        <v>0</v>
      </c>
      <c r="K373" s="138" t="s">
        <v>177</v>
      </c>
      <c r="L373" s="31"/>
      <c r="M373" s="181" t="s">
        <v>3</v>
      </c>
      <c r="N373" s="182" t="s">
        <v>41</v>
      </c>
      <c r="O373" s="183">
        <v>0</v>
      </c>
      <c r="P373" s="183">
        <f>O373*H373</f>
        <v>0</v>
      </c>
      <c r="Q373" s="183">
        <v>0</v>
      </c>
      <c r="R373" s="183">
        <f>Q373*H373</f>
        <v>0</v>
      </c>
      <c r="S373" s="183">
        <v>0</v>
      </c>
      <c r="T373" s="184">
        <f>S373*H373</f>
        <v>0</v>
      </c>
      <c r="U373" s="30"/>
      <c r="V373" s="30"/>
      <c r="W373" s="30"/>
      <c r="X373" s="30"/>
      <c r="Y373" s="30"/>
      <c r="Z373" s="30"/>
      <c r="AA373" s="30"/>
      <c r="AB373" s="30"/>
      <c r="AC373" s="30"/>
      <c r="AD373" s="30"/>
      <c r="AE373" s="30"/>
      <c r="AR373" s="146" t="s">
        <v>477</v>
      </c>
      <c r="AT373" s="146" t="s">
        <v>175</v>
      </c>
      <c r="AU373" s="146" t="s">
        <v>79</v>
      </c>
      <c r="AY373" s="18" t="s">
        <v>173</v>
      </c>
      <c r="BE373" s="147">
        <f>IF(N373="základní",J373,0)</f>
        <v>0</v>
      </c>
      <c r="BF373" s="147">
        <f>IF(N373="snížená",J373,0)</f>
        <v>0</v>
      </c>
      <c r="BG373" s="147">
        <f>IF(N373="zákl. přenesená",J373,0)</f>
        <v>0</v>
      </c>
      <c r="BH373" s="147">
        <f>IF(N373="sníž. přenesená",J373,0)</f>
        <v>0</v>
      </c>
      <c r="BI373" s="147">
        <f>IF(N373="nulová",J373,0)</f>
        <v>0</v>
      </c>
      <c r="BJ373" s="18" t="s">
        <v>76</v>
      </c>
      <c r="BK373" s="147">
        <f>ROUND(I373*H373,2)</f>
        <v>0</v>
      </c>
      <c r="BL373" s="18" t="s">
        <v>477</v>
      </c>
      <c r="BM373" s="146" t="s">
        <v>2187</v>
      </c>
    </row>
    <row r="374" spans="1:65" s="2" customFormat="1" ht="6.95" customHeight="1">
      <c r="A374" s="30"/>
      <c r="B374" s="40"/>
      <c r="C374" s="41"/>
      <c r="D374" s="41"/>
      <c r="E374" s="41"/>
      <c r="F374" s="41"/>
      <c r="G374" s="41"/>
      <c r="H374" s="41"/>
      <c r="I374" s="41"/>
      <c r="J374" s="41"/>
      <c r="K374" s="41"/>
      <c r="L374" s="31"/>
      <c r="M374" s="30"/>
      <c r="O374" s="30"/>
      <c r="P374" s="30"/>
      <c r="Q374" s="30"/>
      <c r="R374" s="30"/>
      <c r="S374" s="30"/>
      <c r="T374" s="30"/>
      <c r="U374" s="30"/>
      <c r="V374" s="30"/>
      <c r="W374" s="30"/>
      <c r="X374" s="30"/>
      <c r="Y374" s="30"/>
      <c r="Z374" s="30"/>
      <c r="AA374" s="30"/>
      <c r="AB374" s="30"/>
      <c r="AC374" s="30"/>
      <c r="AD374" s="30"/>
      <c r="AE374" s="30"/>
    </row>
  </sheetData>
  <autoFilter ref="C99:K373"/>
  <mergeCells count="8">
    <mergeCell ref="E90:H90"/>
    <mergeCell ref="E92:H92"/>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457"/>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6"/>
    </row>
    <row r="2" spans="1:46" s="1" customFormat="1" ht="36.950000000000003" customHeight="1">
      <c r="L2" s="286" t="s">
        <v>6</v>
      </c>
      <c r="M2" s="273"/>
      <c r="N2" s="273"/>
      <c r="O2" s="273"/>
      <c r="P2" s="273"/>
      <c r="Q2" s="273"/>
      <c r="R2" s="273"/>
      <c r="S2" s="273"/>
      <c r="T2" s="273"/>
      <c r="U2" s="273"/>
      <c r="V2" s="273"/>
      <c r="AT2" s="18" t="s">
        <v>118</v>
      </c>
    </row>
    <row r="3" spans="1:46" s="1" customFormat="1" ht="6.95" customHeight="1">
      <c r="B3" s="19"/>
      <c r="C3" s="20"/>
      <c r="D3" s="20"/>
      <c r="E3" s="20"/>
      <c r="F3" s="20"/>
      <c r="G3" s="20"/>
      <c r="H3" s="20"/>
      <c r="I3" s="20"/>
      <c r="J3" s="20"/>
      <c r="K3" s="20"/>
      <c r="L3" s="21"/>
      <c r="AT3" s="18" t="s">
        <v>79</v>
      </c>
    </row>
    <row r="4" spans="1:46" s="1" customFormat="1" ht="24.95" customHeight="1">
      <c r="B4" s="21"/>
      <c r="D4" s="22" t="s">
        <v>125</v>
      </c>
      <c r="L4" s="21"/>
      <c r="M4" s="87" t="s">
        <v>11</v>
      </c>
      <c r="AT4" s="18" t="s">
        <v>4</v>
      </c>
    </row>
    <row r="5" spans="1:46" s="1" customFormat="1" ht="6.95" customHeight="1">
      <c r="B5" s="21"/>
      <c r="L5" s="21"/>
    </row>
    <row r="6" spans="1:46" s="1" customFormat="1" ht="12" customHeight="1">
      <c r="B6" s="21"/>
      <c r="D6" s="27" t="s">
        <v>15</v>
      </c>
      <c r="L6" s="21"/>
    </row>
    <row r="7" spans="1:46" s="1" customFormat="1" ht="16.5" customHeight="1">
      <c r="B7" s="21"/>
      <c r="E7" s="296" t="str">
        <f>'Rekapitulace stavby'!K6</f>
        <v>Oprava traťového úseku Hanušovice - Jeseník</v>
      </c>
      <c r="F7" s="297"/>
      <c r="G7" s="297"/>
      <c r="H7" s="297"/>
      <c r="L7" s="21"/>
    </row>
    <row r="8" spans="1:46" s="2" customFormat="1" ht="12" customHeight="1">
      <c r="A8" s="30"/>
      <c r="B8" s="31"/>
      <c r="C8" s="30"/>
      <c r="D8" s="27" t="s">
        <v>126</v>
      </c>
      <c r="E8" s="30"/>
      <c r="F8" s="30"/>
      <c r="G8" s="30"/>
      <c r="H8" s="30"/>
      <c r="I8" s="30"/>
      <c r="J8" s="30"/>
      <c r="K8" s="30"/>
      <c r="L8" s="88"/>
      <c r="S8" s="30"/>
      <c r="T8" s="30"/>
      <c r="U8" s="30"/>
      <c r="V8" s="30"/>
      <c r="W8" s="30"/>
      <c r="X8" s="30"/>
      <c r="Y8" s="30"/>
      <c r="Z8" s="30"/>
      <c r="AA8" s="30"/>
      <c r="AB8" s="30"/>
      <c r="AC8" s="30"/>
      <c r="AD8" s="30"/>
      <c r="AE8" s="30"/>
    </row>
    <row r="9" spans="1:46" s="2" customFormat="1" ht="24.75" customHeight="1">
      <c r="A9" s="30"/>
      <c r="B9" s="31"/>
      <c r="C9" s="30"/>
      <c r="D9" s="30"/>
      <c r="E9" s="267" t="s">
        <v>2188</v>
      </c>
      <c r="F9" s="298"/>
      <c r="G9" s="298"/>
      <c r="H9" s="298"/>
      <c r="I9" s="30"/>
      <c r="J9" s="30"/>
      <c r="K9" s="30"/>
      <c r="L9" s="88"/>
      <c r="S9" s="30"/>
      <c r="T9" s="30"/>
      <c r="U9" s="30"/>
      <c r="V9" s="30"/>
      <c r="W9" s="30"/>
      <c r="X9" s="30"/>
      <c r="Y9" s="30"/>
      <c r="Z9" s="30"/>
      <c r="AA9" s="30"/>
      <c r="AB9" s="30"/>
      <c r="AC9" s="30"/>
      <c r="AD9" s="30"/>
      <c r="AE9" s="30"/>
    </row>
    <row r="10" spans="1:46" s="2" customFormat="1">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c r="A12" s="30"/>
      <c r="B12" s="31"/>
      <c r="C12" s="30"/>
      <c r="D12" s="27" t="s">
        <v>19</v>
      </c>
      <c r="E12" s="30"/>
      <c r="F12" s="25" t="s">
        <v>20</v>
      </c>
      <c r="G12" s="30"/>
      <c r="H12" s="30"/>
      <c r="I12" s="27" t="s">
        <v>21</v>
      </c>
      <c r="J12" s="48" t="str">
        <f>'Rekapitulace stavby'!AN8</f>
        <v>26. 3. 2020</v>
      </c>
      <c r="K12" s="30"/>
      <c r="L12" s="88"/>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c r="A14" s="30"/>
      <c r="B14" s="31"/>
      <c r="C14" s="30"/>
      <c r="D14" s="27" t="s">
        <v>23</v>
      </c>
      <c r="E14" s="30"/>
      <c r="F14" s="30"/>
      <c r="G14" s="30"/>
      <c r="H14" s="30"/>
      <c r="I14" s="27" t="s">
        <v>24</v>
      </c>
      <c r="J14" s="25" t="s">
        <v>3</v>
      </c>
      <c r="K14" s="30"/>
      <c r="L14" s="88"/>
      <c r="S14" s="30"/>
      <c r="T14" s="30"/>
      <c r="U14" s="30"/>
      <c r="V14" s="30"/>
      <c r="W14" s="30"/>
      <c r="X14" s="30"/>
      <c r="Y14" s="30"/>
      <c r="Z14" s="30"/>
      <c r="AA14" s="30"/>
      <c r="AB14" s="30"/>
      <c r="AC14" s="30"/>
      <c r="AD14" s="30"/>
      <c r="AE14" s="30"/>
    </row>
    <row r="15" spans="1:46" s="2" customFormat="1" ht="18" customHeight="1">
      <c r="A15" s="30"/>
      <c r="B15" s="31"/>
      <c r="C15" s="30"/>
      <c r="D15" s="30"/>
      <c r="E15" s="25" t="s">
        <v>25</v>
      </c>
      <c r="F15" s="30"/>
      <c r="G15" s="30"/>
      <c r="H15" s="30"/>
      <c r="I15" s="27" t="s">
        <v>26</v>
      </c>
      <c r="J15" s="25" t="s">
        <v>3</v>
      </c>
      <c r="K15" s="30"/>
      <c r="L15" s="88"/>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c r="A17" s="30"/>
      <c r="B17" s="31"/>
      <c r="C17" s="30"/>
      <c r="D17" s="27" t="s">
        <v>27</v>
      </c>
      <c r="E17" s="30"/>
      <c r="F17" s="30"/>
      <c r="G17" s="30"/>
      <c r="H17" s="30"/>
      <c r="I17" s="27" t="s">
        <v>24</v>
      </c>
      <c r="J17" s="25" t="s">
        <v>3</v>
      </c>
      <c r="K17" s="30"/>
      <c r="L17" s="88"/>
      <c r="S17" s="30"/>
      <c r="T17" s="30"/>
      <c r="U17" s="30"/>
      <c r="V17" s="30"/>
      <c r="W17" s="30"/>
      <c r="X17" s="30"/>
      <c r="Y17" s="30"/>
      <c r="Z17" s="30"/>
      <c r="AA17" s="30"/>
      <c r="AB17" s="30"/>
      <c r="AC17" s="30"/>
      <c r="AD17" s="30"/>
      <c r="AE17" s="30"/>
    </row>
    <row r="18" spans="1:31" s="2" customFormat="1" ht="18" customHeight="1">
      <c r="A18" s="30"/>
      <c r="B18" s="31"/>
      <c r="C18" s="30"/>
      <c r="D18" s="30"/>
      <c r="E18" s="25" t="s">
        <v>28</v>
      </c>
      <c r="F18" s="30"/>
      <c r="G18" s="30"/>
      <c r="H18" s="30"/>
      <c r="I18" s="27" t="s">
        <v>26</v>
      </c>
      <c r="J18" s="25" t="s">
        <v>3</v>
      </c>
      <c r="K18" s="30"/>
      <c r="L18" s="88"/>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c r="A20" s="30"/>
      <c r="B20" s="31"/>
      <c r="C20" s="30"/>
      <c r="D20" s="27" t="s">
        <v>29</v>
      </c>
      <c r="E20" s="30"/>
      <c r="F20" s="30"/>
      <c r="G20" s="30"/>
      <c r="H20" s="30"/>
      <c r="I20" s="27" t="s">
        <v>24</v>
      </c>
      <c r="J20" s="25" t="s">
        <v>3</v>
      </c>
      <c r="K20" s="30"/>
      <c r="L20" s="88"/>
      <c r="S20" s="30"/>
      <c r="T20" s="30"/>
      <c r="U20" s="30"/>
      <c r="V20" s="30"/>
      <c r="W20" s="30"/>
      <c r="X20" s="30"/>
      <c r="Y20" s="30"/>
      <c r="Z20" s="30"/>
      <c r="AA20" s="30"/>
      <c r="AB20" s="30"/>
      <c r="AC20" s="30"/>
      <c r="AD20" s="30"/>
      <c r="AE20" s="30"/>
    </row>
    <row r="21" spans="1:31" s="2" customFormat="1" ht="18" customHeight="1">
      <c r="A21" s="30"/>
      <c r="B21" s="31"/>
      <c r="C21" s="30"/>
      <c r="D21" s="30"/>
      <c r="E21" s="25" t="s">
        <v>1899</v>
      </c>
      <c r="F21" s="30"/>
      <c r="G21" s="30"/>
      <c r="H21" s="30"/>
      <c r="I21" s="27" t="s">
        <v>26</v>
      </c>
      <c r="J21" s="25" t="s">
        <v>3</v>
      </c>
      <c r="K21" s="30"/>
      <c r="L21" s="88"/>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c r="A23" s="30"/>
      <c r="B23" s="31"/>
      <c r="C23" s="30"/>
      <c r="D23" s="27" t="s">
        <v>32</v>
      </c>
      <c r="E23" s="30"/>
      <c r="F23" s="30"/>
      <c r="G23" s="30"/>
      <c r="H23" s="30"/>
      <c r="I23" s="27" t="s">
        <v>24</v>
      </c>
      <c r="J23" s="25" t="s">
        <v>3</v>
      </c>
      <c r="K23" s="30"/>
      <c r="L23" s="88"/>
      <c r="S23" s="30"/>
      <c r="T23" s="30"/>
      <c r="U23" s="30"/>
      <c r="V23" s="30"/>
      <c r="W23" s="30"/>
      <c r="X23" s="30"/>
      <c r="Y23" s="30"/>
      <c r="Z23" s="30"/>
      <c r="AA23" s="30"/>
      <c r="AB23" s="30"/>
      <c r="AC23" s="30"/>
      <c r="AD23" s="30"/>
      <c r="AE23" s="30"/>
    </row>
    <row r="24" spans="1:31" s="2" customFormat="1" ht="18" customHeight="1">
      <c r="A24" s="30"/>
      <c r="B24" s="31"/>
      <c r="C24" s="30"/>
      <c r="D24" s="30"/>
      <c r="E24" s="25" t="s">
        <v>33</v>
      </c>
      <c r="F24" s="30"/>
      <c r="G24" s="30"/>
      <c r="H24" s="30"/>
      <c r="I24" s="27" t="s">
        <v>26</v>
      </c>
      <c r="J24" s="25" t="s">
        <v>3</v>
      </c>
      <c r="K24" s="30"/>
      <c r="L24" s="88"/>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c r="A26" s="30"/>
      <c r="B26" s="31"/>
      <c r="C26" s="30"/>
      <c r="D26" s="27" t="s">
        <v>34</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c r="A27" s="89"/>
      <c r="B27" s="90"/>
      <c r="C27" s="89"/>
      <c r="D27" s="89"/>
      <c r="E27" s="275" t="s">
        <v>3</v>
      </c>
      <c r="F27" s="275"/>
      <c r="G27" s="275"/>
      <c r="H27" s="275"/>
      <c r="I27" s="89"/>
      <c r="J27" s="89"/>
      <c r="K27" s="89"/>
      <c r="L27" s="91"/>
      <c r="S27" s="89"/>
      <c r="T27" s="89"/>
      <c r="U27" s="89"/>
      <c r="V27" s="89"/>
      <c r="W27" s="89"/>
      <c r="X27" s="89"/>
      <c r="Y27" s="89"/>
      <c r="Z27" s="89"/>
      <c r="AA27" s="89"/>
      <c r="AB27" s="89"/>
      <c r="AC27" s="89"/>
      <c r="AD27" s="89"/>
      <c r="AE27" s="89"/>
    </row>
    <row r="28" spans="1:31" s="2" customFormat="1" ht="6.95" customHeight="1">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c r="A30" s="30"/>
      <c r="B30" s="31"/>
      <c r="C30" s="30"/>
      <c r="D30" s="92" t="s">
        <v>36</v>
      </c>
      <c r="E30" s="30"/>
      <c r="F30" s="30"/>
      <c r="G30" s="30"/>
      <c r="H30" s="30"/>
      <c r="I30" s="30"/>
      <c r="J30" s="64">
        <f>ROUND(J103, 2)</f>
        <v>0</v>
      </c>
      <c r="K30" s="30"/>
      <c r="L30" s="88"/>
      <c r="S30" s="30"/>
      <c r="T30" s="30"/>
      <c r="U30" s="30"/>
      <c r="V30" s="30"/>
      <c r="W30" s="30"/>
      <c r="X30" s="30"/>
      <c r="Y30" s="30"/>
      <c r="Z30" s="30"/>
      <c r="AA30" s="30"/>
      <c r="AB30" s="30"/>
      <c r="AC30" s="30"/>
      <c r="AD30" s="30"/>
      <c r="AE30" s="30"/>
    </row>
    <row r="31" spans="1:31" s="2" customFormat="1" ht="6.95" customHeight="1">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c r="A32" s="30"/>
      <c r="B32" s="31"/>
      <c r="C32" s="30"/>
      <c r="D32" s="30"/>
      <c r="E32" s="30"/>
      <c r="F32" s="34" t="s">
        <v>38</v>
      </c>
      <c r="G32" s="30"/>
      <c r="H32" s="30"/>
      <c r="I32" s="34" t="s">
        <v>37</v>
      </c>
      <c r="J32" s="34" t="s">
        <v>39</v>
      </c>
      <c r="K32" s="30"/>
      <c r="L32" s="88"/>
      <c r="S32" s="30"/>
      <c r="T32" s="30"/>
      <c r="U32" s="30"/>
      <c r="V32" s="30"/>
      <c r="W32" s="30"/>
      <c r="X32" s="30"/>
      <c r="Y32" s="30"/>
      <c r="Z32" s="30"/>
      <c r="AA32" s="30"/>
      <c r="AB32" s="30"/>
      <c r="AC32" s="30"/>
      <c r="AD32" s="30"/>
      <c r="AE32" s="30"/>
    </row>
    <row r="33" spans="1:31" s="2" customFormat="1" ht="14.45" customHeight="1">
      <c r="A33" s="30"/>
      <c r="B33" s="31"/>
      <c r="C33" s="30"/>
      <c r="D33" s="93" t="s">
        <v>40</v>
      </c>
      <c r="E33" s="27" t="s">
        <v>41</v>
      </c>
      <c r="F33" s="94">
        <f>ROUND((SUM(BE103:BE456)),  2)</f>
        <v>0</v>
      </c>
      <c r="G33" s="30"/>
      <c r="H33" s="30"/>
      <c r="I33" s="95">
        <v>0.21</v>
      </c>
      <c r="J33" s="94">
        <f>ROUND(((SUM(BE103:BE456))*I33),  2)</f>
        <v>0</v>
      </c>
      <c r="K33" s="30"/>
      <c r="L33" s="88"/>
      <c r="S33" s="30"/>
      <c r="T33" s="30"/>
      <c r="U33" s="30"/>
      <c r="V33" s="30"/>
      <c r="W33" s="30"/>
      <c r="X33" s="30"/>
      <c r="Y33" s="30"/>
      <c r="Z33" s="30"/>
      <c r="AA33" s="30"/>
      <c r="AB33" s="30"/>
      <c r="AC33" s="30"/>
      <c r="AD33" s="30"/>
      <c r="AE33" s="30"/>
    </row>
    <row r="34" spans="1:31" s="2" customFormat="1" ht="14.45" customHeight="1">
      <c r="A34" s="30"/>
      <c r="B34" s="31"/>
      <c r="C34" s="30"/>
      <c r="D34" s="30"/>
      <c r="E34" s="27" t="s">
        <v>42</v>
      </c>
      <c r="F34" s="94">
        <f>ROUND((SUM(BF103:BF456)),  2)</f>
        <v>0</v>
      </c>
      <c r="G34" s="30"/>
      <c r="H34" s="30"/>
      <c r="I34" s="95">
        <v>0.15</v>
      </c>
      <c r="J34" s="94">
        <f>ROUND(((SUM(BF103:BF456))*I34),  2)</f>
        <v>0</v>
      </c>
      <c r="K34" s="30"/>
      <c r="L34" s="88"/>
      <c r="S34" s="30"/>
      <c r="T34" s="30"/>
      <c r="U34" s="30"/>
      <c r="V34" s="30"/>
      <c r="W34" s="30"/>
      <c r="X34" s="30"/>
      <c r="Y34" s="30"/>
      <c r="Z34" s="30"/>
      <c r="AA34" s="30"/>
      <c r="AB34" s="30"/>
      <c r="AC34" s="30"/>
      <c r="AD34" s="30"/>
      <c r="AE34" s="30"/>
    </row>
    <row r="35" spans="1:31" s="2" customFormat="1" ht="14.45" hidden="1" customHeight="1">
      <c r="A35" s="30"/>
      <c r="B35" s="31"/>
      <c r="C35" s="30"/>
      <c r="D35" s="30"/>
      <c r="E35" s="27" t="s">
        <v>43</v>
      </c>
      <c r="F35" s="94">
        <f>ROUND((SUM(BG103:BG456)),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c r="A36" s="30"/>
      <c r="B36" s="31"/>
      <c r="C36" s="30"/>
      <c r="D36" s="30"/>
      <c r="E36" s="27" t="s">
        <v>44</v>
      </c>
      <c r="F36" s="94">
        <f>ROUND((SUM(BH103:BH456)),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c r="A37" s="30"/>
      <c r="B37" s="31"/>
      <c r="C37" s="30"/>
      <c r="D37" s="30"/>
      <c r="E37" s="27" t="s">
        <v>45</v>
      </c>
      <c r="F37" s="94">
        <f>ROUND((SUM(BI103:BI456)),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c r="A39" s="30"/>
      <c r="B39" s="31"/>
      <c r="C39" s="96"/>
      <c r="D39" s="97" t="s">
        <v>46</v>
      </c>
      <c r="E39" s="53"/>
      <c r="F39" s="53"/>
      <c r="G39" s="98" t="s">
        <v>47</v>
      </c>
      <c r="H39" s="99" t="s">
        <v>48</v>
      </c>
      <c r="I39" s="53"/>
      <c r="J39" s="100">
        <f>SUM(J30:J37)</f>
        <v>0</v>
      </c>
      <c r="K39" s="101"/>
      <c r="L39" s="88"/>
      <c r="S39" s="30"/>
      <c r="T39" s="30"/>
      <c r="U39" s="30"/>
      <c r="V39" s="30"/>
      <c r="W39" s="30"/>
      <c r="X39" s="30"/>
      <c r="Y39" s="30"/>
      <c r="Z39" s="30"/>
      <c r="AA39" s="30"/>
      <c r="AB39" s="30"/>
      <c r="AC39" s="30"/>
      <c r="AD39" s="30"/>
      <c r="AE39" s="30"/>
    </row>
    <row r="40" spans="1:31" s="2" customFormat="1" ht="14.45" customHeight="1">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c r="A45" s="30"/>
      <c r="B45" s="31"/>
      <c r="C45" s="22" t="s">
        <v>130</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c r="A48" s="30"/>
      <c r="B48" s="31"/>
      <c r="C48" s="30"/>
      <c r="D48" s="30"/>
      <c r="E48" s="296" t="str">
        <f>E7</f>
        <v>Oprava traťového úseku Hanušovice - Jeseník</v>
      </c>
      <c r="F48" s="297"/>
      <c r="G48" s="297"/>
      <c r="H48" s="297"/>
      <c r="I48" s="30"/>
      <c r="J48" s="30"/>
      <c r="K48" s="30"/>
      <c r="L48" s="88"/>
      <c r="S48" s="30"/>
      <c r="T48" s="30"/>
      <c r="U48" s="30"/>
      <c r="V48" s="30"/>
      <c r="W48" s="30"/>
      <c r="X48" s="30"/>
      <c r="Y48" s="30"/>
      <c r="Z48" s="30"/>
      <c r="AA48" s="30"/>
      <c r="AB48" s="30"/>
      <c r="AC48" s="30"/>
      <c r="AD48" s="30"/>
      <c r="AE48" s="30"/>
    </row>
    <row r="49" spans="1:47" s="2" customFormat="1" ht="12" customHeight="1">
      <c r="A49" s="30"/>
      <c r="B49" s="31"/>
      <c r="C49" s="27" t="s">
        <v>126</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24.75" customHeight="1">
      <c r="A50" s="30"/>
      <c r="B50" s="31"/>
      <c r="C50" s="30"/>
      <c r="D50" s="30"/>
      <c r="E50" s="267" t="str">
        <f>E9</f>
        <v>SO 04-19-14 - Hanušovice - Jindřichov na Moravě, žel. most v ev. km 5,657</v>
      </c>
      <c r="F50" s="298"/>
      <c r="G50" s="298"/>
      <c r="H50" s="298"/>
      <c r="I50" s="30"/>
      <c r="J50" s="30"/>
      <c r="K50" s="30"/>
      <c r="L50" s="88"/>
      <c r="S50" s="30"/>
      <c r="T50" s="30"/>
      <c r="U50" s="30"/>
      <c r="V50" s="30"/>
      <c r="W50" s="30"/>
      <c r="X50" s="30"/>
      <c r="Y50" s="30"/>
      <c r="Z50" s="30"/>
      <c r="AA50" s="30"/>
      <c r="AB50" s="30"/>
      <c r="AC50" s="30"/>
      <c r="AD50" s="30"/>
      <c r="AE50" s="30"/>
    </row>
    <row r="51" spans="1:47" s="2" customFormat="1" ht="6.95" customHeight="1">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c r="A52" s="30"/>
      <c r="B52" s="31"/>
      <c r="C52" s="27" t="s">
        <v>19</v>
      </c>
      <c r="D52" s="30"/>
      <c r="E52" s="30"/>
      <c r="F52" s="25" t="str">
        <f>F12</f>
        <v>Olomouc</v>
      </c>
      <c r="G52" s="30"/>
      <c r="H52" s="30"/>
      <c r="I52" s="27" t="s">
        <v>21</v>
      </c>
      <c r="J52" s="48" t="str">
        <f>IF(J12="","",J12)</f>
        <v>26. 3. 2020</v>
      </c>
      <c r="K52" s="30"/>
      <c r="L52" s="88"/>
      <c r="S52" s="30"/>
      <c r="T52" s="30"/>
      <c r="U52" s="30"/>
      <c r="V52" s="30"/>
      <c r="W52" s="30"/>
      <c r="X52" s="30"/>
      <c r="Y52" s="30"/>
      <c r="Z52" s="30"/>
      <c r="AA52" s="30"/>
      <c r="AB52" s="30"/>
      <c r="AC52" s="30"/>
      <c r="AD52" s="30"/>
      <c r="AE52" s="30"/>
    </row>
    <row r="53" spans="1:47" s="2" customFormat="1" ht="6.95" customHeight="1">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c r="A54" s="30"/>
      <c r="B54" s="31"/>
      <c r="C54" s="27" t="s">
        <v>23</v>
      </c>
      <c r="D54" s="30"/>
      <c r="E54" s="30"/>
      <c r="F54" s="25" t="str">
        <f>E15</f>
        <v>Správa železnic, státní organizace</v>
      </c>
      <c r="G54" s="30"/>
      <c r="H54" s="30"/>
      <c r="I54" s="27" t="s">
        <v>29</v>
      </c>
      <c r="J54" s="28" t="str">
        <f>E21</f>
        <v>Ing. Jan Černý</v>
      </c>
      <c r="K54" s="30"/>
      <c r="L54" s="88"/>
      <c r="S54" s="30"/>
      <c r="T54" s="30"/>
      <c r="U54" s="30"/>
      <c r="V54" s="30"/>
      <c r="W54" s="30"/>
      <c r="X54" s="30"/>
      <c r="Y54" s="30"/>
      <c r="Z54" s="30"/>
      <c r="AA54" s="30"/>
      <c r="AB54" s="30"/>
      <c r="AC54" s="30"/>
      <c r="AD54" s="30"/>
      <c r="AE54" s="30"/>
    </row>
    <row r="55" spans="1:47" s="2" customFormat="1" ht="25.7" customHeight="1">
      <c r="A55" s="30"/>
      <c r="B55" s="31"/>
      <c r="C55" s="27" t="s">
        <v>27</v>
      </c>
      <c r="D55" s="30"/>
      <c r="E55" s="30"/>
      <c r="F55" s="25" t="str">
        <f>IF(E18="","",E18)</f>
        <v>Moravia Consult Olomouc a.s.</v>
      </c>
      <c r="G55" s="30"/>
      <c r="H55" s="30"/>
      <c r="I55" s="27" t="s">
        <v>32</v>
      </c>
      <c r="J55" s="28" t="str">
        <f>E24</f>
        <v>Ing. et Ing. Ondřej Suk</v>
      </c>
      <c r="K55" s="30"/>
      <c r="L55" s="88"/>
      <c r="S55" s="30"/>
      <c r="T55" s="30"/>
      <c r="U55" s="30"/>
      <c r="V55" s="30"/>
      <c r="W55" s="30"/>
      <c r="X55" s="30"/>
      <c r="Y55" s="30"/>
      <c r="Z55" s="30"/>
      <c r="AA55" s="30"/>
      <c r="AB55" s="30"/>
      <c r="AC55" s="30"/>
      <c r="AD55" s="30"/>
      <c r="AE55" s="30"/>
    </row>
    <row r="56" spans="1:47" s="2" customFormat="1" ht="10.35" customHeight="1">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c r="A57" s="30"/>
      <c r="B57" s="31"/>
      <c r="C57" s="102" t="s">
        <v>131</v>
      </c>
      <c r="D57" s="96"/>
      <c r="E57" s="96"/>
      <c r="F57" s="96"/>
      <c r="G57" s="96"/>
      <c r="H57" s="96"/>
      <c r="I57" s="96"/>
      <c r="J57" s="103" t="s">
        <v>132</v>
      </c>
      <c r="K57" s="96"/>
      <c r="L57" s="88"/>
      <c r="S57" s="30"/>
      <c r="T57" s="30"/>
      <c r="U57" s="30"/>
      <c r="V57" s="30"/>
      <c r="W57" s="30"/>
      <c r="X57" s="30"/>
      <c r="Y57" s="30"/>
      <c r="Z57" s="30"/>
      <c r="AA57" s="30"/>
      <c r="AB57" s="30"/>
      <c r="AC57" s="30"/>
      <c r="AD57" s="30"/>
      <c r="AE57" s="30"/>
    </row>
    <row r="58" spans="1:47" s="2" customFormat="1" ht="10.35" customHeight="1">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c r="A59" s="30"/>
      <c r="B59" s="31"/>
      <c r="C59" s="104" t="s">
        <v>68</v>
      </c>
      <c r="D59" s="30"/>
      <c r="E59" s="30"/>
      <c r="F59" s="30"/>
      <c r="G59" s="30"/>
      <c r="H59" s="30"/>
      <c r="I59" s="30"/>
      <c r="J59" s="64">
        <f>J103</f>
        <v>0</v>
      </c>
      <c r="K59" s="30"/>
      <c r="L59" s="88"/>
      <c r="S59" s="30"/>
      <c r="T59" s="30"/>
      <c r="U59" s="30"/>
      <c r="V59" s="30"/>
      <c r="W59" s="30"/>
      <c r="X59" s="30"/>
      <c r="Y59" s="30"/>
      <c r="Z59" s="30"/>
      <c r="AA59" s="30"/>
      <c r="AB59" s="30"/>
      <c r="AC59" s="30"/>
      <c r="AD59" s="30"/>
      <c r="AE59" s="30"/>
      <c r="AU59" s="18" t="s">
        <v>133</v>
      </c>
    </row>
    <row r="60" spans="1:47" s="9" customFormat="1" ht="24.95" customHeight="1">
      <c r="B60" s="105"/>
      <c r="D60" s="106" t="s">
        <v>134</v>
      </c>
      <c r="E60" s="107"/>
      <c r="F60" s="107"/>
      <c r="G60" s="107"/>
      <c r="H60" s="107"/>
      <c r="I60" s="107"/>
      <c r="J60" s="108">
        <f>J104</f>
        <v>0</v>
      </c>
      <c r="L60" s="105"/>
    </row>
    <row r="61" spans="1:47" s="10" customFormat="1" ht="19.899999999999999" customHeight="1">
      <c r="B61" s="109"/>
      <c r="D61" s="110" t="s">
        <v>135</v>
      </c>
      <c r="E61" s="111"/>
      <c r="F61" s="111"/>
      <c r="G61" s="111"/>
      <c r="H61" s="111"/>
      <c r="I61" s="111"/>
      <c r="J61" s="112">
        <f>J105</f>
        <v>0</v>
      </c>
      <c r="L61" s="109"/>
    </row>
    <row r="62" spans="1:47" s="10" customFormat="1" ht="19.899999999999999" customHeight="1">
      <c r="B62" s="109"/>
      <c r="D62" s="110" t="s">
        <v>136</v>
      </c>
      <c r="E62" s="111"/>
      <c r="F62" s="111"/>
      <c r="G62" s="111"/>
      <c r="H62" s="111"/>
      <c r="I62" s="111"/>
      <c r="J62" s="112">
        <f>J151</f>
        <v>0</v>
      </c>
      <c r="L62" s="109"/>
    </row>
    <row r="63" spans="1:47" s="10" customFormat="1" ht="19.899999999999999" customHeight="1">
      <c r="B63" s="109"/>
      <c r="D63" s="110" t="s">
        <v>137</v>
      </c>
      <c r="E63" s="111"/>
      <c r="F63" s="111"/>
      <c r="G63" s="111"/>
      <c r="H63" s="111"/>
      <c r="I63" s="111"/>
      <c r="J63" s="112">
        <f>J169</f>
        <v>0</v>
      </c>
      <c r="L63" s="109"/>
    </row>
    <row r="64" spans="1:47" s="10" customFormat="1" ht="19.899999999999999" customHeight="1">
      <c r="B64" s="109"/>
      <c r="D64" s="110" t="s">
        <v>138</v>
      </c>
      <c r="E64" s="111"/>
      <c r="F64" s="111"/>
      <c r="G64" s="111"/>
      <c r="H64" s="111"/>
      <c r="I64" s="111"/>
      <c r="J64" s="112">
        <f>J210</f>
        <v>0</v>
      </c>
      <c r="L64" s="109"/>
    </row>
    <row r="65" spans="2:12" s="10" customFormat="1" ht="19.899999999999999" customHeight="1">
      <c r="B65" s="109"/>
      <c r="D65" s="110" t="s">
        <v>139</v>
      </c>
      <c r="E65" s="111"/>
      <c r="F65" s="111"/>
      <c r="G65" s="111"/>
      <c r="H65" s="111"/>
      <c r="I65" s="111"/>
      <c r="J65" s="112">
        <f>J265</f>
        <v>0</v>
      </c>
      <c r="L65" s="109"/>
    </row>
    <row r="66" spans="2:12" s="10" customFormat="1" ht="19.899999999999999" customHeight="1">
      <c r="B66" s="109"/>
      <c r="D66" s="110" t="s">
        <v>140</v>
      </c>
      <c r="E66" s="111"/>
      <c r="F66" s="111"/>
      <c r="G66" s="111"/>
      <c r="H66" s="111"/>
      <c r="I66" s="111"/>
      <c r="J66" s="112">
        <f>J278</f>
        <v>0</v>
      </c>
      <c r="L66" s="109"/>
    </row>
    <row r="67" spans="2:12" s="10" customFormat="1" ht="19.899999999999999" customHeight="1">
      <c r="B67" s="109"/>
      <c r="D67" s="110" t="s">
        <v>142</v>
      </c>
      <c r="E67" s="111"/>
      <c r="F67" s="111"/>
      <c r="G67" s="111"/>
      <c r="H67" s="111"/>
      <c r="I67" s="111"/>
      <c r="J67" s="112">
        <f>J286</f>
        <v>0</v>
      </c>
      <c r="L67" s="109"/>
    </row>
    <row r="68" spans="2:12" s="10" customFormat="1" ht="19.899999999999999" customHeight="1">
      <c r="B68" s="109"/>
      <c r="D68" s="110" t="s">
        <v>143</v>
      </c>
      <c r="E68" s="111"/>
      <c r="F68" s="111"/>
      <c r="G68" s="111"/>
      <c r="H68" s="111"/>
      <c r="I68" s="111"/>
      <c r="J68" s="112">
        <f>J343</f>
        <v>0</v>
      </c>
      <c r="L68" s="109"/>
    </row>
    <row r="69" spans="2:12" s="10" customFormat="1" ht="19.899999999999999" customHeight="1">
      <c r="B69" s="109"/>
      <c r="D69" s="110" t="s">
        <v>144</v>
      </c>
      <c r="E69" s="111"/>
      <c r="F69" s="111"/>
      <c r="G69" s="111"/>
      <c r="H69" s="111"/>
      <c r="I69" s="111"/>
      <c r="J69" s="112">
        <f>J355</f>
        <v>0</v>
      </c>
      <c r="L69" s="109"/>
    </row>
    <row r="70" spans="2:12" s="9" customFormat="1" ht="24.95" customHeight="1">
      <c r="B70" s="105"/>
      <c r="D70" s="106" t="s">
        <v>145</v>
      </c>
      <c r="E70" s="107"/>
      <c r="F70" s="107"/>
      <c r="G70" s="107"/>
      <c r="H70" s="107"/>
      <c r="I70" s="107"/>
      <c r="J70" s="108">
        <f>J358</f>
        <v>0</v>
      </c>
      <c r="L70" s="105"/>
    </row>
    <row r="71" spans="2:12" s="10" customFormat="1" ht="19.899999999999999" customHeight="1">
      <c r="B71" s="109"/>
      <c r="D71" s="110" t="s">
        <v>146</v>
      </c>
      <c r="E71" s="111"/>
      <c r="F71" s="111"/>
      <c r="G71" s="111"/>
      <c r="H71" s="111"/>
      <c r="I71" s="111"/>
      <c r="J71" s="112">
        <f>J359</f>
        <v>0</v>
      </c>
      <c r="L71" s="109"/>
    </row>
    <row r="72" spans="2:12" s="10" customFormat="1" ht="19.899999999999999" customHeight="1">
      <c r="B72" s="109"/>
      <c r="D72" s="110" t="s">
        <v>2189</v>
      </c>
      <c r="E72" s="111"/>
      <c r="F72" s="111"/>
      <c r="G72" s="111"/>
      <c r="H72" s="111"/>
      <c r="I72" s="111"/>
      <c r="J72" s="112">
        <f>J428</f>
        <v>0</v>
      </c>
      <c r="L72" s="109"/>
    </row>
    <row r="73" spans="2:12" s="10" customFormat="1" ht="19.899999999999999" customHeight="1">
      <c r="B73" s="109"/>
      <c r="D73" s="110" t="s">
        <v>147</v>
      </c>
      <c r="E73" s="111"/>
      <c r="F73" s="111"/>
      <c r="G73" s="111"/>
      <c r="H73" s="111"/>
      <c r="I73" s="111"/>
      <c r="J73" s="112">
        <f>J429</f>
        <v>0</v>
      </c>
      <c r="L73" s="109"/>
    </row>
    <row r="74" spans="2:12" s="9" customFormat="1" ht="24.95" customHeight="1">
      <c r="B74" s="105"/>
      <c r="D74" s="106" t="s">
        <v>148</v>
      </c>
      <c r="E74" s="107"/>
      <c r="F74" s="107"/>
      <c r="G74" s="107"/>
      <c r="H74" s="107"/>
      <c r="I74" s="107"/>
      <c r="J74" s="108">
        <f>J432</f>
        <v>0</v>
      </c>
      <c r="L74" s="105"/>
    </row>
    <row r="75" spans="2:12" s="10" customFormat="1" ht="19.899999999999999" customHeight="1">
      <c r="B75" s="109"/>
      <c r="D75" s="110" t="s">
        <v>149</v>
      </c>
      <c r="E75" s="111"/>
      <c r="F75" s="111"/>
      <c r="G75" s="111"/>
      <c r="H75" s="111"/>
      <c r="I75" s="111"/>
      <c r="J75" s="112">
        <f>J433</f>
        <v>0</v>
      </c>
      <c r="L75" s="109"/>
    </row>
    <row r="76" spans="2:12" s="10" customFormat="1" ht="19.899999999999999" customHeight="1">
      <c r="B76" s="109"/>
      <c r="D76" s="110" t="s">
        <v>150</v>
      </c>
      <c r="E76" s="111"/>
      <c r="F76" s="111"/>
      <c r="G76" s="111"/>
      <c r="H76" s="111"/>
      <c r="I76" s="111"/>
      <c r="J76" s="112">
        <f>J435</f>
        <v>0</v>
      </c>
      <c r="L76" s="109"/>
    </row>
    <row r="77" spans="2:12" s="10" customFormat="1" ht="19.899999999999999" customHeight="1">
      <c r="B77" s="109"/>
      <c r="D77" s="110" t="s">
        <v>151</v>
      </c>
      <c r="E77" s="111"/>
      <c r="F77" s="111"/>
      <c r="G77" s="111"/>
      <c r="H77" s="111"/>
      <c r="I77" s="111"/>
      <c r="J77" s="112">
        <f>J443</f>
        <v>0</v>
      </c>
      <c r="L77" s="109"/>
    </row>
    <row r="78" spans="2:12" s="10" customFormat="1" ht="19.899999999999999" customHeight="1">
      <c r="B78" s="109"/>
      <c r="D78" s="110" t="s">
        <v>152</v>
      </c>
      <c r="E78" s="111"/>
      <c r="F78" s="111"/>
      <c r="G78" s="111"/>
      <c r="H78" s="111"/>
      <c r="I78" s="111"/>
      <c r="J78" s="112">
        <f>J445</f>
        <v>0</v>
      </c>
      <c r="L78" s="109"/>
    </row>
    <row r="79" spans="2:12" s="10" customFormat="1" ht="19.899999999999999" customHeight="1">
      <c r="B79" s="109"/>
      <c r="D79" s="110" t="s">
        <v>153</v>
      </c>
      <c r="E79" s="111"/>
      <c r="F79" s="111"/>
      <c r="G79" s="111"/>
      <c r="H79" s="111"/>
      <c r="I79" s="111"/>
      <c r="J79" s="112">
        <f>J447</f>
        <v>0</v>
      </c>
      <c r="L79" s="109"/>
    </row>
    <row r="80" spans="2:12" s="10" customFormat="1" ht="19.899999999999999" customHeight="1">
      <c r="B80" s="109"/>
      <c r="D80" s="110" t="s">
        <v>154</v>
      </c>
      <c r="E80" s="111"/>
      <c r="F80" s="111"/>
      <c r="G80" s="111"/>
      <c r="H80" s="111"/>
      <c r="I80" s="111"/>
      <c r="J80" s="112">
        <f>J449</f>
        <v>0</v>
      </c>
      <c r="L80" s="109"/>
    </row>
    <row r="81" spans="1:31" s="10" customFormat="1" ht="19.899999999999999" customHeight="1">
      <c r="B81" s="109"/>
      <c r="D81" s="110" t="s">
        <v>155</v>
      </c>
      <c r="E81" s="111"/>
      <c r="F81" s="111"/>
      <c r="G81" s="111"/>
      <c r="H81" s="111"/>
      <c r="I81" s="111"/>
      <c r="J81" s="112">
        <f>J451</f>
        <v>0</v>
      </c>
      <c r="L81" s="109"/>
    </row>
    <row r="82" spans="1:31" s="10" customFormat="1" ht="19.899999999999999" customHeight="1">
      <c r="B82" s="109"/>
      <c r="D82" s="110" t="s">
        <v>156</v>
      </c>
      <c r="E82" s="111"/>
      <c r="F82" s="111"/>
      <c r="G82" s="111"/>
      <c r="H82" s="111"/>
      <c r="I82" s="111"/>
      <c r="J82" s="112">
        <f>J453</f>
        <v>0</v>
      </c>
      <c r="L82" s="109"/>
    </row>
    <row r="83" spans="1:31" s="10" customFormat="1" ht="19.899999999999999" customHeight="1">
      <c r="B83" s="109"/>
      <c r="D83" s="110" t="s">
        <v>157</v>
      </c>
      <c r="E83" s="111"/>
      <c r="F83" s="111"/>
      <c r="G83" s="111"/>
      <c r="H83" s="111"/>
      <c r="I83" s="111"/>
      <c r="J83" s="112">
        <f>J455</f>
        <v>0</v>
      </c>
      <c r="L83" s="109"/>
    </row>
    <row r="84" spans="1:31" s="2" customFormat="1" ht="21.75" customHeight="1">
      <c r="A84" s="30"/>
      <c r="B84" s="31"/>
      <c r="C84" s="30"/>
      <c r="D84" s="30"/>
      <c r="E84" s="30"/>
      <c r="F84" s="30"/>
      <c r="G84" s="30"/>
      <c r="H84" s="30"/>
      <c r="I84" s="30"/>
      <c r="J84" s="30"/>
      <c r="K84" s="30"/>
      <c r="L84" s="88"/>
      <c r="S84" s="30"/>
      <c r="T84" s="30"/>
      <c r="U84" s="30"/>
      <c r="V84" s="30"/>
      <c r="W84" s="30"/>
      <c r="X84" s="30"/>
      <c r="Y84" s="30"/>
      <c r="Z84" s="30"/>
      <c r="AA84" s="30"/>
      <c r="AB84" s="30"/>
      <c r="AC84" s="30"/>
      <c r="AD84" s="30"/>
      <c r="AE84" s="30"/>
    </row>
    <row r="85" spans="1:31" s="2" customFormat="1" ht="6.95" customHeight="1">
      <c r="A85" s="30"/>
      <c r="B85" s="40"/>
      <c r="C85" s="41"/>
      <c r="D85" s="41"/>
      <c r="E85" s="41"/>
      <c r="F85" s="41"/>
      <c r="G85" s="41"/>
      <c r="H85" s="41"/>
      <c r="I85" s="41"/>
      <c r="J85" s="41"/>
      <c r="K85" s="41"/>
      <c r="L85" s="88"/>
      <c r="S85" s="30"/>
      <c r="T85" s="30"/>
      <c r="U85" s="30"/>
      <c r="V85" s="30"/>
      <c r="W85" s="30"/>
      <c r="X85" s="30"/>
      <c r="Y85" s="30"/>
      <c r="Z85" s="30"/>
      <c r="AA85" s="30"/>
      <c r="AB85" s="30"/>
      <c r="AC85" s="30"/>
      <c r="AD85" s="30"/>
      <c r="AE85" s="30"/>
    </row>
    <row r="89" spans="1:31" s="2" customFormat="1" ht="6.95" customHeight="1">
      <c r="A89" s="30"/>
      <c r="B89" s="42"/>
      <c r="C89" s="43"/>
      <c r="D89" s="43"/>
      <c r="E89" s="43"/>
      <c r="F89" s="43"/>
      <c r="G89" s="43"/>
      <c r="H89" s="43"/>
      <c r="I89" s="43"/>
      <c r="J89" s="43"/>
      <c r="K89" s="43"/>
      <c r="L89" s="88"/>
      <c r="S89" s="30"/>
      <c r="T89" s="30"/>
      <c r="U89" s="30"/>
      <c r="V89" s="30"/>
      <c r="W89" s="30"/>
      <c r="X89" s="30"/>
      <c r="Y89" s="30"/>
      <c r="Z89" s="30"/>
      <c r="AA89" s="30"/>
      <c r="AB89" s="30"/>
      <c r="AC89" s="30"/>
      <c r="AD89" s="30"/>
      <c r="AE89" s="30"/>
    </row>
    <row r="90" spans="1:31" s="2" customFormat="1" ht="24.95" customHeight="1">
      <c r="A90" s="30"/>
      <c r="B90" s="31"/>
      <c r="C90" s="22" t="s">
        <v>158</v>
      </c>
      <c r="D90" s="30"/>
      <c r="E90" s="30"/>
      <c r="F90" s="30"/>
      <c r="G90" s="30"/>
      <c r="H90" s="30"/>
      <c r="I90" s="30"/>
      <c r="J90" s="30"/>
      <c r="K90" s="30"/>
      <c r="L90" s="88"/>
      <c r="S90" s="30"/>
      <c r="T90" s="30"/>
      <c r="U90" s="30"/>
      <c r="V90" s="30"/>
      <c r="W90" s="30"/>
      <c r="X90" s="30"/>
      <c r="Y90" s="30"/>
      <c r="Z90" s="30"/>
      <c r="AA90" s="30"/>
      <c r="AB90" s="30"/>
      <c r="AC90" s="30"/>
      <c r="AD90" s="30"/>
      <c r="AE90" s="30"/>
    </row>
    <row r="91" spans="1:31" s="2" customFormat="1" ht="6.95" customHeight="1">
      <c r="A91" s="30"/>
      <c r="B91" s="31"/>
      <c r="C91" s="30"/>
      <c r="D91" s="30"/>
      <c r="E91" s="30"/>
      <c r="F91" s="30"/>
      <c r="G91" s="30"/>
      <c r="H91" s="30"/>
      <c r="I91" s="30"/>
      <c r="J91" s="30"/>
      <c r="K91" s="30"/>
      <c r="L91" s="88"/>
      <c r="S91" s="30"/>
      <c r="T91" s="30"/>
      <c r="U91" s="30"/>
      <c r="V91" s="30"/>
      <c r="W91" s="30"/>
      <c r="X91" s="30"/>
      <c r="Y91" s="30"/>
      <c r="Z91" s="30"/>
      <c r="AA91" s="30"/>
      <c r="AB91" s="30"/>
      <c r="AC91" s="30"/>
      <c r="AD91" s="30"/>
      <c r="AE91" s="30"/>
    </row>
    <row r="92" spans="1:31" s="2" customFormat="1" ht="12" customHeight="1">
      <c r="A92" s="30"/>
      <c r="B92" s="31"/>
      <c r="C92" s="27" t="s">
        <v>15</v>
      </c>
      <c r="D92" s="30"/>
      <c r="E92" s="30"/>
      <c r="F92" s="30"/>
      <c r="G92" s="30"/>
      <c r="H92" s="30"/>
      <c r="I92" s="30"/>
      <c r="J92" s="30"/>
      <c r="K92" s="30"/>
      <c r="L92" s="88"/>
      <c r="S92" s="30"/>
      <c r="T92" s="30"/>
      <c r="U92" s="30"/>
      <c r="V92" s="30"/>
      <c r="W92" s="30"/>
      <c r="X92" s="30"/>
      <c r="Y92" s="30"/>
      <c r="Z92" s="30"/>
      <c r="AA92" s="30"/>
      <c r="AB92" s="30"/>
      <c r="AC92" s="30"/>
      <c r="AD92" s="30"/>
      <c r="AE92" s="30"/>
    </row>
    <row r="93" spans="1:31" s="2" customFormat="1" ht="16.5" customHeight="1">
      <c r="A93" s="30"/>
      <c r="B93" s="31"/>
      <c r="C93" s="30"/>
      <c r="D93" s="30"/>
      <c r="E93" s="296" t="str">
        <f>E7</f>
        <v>Oprava traťového úseku Hanušovice - Jeseník</v>
      </c>
      <c r="F93" s="297"/>
      <c r="G93" s="297"/>
      <c r="H93" s="297"/>
      <c r="I93" s="30"/>
      <c r="J93" s="30"/>
      <c r="K93" s="30"/>
      <c r="L93" s="88"/>
      <c r="S93" s="30"/>
      <c r="T93" s="30"/>
      <c r="U93" s="30"/>
      <c r="V93" s="30"/>
      <c r="W93" s="30"/>
      <c r="X93" s="30"/>
      <c r="Y93" s="30"/>
      <c r="Z93" s="30"/>
      <c r="AA93" s="30"/>
      <c r="AB93" s="30"/>
      <c r="AC93" s="30"/>
      <c r="AD93" s="30"/>
      <c r="AE93" s="30"/>
    </row>
    <row r="94" spans="1:31" s="2" customFormat="1" ht="12" customHeight="1">
      <c r="A94" s="30"/>
      <c r="B94" s="31"/>
      <c r="C94" s="27" t="s">
        <v>126</v>
      </c>
      <c r="D94" s="30"/>
      <c r="E94" s="30"/>
      <c r="F94" s="30"/>
      <c r="G94" s="30"/>
      <c r="H94" s="30"/>
      <c r="I94" s="30"/>
      <c r="J94" s="30"/>
      <c r="K94" s="30"/>
      <c r="L94" s="88"/>
      <c r="S94" s="30"/>
      <c r="T94" s="30"/>
      <c r="U94" s="30"/>
      <c r="V94" s="30"/>
      <c r="W94" s="30"/>
      <c r="X94" s="30"/>
      <c r="Y94" s="30"/>
      <c r="Z94" s="30"/>
      <c r="AA94" s="30"/>
      <c r="AB94" s="30"/>
      <c r="AC94" s="30"/>
      <c r="AD94" s="30"/>
      <c r="AE94" s="30"/>
    </row>
    <row r="95" spans="1:31" s="2" customFormat="1" ht="24.75" customHeight="1">
      <c r="A95" s="30"/>
      <c r="B95" s="31"/>
      <c r="C95" s="30"/>
      <c r="D95" s="30"/>
      <c r="E95" s="267" t="str">
        <f>E9</f>
        <v>SO 04-19-14 - Hanušovice - Jindřichov na Moravě, žel. most v ev. km 5,657</v>
      </c>
      <c r="F95" s="298"/>
      <c r="G95" s="298"/>
      <c r="H95" s="298"/>
      <c r="I95" s="30"/>
      <c r="J95" s="30"/>
      <c r="K95" s="30"/>
      <c r="L95" s="88"/>
      <c r="S95" s="30"/>
      <c r="T95" s="30"/>
      <c r="U95" s="30"/>
      <c r="V95" s="30"/>
      <c r="W95" s="30"/>
      <c r="X95" s="30"/>
      <c r="Y95" s="30"/>
      <c r="Z95" s="30"/>
      <c r="AA95" s="30"/>
      <c r="AB95" s="30"/>
      <c r="AC95" s="30"/>
      <c r="AD95" s="30"/>
      <c r="AE95" s="30"/>
    </row>
    <row r="96" spans="1:31" s="2" customFormat="1" ht="6.95" customHeight="1">
      <c r="A96" s="30"/>
      <c r="B96" s="31"/>
      <c r="C96" s="30"/>
      <c r="D96" s="30"/>
      <c r="E96" s="30"/>
      <c r="F96" s="30"/>
      <c r="G96" s="30"/>
      <c r="H96" s="30"/>
      <c r="I96" s="30"/>
      <c r="J96" s="30"/>
      <c r="K96" s="30"/>
      <c r="L96" s="88"/>
      <c r="S96" s="30"/>
      <c r="T96" s="30"/>
      <c r="U96" s="30"/>
      <c r="V96" s="30"/>
      <c r="W96" s="30"/>
      <c r="X96" s="30"/>
      <c r="Y96" s="30"/>
      <c r="Z96" s="30"/>
      <c r="AA96" s="30"/>
      <c r="AB96" s="30"/>
      <c r="AC96" s="30"/>
      <c r="AD96" s="30"/>
      <c r="AE96" s="30"/>
    </row>
    <row r="97" spans="1:65" s="2" customFormat="1" ht="12" customHeight="1">
      <c r="A97" s="30"/>
      <c r="B97" s="31"/>
      <c r="C97" s="27" t="s">
        <v>19</v>
      </c>
      <c r="D97" s="30"/>
      <c r="E97" s="30"/>
      <c r="F97" s="25" t="str">
        <f>F12</f>
        <v>Olomouc</v>
      </c>
      <c r="G97" s="30"/>
      <c r="H97" s="30"/>
      <c r="I97" s="27" t="s">
        <v>21</v>
      </c>
      <c r="J97" s="48" t="str">
        <f>IF(J12="","",J12)</f>
        <v>26. 3. 2020</v>
      </c>
      <c r="K97" s="30"/>
      <c r="L97" s="88"/>
      <c r="S97" s="30"/>
      <c r="T97" s="30"/>
      <c r="U97" s="30"/>
      <c r="V97" s="30"/>
      <c r="W97" s="30"/>
      <c r="X97" s="30"/>
      <c r="Y97" s="30"/>
      <c r="Z97" s="30"/>
      <c r="AA97" s="30"/>
      <c r="AB97" s="30"/>
      <c r="AC97" s="30"/>
      <c r="AD97" s="30"/>
      <c r="AE97" s="30"/>
    </row>
    <row r="98" spans="1:65" s="2" customFormat="1" ht="6.95" customHeight="1">
      <c r="A98" s="30"/>
      <c r="B98" s="31"/>
      <c r="C98" s="30"/>
      <c r="D98" s="30"/>
      <c r="E98" s="30"/>
      <c r="F98" s="30"/>
      <c r="G98" s="30"/>
      <c r="H98" s="30"/>
      <c r="I98" s="30"/>
      <c r="J98" s="30"/>
      <c r="K98" s="30"/>
      <c r="L98" s="88"/>
      <c r="S98" s="30"/>
      <c r="T98" s="30"/>
      <c r="U98" s="30"/>
      <c r="V98" s="30"/>
      <c r="W98" s="30"/>
      <c r="X98" s="30"/>
      <c r="Y98" s="30"/>
      <c r="Z98" s="30"/>
      <c r="AA98" s="30"/>
      <c r="AB98" s="30"/>
      <c r="AC98" s="30"/>
      <c r="AD98" s="30"/>
      <c r="AE98" s="30"/>
    </row>
    <row r="99" spans="1:65" s="2" customFormat="1" ht="15.2" customHeight="1">
      <c r="A99" s="30"/>
      <c r="B99" s="31"/>
      <c r="C99" s="27" t="s">
        <v>23</v>
      </c>
      <c r="D99" s="30"/>
      <c r="E99" s="30"/>
      <c r="F99" s="25" t="str">
        <f>E15</f>
        <v>Správa železnic, státní organizace</v>
      </c>
      <c r="G99" s="30"/>
      <c r="H99" s="30"/>
      <c r="I99" s="27" t="s">
        <v>29</v>
      </c>
      <c r="J99" s="28" t="str">
        <f>E21</f>
        <v>Ing. Jan Černý</v>
      </c>
      <c r="K99" s="30"/>
      <c r="L99" s="88"/>
      <c r="S99" s="30"/>
      <c r="T99" s="30"/>
      <c r="U99" s="30"/>
      <c r="V99" s="30"/>
      <c r="W99" s="30"/>
      <c r="X99" s="30"/>
      <c r="Y99" s="30"/>
      <c r="Z99" s="30"/>
      <c r="AA99" s="30"/>
      <c r="AB99" s="30"/>
      <c r="AC99" s="30"/>
      <c r="AD99" s="30"/>
      <c r="AE99" s="30"/>
    </row>
    <row r="100" spans="1:65" s="2" customFormat="1" ht="25.7" customHeight="1">
      <c r="A100" s="30"/>
      <c r="B100" s="31"/>
      <c r="C100" s="27" t="s">
        <v>27</v>
      </c>
      <c r="D100" s="30"/>
      <c r="E100" s="30"/>
      <c r="F100" s="25" t="str">
        <f>IF(E18="","",E18)</f>
        <v>Moravia Consult Olomouc a.s.</v>
      </c>
      <c r="G100" s="30"/>
      <c r="H100" s="30"/>
      <c r="I100" s="27" t="s">
        <v>32</v>
      </c>
      <c r="J100" s="28" t="str">
        <f>E24</f>
        <v>Ing. et Ing. Ondřej Suk</v>
      </c>
      <c r="K100" s="30"/>
      <c r="L100" s="88"/>
      <c r="S100" s="30"/>
      <c r="T100" s="30"/>
      <c r="U100" s="30"/>
      <c r="V100" s="30"/>
      <c r="W100" s="30"/>
      <c r="X100" s="30"/>
      <c r="Y100" s="30"/>
      <c r="Z100" s="30"/>
      <c r="AA100" s="30"/>
      <c r="AB100" s="30"/>
      <c r="AC100" s="30"/>
      <c r="AD100" s="30"/>
      <c r="AE100" s="30"/>
    </row>
    <row r="101" spans="1:65" s="2" customFormat="1" ht="10.35" customHeight="1">
      <c r="A101" s="30"/>
      <c r="B101" s="31"/>
      <c r="C101" s="30"/>
      <c r="D101" s="30"/>
      <c r="E101" s="30"/>
      <c r="F101" s="30"/>
      <c r="G101" s="30"/>
      <c r="H101" s="30"/>
      <c r="I101" s="30"/>
      <c r="J101" s="30"/>
      <c r="K101" s="30"/>
      <c r="L101" s="88"/>
      <c r="S101" s="30"/>
      <c r="T101" s="30"/>
      <c r="U101" s="30"/>
      <c r="V101" s="30"/>
      <c r="W101" s="30"/>
      <c r="X101" s="30"/>
      <c r="Y101" s="30"/>
      <c r="Z101" s="30"/>
      <c r="AA101" s="30"/>
      <c r="AB101" s="30"/>
      <c r="AC101" s="30"/>
      <c r="AD101" s="30"/>
      <c r="AE101" s="30"/>
    </row>
    <row r="102" spans="1:65" s="11" customFormat="1" ht="29.25" customHeight="1">
      <c r="A102" s="113"/>
      <c r="B102" s="114"/>
      <c r="C102" s="115" t="s">
        <v>159</v>
      </c>
      <c r="D102" s="116" t="s">
        <v>55</v>
      </c>
      <c r="E102" s="116" t="s">
        <v>51</v>
      </c>
      <c r="F102" s="116" t="s">
        <v>52</v>
      </c>
      <c r="G102" s="116" t="s">
        <v>160</v>
      </c>
      <c r="H102" s="116" t="s">
        <v>161</v>
      </c>
      <c r="I102" s="116" t="s">
        <v>162</v>
      </c>
      <c r="J102" s="116" t="s">
        <v>132</v>
      </c>
      <c r="K102" s="117" t="s">
        <v>163</v>
      </c>
      <c r="L102" s="118"/>
      <c r="M102" s="55" t="s">
        <v>3</v>
      </c>
      <c r="N102" s="56" t="s">
        <v>40</v>
      </c>
      <c r="O102" s="56" t="s">
        <v>164</v>
      </c>
      <c r="P102" s="56" t="s">
        <v>165</v>
      </c>
      <c r="Q102" s="56" t="s">
        <v>166</v>
      </c>
      <c r="R102" s="56" t="s">
        <v>167</v>
      </c>
      <c r="S102" s="56" t="s">
        <v>168</v>
      </c>
      <c r="T102" s="57" t="s">
        <v>169</v>
      </c>
      <c r="U102" s="113"/>
      <c r="V102" s="113"/>
      <c r="W102" s="113"/>
      <c r="X102" s="113"/>
      <c r="Y102" s="113"/>
      <c r="Z102" s="113"/>
      <c r="AA102" s="113"/>
      <c r="AB102" s="113"/>
      <c r="AC102" s="113"/>
      <c r="AD102" s="113"/>
      <c r="AE102" s="113"/>
    </row>
    <row r="103" spans="1:65" s="2" customFormat="1" ht="22.9" customHeight="1">
      <c r="A103" s="30"/>
      <c r="B103" s="31"/>
      <c r="C103" s="62" t="s">
        <v>170</v>
      </c>
      <c r="D103" s="30"/>
      <c r="E103" s="30"/>
      <c r="F103" s="30"/>
      <c r="G103" s="30"/>
      <c r="H103" s="30"/>
      <c r="I103" s="30"/>
      <c r="J103" s="119">
        <f>BK103</f>
        <v>0</v>
      </c>
      <c r="K103" s="30"/>
      <c r="L103" s="31"/>
      <c r="M103" s="58"/>
      <c r="N103" s="49"/>
      <c r="O103" s="59"/>
      <c r="P103" s="120">
        <f>P104+P358+P432</f>
        <v>1108.01442</v>
      </c>
      <c r="Q103" s="59"/>
      <c r="R103" s="120">
        <f>R104+R358+R432</f>
        <v>345.3622244572</v>
      </c>
      <c r="S103" s="59"/>
      <c r="T103" s="121">
        <f>T104+T358+T432</f>
        <v>83.641099999999994</v>
      </c>
      <c r="U103" s="30"/>
      <c r="V103" s="30"/>
      <c r="W103" s="30"/>
      <c r="X103" s="30"/>
      <c r="Y103" s="30"/>
      <c r="Z103" s="30"/>
      <c r="AA103" s="30"/>
      <c r="AB103" s="30"/>
      <c r="AC103" s="30"/>
      <c r="AD103" s="30"/>
      <c r="AE103" s="30"/>
      <c r="AT103" s="18" t="s">
        <v>69</v>
      </c>
      <c r="AU103" s="18" t="s">
        <v>133</v>
      </c>
      <c r="BK103" s="122">
        <f>BK104+BK358+BK432</f>
        <v>0</v>
      </c>
    </row>
    <row r="104" spans="1:65" s="12" customFormat="1" ht="25.9" customHeight="1">
      <c r="B104" s="123"/>
      <c r="D104" s="124" t="s">
        <v>69</v>
      </c>
      <c r="E104" s="125" t="s">
        <v>171</v>
      </c>
      <c r="F104" s="125" t="s">
        <v>172</v>
      </c>
      <c r="J104" s="126">
        <f>BK104</f>
        <v>0</v>
      </c>
      <c r="L104" s="123"/>
      <c r="M104" s="127"/>
      <c r="N104" s="128"/>
      <c r="O104" s="128"/>
      <c r="P104" s="129">
        <f>P105+P151+P169+P210+P265+P278+P286+P343+P355</f>
        <v>1065.760677</v>
      </c>
      <c r="Q104" s="128"/>
      <c r="R104" s="129">
        <f>R105+R151+R169+R210+R265+R278+R286+R343+R355</f>
        <v>341.97360745719999</v>
      </c>
      <c r="S104" s="128"/>
      <c r="T104" s="130">
        <f>T105+T151+T169+T210+T265+T278+T286+T343+T355</f>
        <v>75.641099999999994</v>
      </c>
      <c r="AR104" s="124" t="s">
        <v>76</v>
      </c>
      <c r="AT104" s="131" t="s">
        <v>69</v>
      </c>
      <c r="AU104" s="131" t="s">
        <v>70</v>
      </c>
      <c r="AY104" s="124" t="s">
        <v>173</v>
      </c>
      <c r="BK104" s="132">
        <f>BK105+BK151+BK169+BK210+BK265+BK278+BK286+BK343+BK355</f>
        <v>0</v>
      </c>
    </row>
    <row r="105" spans="1:65" s="12" customFormat="1" ht="22.9" customHeight="1">
      <c r="B105" s="123"/>
      <c r="D105" s="124" t="s">
        <v>69</v>
      </c>
      <c r="E105" s="133" t="s">
        <v>76</v>
      </c>
      <c r="F105" s="133" t="s">
        <v>174</v>
      </c>
      <c r="J105" s="134">
        <f>BK105</f>
        <v>0</v>
      </c>
      <c r="L105" s="123"/>
      <c r="M105" s="127"/>
      <c r="N105" s="128"/>
      <c r="O105" s="128"/>
      <c r="P105" s="129">
        <f>SUM(P106:P150)</f>
        <v>65.274699999999982</v>
      </c>
      <c r="Q105" s="128"/>
      <c r="R105" s="129">
        <f>SUM(R106:R150)</f>
        <v>8.4648850000000007</v>
      </c>
      <c r="S105" s="128"/>
      <c r="T105" s="130">
        <f>SUM(T106:T150)</f>
        <v>0</v>
      </c>
      <c r="AR105" s="124" t="s">
        <v>76</v>
      </c>
      <c r="AT105" s="131" t="s">
        <v>69</v>
      </c>
      <c r="AU105" s="131" t="s">
        <v>76</v>
      </c>
      <c r="AY105" s="124" t="s">
        <v>173</v>
      </c>
      <c r="BK105" s="132">
        <f>SUM(BK106:BK150)</f>
        <v>0</v>
      </c>
    </row>
    <row r="106" spans="1:65" s="2" customFormat="1" ht="44.25" customHeight="1">
      <c r="A106" s="30"/>
      <c r="B106" s="135"/>
      <c r="C106" s="136" t="s">
        <v>76</v>
      </c>
      <c r="D106" s="136" t="s">
        <v>175</v>
      </c>
      <c r="E106" s="137" t="s">
        <v>1025</v>
      </c>
      <c r="F106" s="138" t="s">
        <v>1026</v>
      </c>
      <c r="G106" s="139" t="s">
        <v>176</v>
      </c>
      <c r="H106" s="140">
        <v>15</v>
      </c>
      <c r="I106" s="141"/>
      <c r="J106" s="141">
        <f>ROUND(I106*H106,2)</f>
        <v>0</v>
      </c>
      <c r="K106" s="138" t="s">
        <v>177</v>
      </c>
      <c r="L106" s="31"/>
      <c r="M106" s="142" t="s">
        <v>3</v>
      </c>
      <c r="N106" s="143" t="s">
        <v>41</v>
      </c>
      <c r="O106" s="144">
        <v>0.17199999999999999</v>
      </c>
      <c r="P106" s="144">
        <f>O106*H106</f>
        <v>2.5799999999999996</v>
      </c>
      <c r="Q106" s="144">
        <v>0</v>
      </c>
      <c r="R106" s="144">
        <f>Q106*H106</f>
        <v>0</v>
      </c>
      <c r="S106" s="144">
        <v>0</v>
      </c>
      <c r="T106" s="145">
        <f>S106*H106</f>
        <v>0</v>
      </c>
      <c r="U106" s="30"/>
      <c r="V106" s="30"/>
      <c r="W106" s="30"/>
      <c r="X106" s="30"/>
      <c r="Y106" s="30"/>
      <c r="Z106" s="30"/>
      <c r="AA106" s="30"/>
      <c r="AB106" s="30"/>
      <c r="AC106" s="30"/>
      <c r="AD106" s="30"/>
      <c r="AE106" s="30"/>
      <c r="AR106" s="146" t="s">
        <v>178</v>
      </c>
      <c r="AT106" s="146" t="s">
        <v>175</v>
      </c>
      <c r="AU106" s="146" t="s">
        <v>79</v>
      </c>
      <c r="AY106" s="18" t="s">
        <v>173</v>
      </c>
      <c r="BE106" s="147">
        <f>IF(N106="základní",J106,0)</f>
        <v>0</v>
      </c>
      <c r="BF106" s="147">
        <f>IF(N106="snížená",J106,0)</f>
        <v>0</v>
      </c>
      <c r="BG106" s="147">
        <f>IF(N106="zákl. přenesená",J106,0)</f>
        <v>0</v>
      </c>
      <c r="BH106" s="147">
        <f>IF(N106="sníž. přenesená",J106,0)</f>
        <v>0</v>
      </c>
      <c r="BI106" s="147">
        <f>IF(N106="nulová",J106,0)</f>
        <v>0</v>
      </c>
      <c r="BJ106" s="18" t="s">
        <v>76</v>
      </c>
      <c r="BK106" s="147">
        <f>ROUND(I106*H106,2)</f>
        <v>0</v>
      </c>
      <c r="BL106" s="18" t="s">
        <v>178</v>
      </c>
      <c r="BM106" s="146" t="s">
        <v>2190</v>
      </c>
    </row>
    <row r="107" spans="1:65" s="2" customFormat="1" ht="126.75">
      <c r="A107" s="30"/>
      <c r="B107" s="31"/>
      <c r="C107" s="30"/>
      <c r="D107" s="148" t="s">
        <v>179</v>
      </c>
      <c r="E107" s="30"/>
      <c r="F107" s="149" t="s">
        <v>180</v>
      </c>
      <c r="G107" s="30"/>
      <c r="H107" s="30"/>
      <c r="I107" s="30"/>
      <c r="J107" s="30"/>
      <c r="K107" s="30"/>
      <c r="L107" s="31"/>
      <c r="M107" s="150"/>
      <c r="N107" s="151"/>
      <c r="O107" s="51"/>
      <c r="P107" s="51"/>
      <c r="Q107" s="51"/>
      <c r="R107" s="51"/>
      <c r="S107" s="51"/>
      <c r="T107" s="52"/>
      <c r="U107" s="30"/>
      <c r="V107" s="30"/>
      <c r="W107" s="30"/>
      <c r="X107" s="30"/>
      <c r="Y107" s="30"/>
      <c r="Z107" s="30"/>
      <c r="AA107" s="30"/>
      <c r="AB107" s="30"/>
      <c r="AC107" s="30"/>
      <c r="AD107" s="30"/>
      <c r="AE107" s="30"/>
      <c r="AT107" s="18" t="s">
        <v>179</v>
      </c>
      <c r="AU107" s="18" t="s">
        <v>79</v>
      </c>
    </row>
    <row r="108" spans="1:65" s="13" customFormat="1">
      <c r="B108" s="152"/>
      <c r="D108" s="148" t="s">
        <v>181</v>
      </c>
      <c r="E108" s="153" t="s">
        <v>3</v>
      </c>
      <c r="F108" s="154" t="s">
        <v>182</v>
      </c>
      <c r="H108" s="153" t="s">
        <v>3</v>
      </c>
      <c r="L108" s="152"/>
      <c r="M108" s="155"/>
      <c r="N108" s="156"/>
      <c r="O108" s="156"/>
      <c r="P108" s="156"/>
      <c r="Q108" s="156"/>
      <c r="R108" s="156"/>
      <c r="S108" s="156"/>
      <c r="T108" s="157"/>
      <c r="AT108" s="153" t="s">
        <v>181</v>
      </c>
      <c r="AU108" s="153" t="s">
        <v>79</v>
      </c>
      <c r="AV108" s="13" t="s">
        <v>76</v>
      </c>
      <c r="AW108" s="13" t="s">
        <v>31</v>
      </c>
      <c r="AX108" s="13" t="s">
        <v>70</v>
      </c>
      <c r="AY108" s="153" t="s">
        <v>173</v>
      </c>
    </row>
    <row r="109" spans="1:65" s="14" customFormat="1">
      <c r="B109" s="158"/>
      <c r="D109" s="148" t="s">
        <v>181</v>
      </c>
      <c r="E109" s="159" t="s">
        <v>3</v>
      </c>
      <c r="F109" s="160" t="s">
        <v>183</v>
      </c>
      <c r="H109" s="161">
        <v>15</v>
      </c>
      <c r="L109" s="158"/>
      <c r="M109" s="162"/>
      <c r="N109" s="163"/>
      <c r="O109" s="163"/>
      <c r="P109" s="163"/>
      <c r="Q109" s="163"/>
      <c r="R109" s="163"/>
      <c r="S109" s="163"/>
      <c r="T109" s="164"/>
      <c r="AT109" s="159" t="s">
        <v>181</v>
      </c>
      <c r="AU109" s="159" t="s">
        <v>79</v>
      </c>
      <c r="AV109" s="14" t="s">
        <v>79</v>
      </c>
      <c r="AW109" s="14" t="s">
        <v>31</v>
      </c>
      <c r="AX109" s="14" t="s">
        <v>76</v>
      </c>
      <c r="AY109" s="159" t="s">
        <v>173</v>
      </c>
    </row>
    <row r="110" spans="1:65" s="2" customFormat="1" ht="16.5" customHeight="1">
      <c r="A110" s="30"/>
      <c r="B110" s="135"/>
      <c r="C110" s="136" t="s">
        <v>79</v>
      </c>
      <c r="D110" s="136" t="s">
        <v>175</v>
      </c>
      <c r="E110" s="137" t="s">
        <v>184</v>
      </c>
      <c r="F110" s="138" t="s">
        <v>185</v>
      </c>
      <c r="G110" s="139" t="s">
        <v>176</v>
      </c>
      <c r="H110" s="140">
        <v>30</v>
      </c>
      <c r="I110" s="141"/>
      <c r="J110" s="141">
        <f>ROUND(I110*H110,2)</f>
        <v>0</v>
      </c>
      <c r="K110" s="138" t="s">
        <v>177</v>
      </c>
      <c r="L110" s="31"/>
      <c r="M110" s="142" t="s">
        <v>3</v>
      </c>
      <c r="N110" s="143" t="s">
        <v>41</v>
      </c>
      <c r="O110" s="144">
        <v>0.20899999999999999</v>
      </c>
      <c r="P110" s="144">
        <f>O110*H110</f>
        <v>6.27</v>
      </c>
      <c r="Q110" s="144">
        <v>0</v>
      </c>
      <c r="R110" s="144">
        <f>Q110*H110</f>
        <v>0</v>
      </c>
      <c r="S110" s="144">
        <v>0</v>
      </c>
      <c r="T110" s="145">
        <f>S110*H110</f>
        <v>0</v>
      </c>
      <c r="U110" s="30"/>
      <c r="V110" s="30"/>
      <c r="W110" s="30"/>
      <c r="X110" s="30"/>
      <c r="Y110" s="30"/>
      <c r="Z110" s="30"/>
      <c r="AA110" s="30"/>
      <c r="AB110" s="30"/>
      <c r="AC110" s="30"/>
      <c r="AD110" s="30"/>
      <c r="AE110" s="30"/>
      <c r="AR110" s="146" t="s">
        <v>178</v>
      </c>
      <c r="AT110" s="146" t="s">
        <v>175</v>
      </c>
      <c r="AU110" s="146" t="s">
        <v>79</v>
      </c>
      <c r="AY110" s="18" t="s">
        <v>173</v>
      </c>
      <c r="BE110" s="147">
        <f>IF(N110="základní",J110,0)</f>
        <v>0</v>
      </c>
      <c r="BF110" s="147">
        <f>IF(N110="snížená",J110,0)</f>
        <v>0</v>
      </c>
      <c r="BG110" s="147">
        <f>IF(N110="zákl. přenesená",J110,0)</f>
        <v>0</v>
      </c>
      <c r="BH110" s="147">
        <f>IF(N110="sníž. přenesená",J110,0)</f>
        <v>0</v>
      </c>
      <c r="BI110" s="147">
        <f>IF(N110="nulová",J110,0)</f>
        <v>0</v>
      </c>
      <c r="BJ110" s="18" t="s">
        <v>76</v>
      </c>
      <c r="BK110" s="147">
        <f>ROUND(I110*H110,2)</f>
        <v>0</v>
      </c>
      <c r="BL110" s="18" t="s">
        <v>178</v>
      </c>
      <c r="BM110" s="146" t="s">
        <v>2191</v>
      </c>
    </row>
    <row r="111" spans="1:65" s="2" customFormat="1" ht="146.25">
      <c r="A111" s="30"/>
      <c r="B111" s="31"/>
      <c r="C111" s="30"/>
      <c r="D111" s="148" t="s">
        <v>179</v>
      </c>
      <c r="E111" s="30"/>
      <c r="F111" s="149" t="s">
        <v>186</v>
      </c>
      <c r="G111" s="30"/>
      <c r="H111" s="30"/>
      <c r="I111" s="30"/>
      <c r="J111" s="30"/>
      <c r="K111" s="30"/>
      <c r="L111" s="31"/>
      <c r="M111" s="150"/>
      <c r="N111" s="151"/>
      <c r="O111" s="51"/>
      <c r="P111" s="51"/>
      <c r="Q111" s="51"/>
      <c r="R111" s="51"/>
      <c r="S111" s="51"/>
      <c r="T111" s="52"/>
      <c r="U111" s="30"/>
      <c r="V111" s="30"/>
      <c r="W111" s="30"/>
      <c r="X111" s="30"/>
      <c r="Y111" s="30"/>
      <c r="Z111" s="30"/>
      <c r="AA111" s="30"/>
      <c r="AB111" s="30"/>
      <c r="AC111" s="30"/>
      <c r="AD111" s="30"/>
      <c r="AE111" s="30"/>
      <c r="AT111" s="18" t="s">
        <v>179</v>
      </c>
      <c r="AU111" s="18" t="s">
        <v>79</v>
      </c>
    </row>
    <row r="112" spans="1:65" s="14" customFormat="1">
      <c r="B112" s="158"/>
      <c r="D112" s="148" t="s">
        <v>181</v>
      </c>
      <c r="E112" s="159" t="s">
        <v>3</v>
      </c>
      <c r="F112" s="160" t="s">
        <v>611</v>
      </c>
      <c r="H112" s="161">
        <v>30</v>
      </c>
      <c r="L112" s="158"/>
      <c r="M112" s="162"/>
      <c r="N112" s="163"/>
      <c r="O112" s="163"/>
      <c r="P112" s="163"/>
      <c r="Q112" s="163"/>
      <c r="R112" s="163"/>
      <c r="S112" s="163"/>
      <c r="T112" s="164"/>
      <c r="AT112" s="159" t="s">
        <v>181</v>
      </c>
      <c r="AU112" s="159" t="s">
        <v>79</v>
      </c>
      <c r="AV112" s="14" t="s">
        <v>79</v>
      </c>
      <c r="AW112" s="14" t="s">
        <v>31</v>
      </c>
      <c r="AX112" s="14" t="s">
        <v>76</v>
      </c>
      <c r="AY112" s="159" t="s">
        <v>173</v>
      </c>
    </row>
    <row r="113" spans="1:65" s="2" customFormat="1" ht="21.75" customHeight="1">
      <c r="A113" s="30"/>
      <c r="B113" s="135"/>
      <c r="C113" s="136" t="s">
        <v>189</v>
      </c>
      <c r="D113" s="136" t="s">
        <v>175</v>
      </c>
      <c r="E113" s="137" t="s">
        <v>2192</v>
      </c>
      <c r="F113" s="138" t="s">
        <v>2193</v>
      </c>
      <c r="G113" s="139" t="s">
        <v>200</v>
      </c>
      <c r="H113" s="140">
        <v>160</v>
      </c>
      <c r="I113" s="141"/>
      <c r="J113" s="141">
        <f>ROUND(I113*H113,2)</f>
        <v>0</v>
      </c>
      <c r="K113" s="138" t="s">
        <v>177</v>
      </c>
      <c r="L113" s="31"/>
      <c r="M113" s="142" t="s">
        <v>3</v>
      </c>
      <c r="N113" s="143" t="s">
        <v>41</v>
      </c>
      <c r="O113" s="144">
        <v>0.14000000000000001</v>
      </c>
      <c r="P113" s="144">
        <f>O113*H113</f>
        <v>22.400000000000002</v>
      </c>
      <c r="Q113" s="144">
        <v>0</v>
      </c>
      <c r="R113" s="144">
        <f>Q113*H113</f>
        <v>0</v>
      </c>
      <c r="S113" s="144">
        <v>0</v>
      </c>
      <c r="T113" s="145">
        <f>S113*H113</f>
        <v>0</v>
      </c>
      <c r="U113" s="30"/>
      <c r="V113" s="30"/>
      <c r="W113" s="30"/>
      <c r="X113" s="30"/>
      <c r="Y113" s="30"/>
      <c r="Z113" s="30"/>
      <c r="AA113" s="30"/>
      <c r="AB113" s="30"/>
      <c r="AC113" s="30"/>
      <c r="AD113" s="30"/>
      <c r="AE113" s="30"/>
      <c r="AR113" s="146" t="s">
        <v>178</v>
      </c>
      <c r="AT113" s="146" t="s">
        <v>175</v>
      </c>
      <c r="AU113" s="146" t="s">
        <v>79</v>
      </c>
      <c r="AY113" s="18" t="s">
        <v>173</v>
      </c>
      <c r="BE113" s="147">
        <f>IF(N113="základní",J113,0)</f>
        <v>0</v>
      </c>
      <c r="BF113" s="147">
        <f>IF(N113="snížená",J113,0)</f>
        <v>0</v>
      </c>
      <c r="BG113" s="147">
        <f>IF(N113="zákl. přenesená",J113,0)</f>
        <v>0</v>
      </c>
      <c r="BH113" s="147">
        <f>IF(N113="sníž. přenesená",J113,0)</f>
        <v>0</v>
      </c>
      <c r="BI113" s="147">
        <f>IF(N113="nulová",J113,0)</f>
        <v>0</v>
      </c>
      <c r="BJ113" s="18" t="s">
        <v>76</v>
      </c>
      <c r="BK113" s="147">
        <f>ROUND(I113*H113,2)</f>
        <v>0</v>
      </c>
      <c r="BL113" s="18" t="s">
        <v>178</v>
      </c>
      <c r="BM113" s="146" t="s">
        <v>2194</v>
      </c>
    </row>
    <row r="114" spans="1:65" s="2" customFormat="1" ht="39">
      <c r="A114" s="30"/>
      <c r="B114" s="31"/>
      <c r="C114" s="30"/>
      <c r="D114" s="148" t="s">
        <v>179</v>
      </c>
      <c r="E114" s="30"/>
      <c r="F114" s="149" t="s">
        <v>201</v>
      </c>
      <c r="G114" s="30"/>
      <c r="H114" s="30"/>
      <c r="I114" s="30"/>
      <c r="J114" s="30"/>
      <c r="K114" s="30"/>
      <c r="L114" s="31"/>
      <c r="M114" s="150"/>
      <c r="N114" s="151"/>
      <c r="O114" s="51"/>
      <c r="P114" s="51"/>
      <c r="Q114" s="51"/>
      <c r="R114" s="51"/>
      <c r="S114" s="51"/>
      <c r="T114" s="52"/>
      <c r="U114" s="30"/>
      <c r="V114" s="30"/>
      <c r="W114" s="30"/>
      <c r="X114" s="30"/>
      <c r="Y114" s="30"/>
      <c r="Z114" s="30"/>
      <c r="AA114" s="30"/>
      <c r="AB114" s="30"/>
      <c r="AC114" s="30"/>
      <c r="AD114" s="30"/>
      <c r="AE114" s="30"/>
      <c r="AT114" s="18" t="s">
        <v>179</v>
      </c>
      <c r="AU114" s="18" t="s">
        <v>79</v>
      </c>
    </row>
    <row r="115" spans="1:65" s="14" customFormat="1" ht="22.5">
      <c r="B115" s="158"/>
      <c r="D115" s="148" t="s">
        <v>181</v>
      </c>
      <c r="E115" s="159" t="s">
        <v>3</v>
      </c>
      <c r="F115" s="160" t="s">
        <v>2195</v>
      </c>
      <c r="H115" s="161">
        <v>140</v>
      </c>
      <c r="L115" s="158"/>
      <c r="M115" s="162"/>
      <c r="N115" s="163"/>
      <c r="O115" s="163"/>
      <c r="P115" s="163"/>
      <c r="Q115" s="163"/>
      <c r="R115" s="163"/>
      <c r="S115" s="163"/>
      <c r="T115" s="164"/>
      <c r="AT115" s="159" t="s">
        <v>181</v>
      </c>
      <c r="AU115" s="159" t="s">
        <v>79</v>
      </c>
      <c r="AV115" s="14" t="s">
        <v>79</v>
      </c>
      <c r="AW115" s="14" t="s">
        <v>31</v>
      </c>
      <c r="AX115" s="14" t="s">
        <v>70</v>
      </c>
      <c r="AY115" s="159" t="s">
        <v>173</v>
      </c>
    </row>
    <row r="116" spans="1:65" s="13" customFormat="1">
      <c r="B116" s="152"/>
      <c r="D116" s="148" t="s">
        <v>181</v>
      </c>
      <c r="E116" s="153" t="s">
        <v>3</v>
      </c>
      <c r="F116" s="154" t="s">
        <v>2196</v>
      </c>
      <c r="H116" s="153" t="s">
        <v>3</v>
      </c>
      <c r="L116" s="152"/>
      <c r="M116" s="155"/>
      <c r="N116" s="156"/>
      <c r="O116" s="156"/>
      <c r="P116" s="156"/>
      <c r="Q116" s="156"/>
      <c r="R116" s="156"/>
      <c r="S116" s="156"/>
      <c r="T116" s="157"/>
      <c r="AT116" s="153" t="s">
        <v>181</v>
      </c>
      <c r="AU116" s="153" t="s">
        <v>79</v>
      </c>
      <c r="AV116" s="13" t="s">
        <v>76</v>
      </c>
      <c r="AW116" s="13" t="s">
        <v>31</v>
      </c>
      <c r="AX116" s="13" t="s">
        <v>70</v>
      </c>
      <c r="AY116" s="153" t="s">
        <v>173</v>
      </c>
    </row>
    <row r="117" spans="1:65" s="14" customFormat="1">
      <c r="B117" s="158"/>
      <c r="D117" s="148" t="s">
        <v>181</v>
      </c>
      <c r="E117" s="159" t="s">
        <v>3</v>
      </c>
      <c r="F117" s="160" t="s">
        <v>2197</v>
      </c>
      <c r="H117" s="161">
        <v>20</v>
      </c>
      <c r="L117" s="158"/>
      <c r="M117" s="162"/>
      <c r="N117" s="163"/>
      <c r="O117" s="163"/>
      <c r="P117" s="163"/>
      <c r="Q117" s="163"/>
      <c r="R117" s="163"/>
      <c r="S117" s="163"/>
      <c r="T117" s="164"/>
      <c r="AT117" s="159" t="s">
        <v>181</v>
      </c>
      <c r="AU117" s="159" t="s">
        <v>79</v>
      </c>
      <c r="AV117" s="14" t="s">
        <v>79</v>
      </c>
      <c r="AW117" s="14" t="s">
        <v>31</v>
      </c>
      <c r="AX117" s="14" t="s">
        <v>70</v>
      </c>
      <c r="AY117" s="159" t="s">
        <v>173</v>
      </c>
    </row>
    <row r="118" spans="1:65" s="15" customFormat="1">
      <c r="B118" s="165"/>
      <c r="D118" s="148" t="s">
        <v>181</v>
      </c>
      <c r="E118" s="166" t="s">
        <v>3</v>
      </c>
      <c r="F118" s="167" t="s">
        <v>188</v>
      </c>
      <c r="H118" s="168">
        <v>160</v>
      </c>
      <c r="L118" s="165"/>
      <c r="M118" s="169"/>
      <c r="N118" s="170"/>
      <c r="O118" s="170"/>
      <c r="P118" s="170"/>
      <c r="Q118" s="170"/>
      <c r="R118" s="170"/>
      <c r="S118" s="170"/>
      <c r="T118" s="171"/>
      <c r="AT118" s="166" t="s">
        <v>181</v>
      </c>
      <c r="AU118" s="166" t="s">
        <v>79</v>
      </c>
      <c r="AV118" s="15" t="s">
        <v>178</v>
      </c>
      <c r="AW118" s="15" t="s">
        <v>31</v>
      </c>
      <c r="AX118" s="15" t="s">
        <v>76</v>
      </c>
      <c r="AY118" s="166" t="s">
        <v>173</v>
      </c>
    </row>
    <row r="119" spans="1:65" s="2" customFormat="1" ht="33" customHeight="1">
      <c r="A119" s="30"/>
      <c r="B119" s="135"/>
      <c r="C119" s="136" t="s">
        <v>178</v>
      </c>
      <c r="D119" s="136" t="s">
        <v>175</v>
      </c>
      <c r="E119" s="137" t="s">
        <v>1228</v>
      </c>
      <c r="F119" s="138" t="s">
        <v>1229</v>
      </c>
      <c r="G119" s="139" t="s">
        <v>200</v>
      </c>
      <c r="H119" s="140">
        <v>20.399999999999999</v>
      </c>
      <c r="I119" s="141"/>
      <c r="J119" s="141">
        <f>ROUND(I119*H119,2)</f>
        <v>0</v>
      </c>
      <c r="K119" s="138" t="s">
        <v>177</v>
      </c>
      <c r="L119" s="31"/>
      <c r="M119" s="142" t="s">
        <v>3</v>
      </c>
      <c r="N119" s="143" t="s">
        <v>41</v>
      </c>
      <c r="O119" s="144">
        <v>0.17699999999999999</v>
      </c>
      <c r="P119" s="144">
        <f>O119*H119</f>
        <v>3.6107999999999993</v>
      </c>
      <c r="Q119" s="144">
        <v>0</v>
      </c>
      <c r="R119" s="144">
        <f>Q119*H119</f>
        <v>0</v>
      </c>
      <c r="S119" s="144">
        <v>0</v>
      </c>
      <c r="T119" s="145">
        <f>S119*H119</f>
        <v>0</v>
      </c>
      <c r="U119" s="30"/>
      <c r="V119" s="30"/>
      <c r="W119" s="30"/>
      <c r="X119" s="30"/>
      <c r="Y119" s="30"/>
      <c r="Z119" s="30"/>
      <c r="AA119" s="30"/>
      <c r="AB119" s="30"/>
      <c r="AC119" s="30"/>
      <c r="AD119" s="30"/>
      <c r="AE119" s="30"/>
      <c r="AR119" s="146" t="s">
        <v>178</v>
      </c>
      <c r="AT119" s="146" t="s">
        <v>175</v>
      </c>
      <c r="AU119" s="146" t="s">
        <v>79</v>
      </c>
      <c r="AY119" s="18" t="s">
        <v>173</v>
      </c>
      <c r="BE119" s="147">
        <f>IF(N119="základní",J119,0)</f>
        <v>0</v>
      </c>
      <c r="BF119" s="147">
        <f>IF(N119="snížená",J119,0)</f>
        <v>0</v>
      </c>
      <c r="BG119" s="147">
        <f>IF(N119="zákl. přenesená",J119,0)</f>
        <v>0</v>
      </c>
      <c r="BH119" s="147">
        <f>IF(N119="sníž. přenesená",J119,0)</f>
        <v>0</v>
      </c>
      <c r="BI119" s="147">
        <f>IF(N119="nulová",J119,0)</f>
        <v>0</v>
      </c>
      <c r="BJ119" s="18" t="s">
        <v>76</v>
      </c>
      <c r="BK119" s="147">
        <f>ROUND(I119*H119,2)</f>
        <v>0</v>
      </c>
      <c r="BL119" s="18" t="s">
        <v>178</v>
      </c>
      <c r="BM119" s="146" t="s">
        <v>2198</v>
      </c>
    </row>
    <row r="120" spans="1:65" s="2" customFormat="1" ht="136.5">
      <c r="A120" s="30"/>
      <c r="B120" s="31"/>
      <c r="C120" s="30"/>
      <c r="D120" s="148" t="s">
        <v>179</v>
      </c>
      <c r="E120" s="30"/>
      <c r="F120" s="149" t="s">
        <v>1231</v>
      </c>
      <c r="G120" s="30"/>
      <c r="H120" s="30"/>
      <c r="I120" s="30"/>
      <c r="J120" s="30"/>
      <c r="K120" s="30"/>
      <c r="L120" s="31"/>
      <c r="M120" s="150"/>
      <c r="N120" s="151"/>
      <c r="O120" s="51"/>
      <c r="P120" s="51"/>
      <c r="Q120" s="51"/>
      <c r="R120" s="51"/>
      <c r="S120" s="51"/>
      <c r="T120" s="52"/>
      <c r="U120" s="30"/>
      <c r="V120" s="30"/>
      <c r="W120" s="30"/>
      <c r="X120" s="30"/>
      <c r="Y120" s="30"/>
      <c r="Z120" s="30"/>
      <c r="AA120" s="30"/>
      <c r="AB120" s="30"/>
      <c r="AC120" s="30"/>
      <c r="AD120" s="30"/>
      <c r="AE120" s="30"/>
      <c r="AT120" s="18" t="s">
        <v>179</v>
      </c>
      <c r="AU120" s="18" t="s">
        <v>79</v>
      </c>
    </row>
    <row r="121" spans="1:65" s="14" customFormat="1">
      <c r="B121" s="158"/>
      <c r="D121" s="148" t="s">
        <v>181</v>
      </c>
      <c r="E121" s="159" t="s">
        <v>3</v>
      </c>
      <c r="F121" s="160" t="s">
        <v>2199</v>
      </c>
      <c r="H121" s="161">
        <v>20.399999999999999</v>
      </c>
      <c r="L121" s="158"/>
      <c r="M121" s="162"/>
      <c r="N121" s="163"/>
      <c r="O121" s="163"/>
      <c r="P121" s="163"/>
      <c r="Q121" s="163"/>
      <c r="R121" s="163"/>
      <c r="S121" s="163"/>
      <c r="T121" s="164"/>
      <c r="AT121" s="159" t="s">
        <v>181</v>
      </c>
      <c r="AU121" s="159" t="s">
        <v>79</v>
      </c>
      <c r="AV121" s="14" t="s">
        <v>79</v>
      </c>
      <c r="AW121" s="14" t="s">
        <v>31</v>
      </c>
      <c r="AX121" s="14" t="s">
        <v>76</v>
      </c>
      <c r="AY121" s="159" t="s">
        <v>173</v>
      </c>
    </row>
    <row r="122" spans="1:65" s="2" customFormat="1" ht="55.5" customHeight="1">
      <c r="A122" s="30"/>
      <c r="B122" s="135"/>
      <c r="C122" s="136" t="s">
        <v>197</v>
      </c>
      <c r="D122" s="136" t="s">
        <v>175</v>
      </c>
      <c r="E122" s="137" t="s">
        <v>221</v>
      </c>
      <c r="F122" s="138" t="s">
        <v>222</v>
      </c>
      <c r="G122" s="139" t="s">
        <v>200</v>
      </c>
      <c r="H122" s="140">
        <v>183.4</v>
      </c>
      <c r="I122" s="141"/>
      <c r="J122" s="141">
        <f>ROUND(I122*H122,2)</f>
        <v>0</v>
      </c>
      <c r="K122" s="138" t="s">
        <v>177</v>
      </c>
      <c r="L122" s="31"/>
      <c r="M122" s="142" t="s">
        <v>3</v>
      </c>
      <c r="N122" s="143" t="s">
        <v>41</v>
      </c>
      <c r="O122" s="144">
        <v>8.6999999999999994E-2</v>
      </c>
      <c r="P122" s="144">
        <f>O122*H122</f>
        <v>15.9558</v>
      </c>
      <c r="Q122" s="144">
        <v>0</v>
      </c>
      <c r="R122" s="144">
        <f>Q122*H122</f>
        <v>0</v>
      </c>
      <c r="S122" s="144">
        <v>0</v>
      </c>
      <c r="T122" s="145">
        <f>S122*H122</f>
        <v>0</v>
      </c>
      <c r="U122" s="30"/>
      <c r="V122" s="30"/>
      <c r="W122" s="30"/>
      <c r="X122" s="30"/>
      <c r="Y122" s="30"/>
      <c r="Z122" s="30"/>
      <c r="AA122" s="30"/>
      <c r="AB122" s="30"/>
      <c r="AC122" s="30"/>
      <c r="AD122" s="30"/>
      <c r="AE122" s="30"/>
      <c r="AR122" s="146" t="s">
        <v>178</v>
      </c>
      <c r="AT122" s="146" t="s">
        <v>175</v>
      </c>
      <c r="AU122" s="146" t="s">
        <v>79</v>
      </c>
      <c r="AY122" s="18" t="s">
        <v>173</v>
      </c>
      <c r="BE122" s="147">
        <f>IF(N122="základní",J122,0)</f>
        <v>0</v>
      </c>
      <c r="BF122" s="147">
        <f>IF(N122="snížená",J122,0)</f>
        <v>0</v>
      </c>
      <c r="BG122" s="147">
        <f>IF(N122="zákl. přenesená",J122,0)</f>
        <v>0</v>
      </c>
      <c r="BH122" s="147">
        <f>IF(N122="sníž. přenesená",J122,0)</f>
        <v>0</v>
      </c>
      <c r="BI122" s="147">
        <f>IF(N122="nulová",J122,0)</f>
        <v>0</v>
      </c>
      <c r="BJ122" s="18" t="s">
        <v>76</v>
      </c>
      <c r="BK122" s="147">
        <f>ROUND(I122*H122,2)</f>
        <v>0</v>
      </c>
      <c r="BL122" s="18" t="s">
        <v>178</v>
      </c>
      <c r="BM122" s="146" t="s">
        <v>2200</v>
      </c>
    </row>
    <row r="123" spans="1:65" s="2" customFormat="1" ht="78">
      <c r="A123" s="30"/>
      <c r="B123" s="31"/>
      <c r="C123" s="30"/>
      <c r="D123" s="148" t="s">
        <v>179</v>
      </c>
      <c r="E123" s="30"/>
      <c r="F123" s="149" t="s">
        <v>219</v>
      </c>
      <c r="G123" s="30"/>
      <c r="H123" s="30"/>
      <c r="I123" s="30"/>
      <c r="J123" s="30"/>
      <c r="K123" s="30"/>
      <c r="L123" s="31"/>
      <c r="M123" s="150"/>
      <c r="N123" s="151"/>
      <c r="O123" s="51"/>
      <c r="P123" s="51"/>
      <c r="Q123" s="51"/>
      <c r="R123" s="51"/>
      <c r="S123" s="51"/>
      <c r="T123" s="52"/>
      <c r="U123" s="30"/>
      <c r="V123" s="30"/>
      <c r="W123" s="30"/>
      <c r="X123" s="30"/>
      <c r="Y123" s="30"/>
      <c r="Z123" s="30"/>
      <c r="AA123" s="30"/>
      <c r="AB123" s="30"/>
      <c r="AC123" s="30"/>
      <c r="AD123" s="30"/>
      <c r="AE123" s="30"/>
      <c r="AT123" s="18" t="s">
        <v>179</v>
      </c>
      <c r="AU123" s="18" t="s">
        <v>79</v>
      </c>
    </row>
    <row r="124" spans="1:65" s="13" customFormat="1">
      <c r="B124" s="152"/>
      <c r="D124" s="148" t="s">
        <v>181</v>
      </c>
      <c r="E124" s="153" t="s">
        <v>3</v>
      </c>
      <c r="F124" s="154" t="s">
        <v>223</v>
      </c>
      <c r="H124" s="153" t="s">
        <v>3</v>
      </c>
      <c r="L124" s="152"/>
      <c r="M124" s="155"/>
      <c r="N124" s="156"/>
      <c r="O124" s="156"/>
      <c r="P124" s="156"/>
      <c r="Q124" s="156"/>
      <c r="R124" s="156"/>
      <c r="S124" s="156"/>
      <c r="T124" s="157"/>
      <c r="AT124" s="153" t="s">
        <v>181</v>
      </c>
      <c r="AU124" s="153" t="s">
        <v>79</v>
      </c>
      <c r="AV124" s="13" t="s">
        <v>76</v>
      </c>
      <c r="AW124" s="13" t="s">
        <v>31</v>
      </c>
      <c r="AX124" s="13" t="s">
        <v>70</v>
      </c>
      <c r="AY124" s="153" t="s">
        <v>173</v>
      </c>
    </row>
    <row r="125" spans="1:65" s="14" customFormat="1">
      <c r="B125" s="158"/>
      <c r="D125" s="148" t="s">
        <v>181</v>
      </c>
      <c r="E125" s="159" t="s">
        <v>3</v>
      </c>
      <c r="F125" s="160" t="s">
        <v>2201</v>
      </c>
      <c r="H125" s="161">
        <v>183.4</v>
      </c>
      <c r="L125" s="158"/>
      <c r="M125" s="162"/>
      <c r="N125" s="163"/>
      <c r="O125" s="163"/>
      <c r="P125" s="163"/>
      <c r="Q125" s="163"/>
      <c r="R125" s="163"/>
      <c r="S125" s="163"/>
      <c r="T125" s="164"/>
      <c r="AT125" s="159" t="s">
        <v>181</v>
      </c>
      <c r="AU125" s="159" t="s">
        <v>79</v>
      </c>
      <c r="AV125" s="14" t="s">
        <v>79</v>
      </c>
      <c r="AW125" s="14" t="s">
        <v>31</v>
      </c>
      <c r="AX125" s="14" t="s">
        <v>70</v>
      </c>
      <c r="AY125" s="159" t="s">
        <v>173</v>
      </c>
    </row>
    <row r="126" spans="1:65" s="15" customFormat="1">
      <c r="B126" s="165"/>
      <c r="D126" s="148" t="s">
        <v>181</v>
      </c>
      <c r="E126" s="166" t="s">
        <v>3</v>
      </c>
      <c r="F126" s="167" t="s">
        <v>188</v>
      </c>
      <c r="H126" s="168">
        <v>183.4</v>
      </c>
      <c r="L126" s="165"/>
      <c r="M126" s="169"/>
      <c r="N126" s="170"/>
      <c r="O126" s="170"/>
      <c r="P126" s="170"/>
      <c r="Q126" s="170"/>
      <c r="R126" s="170"/>
      <c r="S126" s="170"/>
      <c r="T126" s="171"/>
      <c r="AT126" s="166" t="s">
        <v>181</v>
      </c>
      <c r="AU126" s="166" t="s">
        <v>79</v>
      </c>
      <c r="AV126" s="15" t="s">
        <v>178</v>
      </c>
      <c r="AW126" s="15" t="s">
        <v>31</v>
      </c>
      <c r="AX126" s="15" t="s">
        <v>76</v>
      </c>
      <c r="AY126" s="166" t="s">
        <v>173</v>
      </c>
    </row>
    <row r="127" spans="1:65" s="2" customFormat="1" ht="55.5" customHeight="1">
      <c r="A127" s="30"/>
      <c r="B127" s="135"/>
      <c r="C127" s="136" t="s">
        <v>202</v>
      </c>
      <c r="D127" s="136" t="s">
        <v>175</v>
      </c>
      <c r="E127" s="137" t="s">
        <v>225</v>
      </c>
      <c r="F127" s="138" t="s">
        <v>226</v>
      </c>
      <c r="G127" s="139" t="s">
        <v>200</v>
      </c>
      <c r="H127" s="140">
        <v>1757.5</v>
      </c>
      <c r="I127" s="141"/>
      <c r="J127" s="141">
        <f>ROUND(I127*H127,2)</f>
        <v>0</v>
      </c>
      <c r="K127" s="138" t="s">
        <v>177</v>
      </c>
      <c r="L127" s="31"/>
      <c r="M127" s="142" t="s">
        <v>3</v>
      </c>
      <c r="N127" s="143" t="s">
        <v>41</v>
      </c>
      <c r="O127" s="144">
        <v>5.0000000000000001E-3</v>
      </c>
      <c r="P127" s="144">
        <f>O127*H127</f>
        <v>8.7874999999999996</v>
      </c>
      <c r="Q127" s="144">
        <v>0</v>
      </c>
      <c r="R127" s="144">
        <f>Q127*H127</f>
        <v>0</v>
      </c>
      <c r="S127" s="144">
        <v>0</v>
      </c>
      <c r="T127" s="145">
        <f>S127*H127</f>
        <v>0</v>
      </c>
      <c r="U127" s="30"/>
      <c r="V127" s="30"/>
      <c r="W127" s="30"/>
      <c r="X127" s="30"/>
      <c r="Y127" s="30"/>
      <c r="Z127" s="30"/>
      <c r="AA127" s="30"/>
      <c r="AB127" s="30"/>
      <c r="AC127" s="30"/>
      <c r="AD127" s="30"/>
      <c r="AE127" s="30"/>
      <c r="AR127" s="146" t="s">
        <v>178</v>
      </c>
      <c r="AT127" s="146" t="s">
        <v>175</v>
      </c>
      <c r="AU127" s="146" t="s">
        <v>79</v>
      </c>
      <c r="AY127" s="18" t="s">
        <v>173</v>
      </c>
      <c r="BE127" s="147">
        <f>IF(N127="základní",J127,0)</f>
        <v>0</v>
      </c>
      <c r="BF127" s="147">
        <f>IF(N127="snížená",J127,0)</f>
        <v>0</v>
      </c>
      <c r="BG127" s="147">
        <f>IF(N127="zákl. přenesená",J127,0)</f>
        <v>0</v>
      </c>
      <c r="BH127" s="147">
        <f>IF(N127="sníž. přenesená",J127,0)</f>
        <v>0</v>
      </c>
      <c r="BI127" s="147">
        <f>IF(N127="nulová",J127,0)</f>
        <v>0</v>
      </c>
      <c r="BJ127" s="18" t="s">
        <v>76</v>
      </c>
      <c r="BK127" s="147">
        <f>ROUND(I127*H127,2)</f>
        <v>0</v>
      </c>
      <c r="BL127" s="18" t="s">
        <v>178</v>
      </c>
      <c r="BM127" s="146" t="s">
        <v>2202</v>
      </c>
    </row>
    <row r="128" spans="1:65" s="2" customFormat="1" ht="78">
      <c r="A128" s="30"/>
      <c r="B128" s="31"/>
      <c r="C128" s="30"/>
      <c r="D128" s="148" t="s">
        <v>179</v>
      </c>
      <c r="E128" s="30"/>
      <c r="F128" s="149" t="s">
        <v>219</v>
      </c>
      <c r="G128" s="30"/>
      <c r="H128" s="30"/>
      <c r="I128" s="30"/>
      <c r="J128" s="30"/>
      <c r="K128" s="30"/>
      <c r="L128" s="31"/>
      <c r="M128" s="150"/>
      <c r="N128" s="151"/>
      <c r="O128" s="51"/>
      <c r="P128" s="51"/>
      <c r="Q128" s="51"/>
      <c r="R128" s="51"/>
      <c r="S128" s="51"/>
      <c r="T128" s="52"/>
      <c r="U128" s="30"/>
      <c r="V128" s="30"/>
      <c r="W128" s="30"/>
      <c r="X128" s="30"/>
      <c r="Y128" s="30"/>
      <c r="Z128" s="30"/>
      <c r="AA128" s="30"/>
      <c r="AB128" s="30"/>
      <c r="AC128" s="30"/>
      <c r="AD128" s="30"/>
      <c r="AE128" s="30"/>
      <c r="AT128" s="18" t="s">
        <v>179</v>
      </c>
      <c r="AU128" s="18" t="s">
        <v>79</v>
      </c>
    </row>
    <row r="129" spans="1:65" s="13" customFormat="1">
      <c r="B129" s="152"/>
      <c r="D129" s="148" t="s">
        <v>181</v>
      </c>
      <c r="E129" s="153" t="s">
        <v>3</v>
      </c>
      <c r="F129" s="154" t="s">
        <v>2203</v>
      </c>
      <c r="H129" s="153" t="s">
        <v>3</v>
      </c>
      <c r="L129" s="152"/>
      <c r="M129" s="155"/>
      <c r="N129" s="156"/>
      <c r="O129" s="156"/>
      <c r="P129" s="156"/>
      <c r="Q129" s="156"/>
      <c r="R129" s="156"/>
      <c r="S129" s="156"/>
      <c r="T129" s="157"/>
      <c r="AT129" s="153" t="s">
        <v>181</v>
      </c>
      <c r="AU129" s="153" t="s">
        <v>79</v>
      </c>
      <c r="AV129" s="13" t="s">
        <v>76</v>
      </c>
      <c r="AW129" s="13" t="s">
        <v>31</v>
      </c>
      <c r="AX129" s="13" t="s">
        <v>70</v>
      </c>
      <c r="AY129" s="153" t="s">
        <v>173</v>
      </c>
    </row>
    <row r="130" spans="1:65" s="14" customFormat="1">
      <c r="B130" s="158"/>
      <c r="D130" s="148" t="s">
        <v>181</v>
      </c>
      <c r="E130" s="159" t="s">
        <v>3</v>
      </c>
      <c r="F130" s="160" t="s">
        <v>2204</v>
      </c>
      <c r="H130" s="161">
        <v>1757.5</v>
      </c>
      <c r="L130" s="158"/>
      <c r="M130" s="162"/>
      <c r="N130" s="163"/>
      <c r="O130" s="163"/>
      <c r="P130" s="163"/>
      <c r="Q130" s="163"/>
      <c r="R130" s="163"/>
      <c r="S130" s="163"/>
      <c r="T130" s="164"/>
      <c r="AT130" s="159" t="s">
        <v>181</v>
      </c>
      <c r="AU130" s="159" t="s">
        <v>79</v>
      </c>
      <c r="AV130" s="14" t="s">
        <v>79</v>
      </c>
      <c r="AW130" s="14" t="s">
        <v>31</v>
      </c>
      <c r="AX130" s="14" t="s">
        <v>76</v>
      </c>
      <c r="AY130" s="159" t="s">
        <v>173</v>
      </c>
    </row>
    <row r="131" spans="1:65" s="2" customFormat="1" ht="33" customHeight="1">
      <c r="A131" s="30"/>
      <c r="B131" s="135"/>
      <c r="C131" s="136" t="s">
        <v>206</v>
      </c>
      <c r="D131" s="136" t="s">
        <v>175</v>
      </c>
      <c r="E131" s="137" t="s">
        <v>233</v>
      </c>
      <c r="F131" s="138" t="s">
        <v>234</v>
      </c>
      <c r="G131" s="139" t="s">
        <v>200</v>
      </c>
      <c r="H131" s="140">
        <v>183.4</v>
      </c>
      <c r="I131" s="141"/>
      <c r="J131" s="141">
        <f>ROUND(I131*H131,2)</f>
        <v>0</v>
      </c>
      <c r="K131" s="138" t="s">
        <v>177</v>
      </c>
      <c r="L131" s="31"/>
      <c r="M131" s="142" t="s">
        <v>3</v>
      </c>
      <c r="N131" s="143" t="s">
        <v>41</v>
      </c>
      <c r="O131" s="144">
        <v>8.9999999999999993E-3</v>
      </c>
      <c r="P131" s="144">
        <f>O131*H131</f>
        <v>1.6505999999999998</v>
      </c>
      <c r="Q131" s="144">
        <v>0</v>
      </c>
      <c r="R131" s="144">
        <f>Q131*H131</f>
        <v>0</v>
      </c>
      <c r="S131" s="144">
        <v>0</v>
      </c>
      <c r="T131" s="145">
        <f>S131*H131</f>
        <v>0</v>
      </c>
      <c r="U131" s="30"/>
      <c r="V131" s="30"/>
      <c r="W131" s="30"/>
      <c r="X131" s="30"/>
      <c r="Y131" s="30"/>
      <c r="Z131" s="30"/>
      <c r="AA131" s="30"/>
      <c r="AB131" s="30"/>
      <c r="AC131" s="30"/>
      <c r="AD131" s="30"/>
      <c r="AE131" s="30"/>
      <c r="AR131" s="146" t="s">
        <v>178</v>
      </c>
      <c r="AT131" s="146" t="s">
        <v>175</v>
      </c>
      <c r="AU131" s="146" t="s">
        <v>79</v>
      </c>
      <c r="AY131" s="18" t="s">
        <v>173</v>
      </c>
      <c r="BE131" s="147">
        <f>IF(N131="základní",J131,0)</f>
        <v>0</v>
      </c>
      <c r="BF131" s="147">
        <f>IF(N131="snížená",J131,0)</f>
        <v>0</v>
      </c>
      <c r="BG131" s="147">
        <f>IF(N131="zákl. přenesená",J131,0)</f>
        <v>0</v>
      </c>
      <c r="BH131" s="147">
        <f>IF(N131="sníž. přenesená",J131,0)</f>
        <v>0</v>
      </c>
      <c r="BI131" s="147">
        <f>IF(N131="nulová",J131,0)</f>
        <v>0</v>
      </c>
      <c r="BJ131" s="18" t="s">
        <v>76</v>
      </c>
      <c r="BK131" s="147">
        <f>ROUND(I131*H131,2)</f>
        <v>0</v>
      </c>
      <c r="BL131" s="18" t="s">
        <v>178</v>
      </c>
      <c r="BM131" s="146" t="s">
        <v>2205</v>
      </c>
    </row>
    <row r="132" spans="1:65" s="2" customFormat="1" ht="165.75">
      <c r="A132" s="30"/>
      <c r="B132" s="31"/>
      <c r="C132" s="30"/>
      <c r="D132" s="148" t="s">
        <v>179</v>
      </c>
      <c r="E132" s="30"/>
      <c r="F132" s="149" t="s">
        <v>235</v>
      </c>
      <c r="G132" s="30"/>
      <c r="H132" s="30"/>
      <c r="I132" s="30"/>
      <c r="J132" s="30"/>
      <c r="K132" s="30"/>
      <c r="L132" s="31"/>
      <c r="M132" s="150"/>
      <c r="N132" s="151"/>
      <c r="O132" s="51"/>
      <c r="P132" s="51"/>
      <c r="Q132" s="51"/>
      <c r="R132" s="51"/>
      <c r="S132" s="51"/>
      <c r="T132" s="52"/>
      <c r="U132" s="30"/>
      <c r="V132" s="30"/>
      <c r="W132" s="30"/>
      <c r="X132" s="30"/>
      <c r="Y132" s="30"/>
      <c r="Z132" s="30"/>
      <c r="AA132" s="30"/>
      <c r="AB132" s="30"/>
      <c r="AC132" s="30"/>
      <c r="AD132" s="30"/>
      <c r="AE132" s="30"/>
      <c r="AT132" s="18" t="s">
        <v>179</v>
      </c>
      <c r="AU132" s="18" t="s">
        <v>79</v>
      </c>
    </row>
    <row r="133" spans="1:65" s="14" customFormat="1">
      <c r="B133" s="158"/>
      <c r="D133" s="148" t="s">
        <v>181</v>
      </c>
      <c r="E133" s="159" t="s">
        <v>3</v>
      </c>
      <c r="F133" s="160" t="s">
        <v>2206</v>
      </c>
      <c r="H133" s="161">
        <v>20.399999999999999</v>
      </c>
      <c r="L133" s="158"/>
      <c r="M133" s="162"/>
      <c r="N133" s="163"/>
      <c r="O133" s="163"/>
      <c r="P133" s="163"/>
      <c r="Q133" s="163"/>
      <c r="R133" s="163"/>
      <c r="S133" s="163"/>
      <c r="T133" s="164"/>
      <c r="AT133" s="159" t="s">
        <v>181</v>
      </c>
      <c r="AU133" s="159" t="s">
        <v>79</v>
      </c>
      <c r="AV133" s="14" t="s">
        <v>79</v>
      </c>
      <c r="AW133" s="14" t="s">
        <v>31</v>
      </c>
      <c r="AX133" s="14" t="s">
        <v>70</v>
      </c>
      <c r="AY133" s="159" t="s">
        <v>173</v>
      </c>
    </row>
    <row r="134" spans="1:65" s="14" customFormat="1">
      <c r="B134" s="158"/>
      <c r="D134" s="148" t="s">
        <v>181</v>
      </c>
      <c r="E134" s="159" t="s">
        <v>3</v>
      </c>
      <c r="F134" s="160" t="s">
        <v>2207</v>
      </c>
      <c r="H134" s="161">
        <v>160</v>
      </c>
      <c r="L134" s="158"/>
      <c r="M134" s="162"/>
      <c r="N134" s="163"/>
      <c r="O134" s="163"/>
      <c r="P134" s="163"/>
      <c r="Q134" s="163"/>
      <c r="R134" s="163"/>
      <c r="S134" s="163"/>
      <c r="T134" s="164"/>
      <c r="AT134" s="159" t="s">
        <v>181</v>
      </c>
      <c r="AU134" s="159" t="s">
        <v>79</v>
      </c>
      <c r="AV134" s="14" t="s">
        <v>79</v>
      </c>
      <c r="AW134" s="14" t="s">
        <v>31</v>
      </c>
      <c r="AX134" s="14" t="s">
        <v>70</v>
      </c>
      <c r="AY134" s="159" t="s">
        <v>173</v>
      </c>
    </row>
    <row r="135" spans="1:65" s="14" customFormat="1">
      <c r="B135" s="158"/>
      <c r="D135" s="148" t="s">
        <v>181</v>
      </c>
      <c r="E135" s="159" t="s">
        <v>3</v>
      </c>
      <c r="F135" s="160" t="s">
        <v>2208</v>
      </c>
      <c r="H135" s="161">
        <v>3</v>
      </c>
      <c r="L135" s="158"/>
      <c r="M135" s="162"/>
      <c r="N135" s="163"/>
      <c r="O135" s="163"/>
      <c r="P135" s="163"/>
      <c r="Q135" s="163"/>
      <c r="R135" s="163"/>
      <c r="S135" s="163"/>
      <c r="T135" s="164"/>
      <c r="AT135" s="159" t="s">
        <v>181</v>
      </c>
      <c r="AU135" s="159" t="s">
        <v>79</v>
      </c>
      <c r="AV135" s="14" t="s">
        <v>79</v>
      </c>
      <c r="AW135" s="14" t="s">
        <v>31</v>
      </c>
      <c r="AX135" s="14" t="s">
        <v>70</v>
      </c>
      <c r="AY135" s="159" t="s">
        <v>173</v>
      </c>
    </row>
    <row r="136" spans="1:65" s="15" customFormat="1">
      <c r="B136" s="165"/>
      <c r="D136" s="148" t="s">
        <v>181</v>
      </c>
      <c r="E136" s="166" t="s">
        <v>3</v>
      </c>
      <c r="F136" s="167" t="s">
        <v>188</v>
      </c>
      <c r="H136" s="168">
        <v>183.4</v>
      </c>
      <c r="L136" s="165"/>
      <c r="M136" s="169"/>
      <c r="N136" s="170"/>
      <c r="O136" s="170"/>
      <c r="P136" s="170"/>
      <c r="Q136" s="170"/>
      <c r="R136" s="170"/>
      <c r="S136" s="170"/>
      <c r="T136" s="171"/>
      <c r="AT136" s="166" t="s">
        <v>181</v>
      </c>
      <c r="AU136" s="166" t="s">
        <v>79</v>
      </c>
      <c r="AV136" s="15" t="s">
        <v>178</v>
      </c>
      <c r="AW136" s="15" t="s">
        <v>31</v>
      </c>
      <c r="AX136" s="15" t="s">
        <v>76</v>
      </c>
      <c r="AY136" s="166" t="s">
        <v>173</v>
      </c>
    </row>
    <row r="137" spans="1:65" s="2" customFormat="1" ht="33" customHeight="1">
      <c r="A137" s="30"/>
      <c r="B137" s="135"/>
      <c r="C137" s="136" t="s">
        <v>211</v>
      </c>
      <c r="D137" s="136" t="s">
        <v>175</v>
      </c>
      <c r="E137" s="137" t="s">
        <v>237</v>
      </c>
      <c r="F137" s="138" t="s">
        <v>238</v>
      </c>
      <c r="G137" s="139" t="s">
        <v>239</v>
      </c>
      <c r="H137" s="140">
        <v>348.46</v>
      </c>
      <c r="I137" s="141"/>
      <c r="J137" s="141">
        <f>ROUND(I137*H137,2)</f>
        <v>0</v>
      </c>
      <c r="K137" s="138" t="s">
        <v>177</v>
      </c>
      <c r="L137" s="31"/>
      <c r="M137" s="142" t="s">
        <v>3</v>
      </c>
      <c r="N137" s="143" t="s">
        <v>41</v>
      </c>
      <c r="O137" s="144">
        <v>0</v>
      </c>
      <c r="P137" s="144">
        <f>O137*H137</f>
        <v>0</v>
      </c>
      <c r="Q137" s="144">
        <v>0</v>
      </c>
      <c r="R137" s="144">
        <f>Q137*H137</f>
        <v>0</v>
      </c>
      <c r="S137" s="144">
        <v>0</v>
      </c>
      <c r="T137" s="145">
        <f>S137*H137</f>
        <v>0</v>
      </c>
      <c r="U137" s="30"/>
      <c r="V137" s="30"/>
      <c r="W137" s="30"/>
      <c r="X137" s="30"/>
      <c r="Y137" s="30"/>
      <c r="Z137" s="30"/>
      <c r="AA137" s="30"/>
      <c r="AB137" s="30"/>
      <c r="AC137" s="30"/>
      <c r="AD137" s="30"/>
      <c r="AE137" s="30"/>
      <c r="AR137" s="146" t="s">
        <v>178</v>
      </c>
      <c r="AT137" s="146" t="s">
        <v>175</v>
      </c>
      <c r="AU137" s="146" t="s">
        <v>79</v>
      </c>
      <c r="AY137" s="18" t="s">
        <v>173</v>
      </c>
      <c r="BE137" s="147">
        <f>IF(N137="základní",J137,0)</f>
        <v>0</v>
      </c>
      <c r="BF137" s="147">
        <f>IF(N137="snížená",J137,0)</f>
        <v>0</v>
      </c>
      <c r="BG137" s="147">
        <f>IF(N137="zákl. přenesená",J137,0)</f>
        <v>0</v>
      </c>
      <c r="BH137" s="147">
        <f>IF(N137="sníž. přenesená",J137,0)</f>
        <v>0</v>
      </c>
      <c r="BI137" s="147">
        <f>IF(N137="nulová",J137,0)</f>
        <v>0</v>
      </c>
      <c r="BJ137" s="18" t="s">
        <v>76</v>
      </c>
      <c r="BK137" s="147">
        <f>ROUND(I137*H137,2)</f>
        <v>0</v>
      </c>
      <c r="BL137" s="18" t="s">
        <v>178</v>
      </c>
      <c r="BM137" s="146" t="s">
        <v>2209</v>
      </c>
    </row>
    <row r="138" spans="1:65" s="2" customFormat="1" ht="58.5">
      <c r="A138" s="30"/>
      <c r="B138" s="31"/>
      <c r="C138" s="30"/>
      <c r="D138" s="148" t="s">
        <v>179</v>
      </c>
      <c r="E138" s="30"/>
      <c r="F138" s="149" t="s">
        <v>240</v>
      </c>
      <c r="G138" s="30"/>
      <c r="H138" s="30"/>
      <c r="I138" s="30"/>
      <c r="J138" s="30"/>
      <c r="K138" s="30"/>
      <c r="L138" s="31"/>
      <c r="M138" s="150"/>
      <c r="N138" s="151"/>
      <c r="O138" s="51"/>
      <c r="P138" s="51"/>
      <c r="Q138" s="51"/>
      <c r="R138" s="51"/>
      <c r="S138" s="51"/>
      <c r="T138" s="52"/>
      <c r="U138" s="30"/>
      <c r="V138" s="30"/>
      <c r="W138" s="30"/>
      <c r="X138" s="30"/>
      <c r="Y138" s="30"/>
      <c r="Z138" s="30"/>
      <c r="AA138" s="30"/>
      <c r="AB138" s="30"/>
      <c r="AC138" s="30"/>
      <c r="AD138" s="30"/>
      <c r="AE138" s="30"/>
      <c r="AT138" s="18" t="s">
        <v>179</v>
      </c>
      <c r="AU138" s="18" t="s">
        <v>79</v>
      </c>
    </row>
    <row r="139" spans="1:65" s="14" customFormat="1">
      <c r="B139" s="158"/>
      <c r="D139" s="148" t="s">
        <v>181</v>
      </c>
      <c r="E139" s="159" t="s">
        <v>3</v>
      </c>
      <c r="F139" s="160" t="s">
        <v>2210</v>
      </c>
      <c r="H139" s="161">
        <v>348.46</v>
      </c>
      <c r="L139" s="158"/>
      <c r="M139" s="162"/>
      <c r="N139" s="163"/>
      <c r="O139" s="163"/>
      <c r="P139" s="163"/>
      <c r="Q139" s="163"/>
      <c r="R139" s="163"/>
      <c r="S139" s="163"/>
      <c r="T139" s="164"/>
      <c r="AT139" s="159" t="s">
        <v>181</v>
      </c>
      <c r="AU139" s="159" t="s">
        <v>79</v>
      </c>
      <c r="AV139" s="14" t="s">
        <v>79</v>
      </c>
      <c r="AW139" s="14" t="s">
        <v>31</v>
      </c>
      <c r="AX139" s="14" t="s">
        <v>70</v>
      </c>
      <c r="AY139" s="159" t="s">
        <v>173</v>
      </c>
    </row>
    <row r="140" spans="1:65" s="15" customFormat="1">
      <c r="B140" s="165"/>
      <c r="D140" s="148" t="s">
        <v>181</v>
      </c>
      <c r="E140" s="166" t="s">
        <v>3</v>
      </c>
      <c r="F140" s="167" t="s">
        <v>188</v>
      </c>
      <c r="H140" s="168">
        <v>348.46</v>
      </c>
      <c r="L140" s="165"/>
      <c r="M140" s="169"/>
      <c r="N140" s="170"/>
      <c r="O140" s="170"/>
      <c r="P140" s="170"/>
      <c r="Q140" s="170"/>
      <c r="R140" s="170"/>
      <c r="S140" s="170"/>
      <c r="T140" s="171"/>
      <c r="AT140" s="166" t="s">
        <v>181</v>
      </c>
      <c r="AU140" s="166" t="s">
        <v>79</v>
      </c>
      <c r="AV140" s="15" t="s">
        <v>178</v>
      </c>
      <c r="AW140" s="15" t="s">
        <v>31</v>
      </c>
      <c r="AX140" s="15" t="s">
        <v>76</v>
      </c>
      <c r="AY140" s="166" t="s">
        <v>173</v>
      </c>
    </row>
    <row r="141" spans="1:65" s="2" customFormat="1" ht="33" customHeight="1">
      <c r="A141" s="30"/>
      <c r="B141" s="135"/>
      <c r="C141" s="136" t="s">
        <v>216</v>
      </c>
      <c r="D141" s="136" t="s">
        <v>175</v>
      </c>
      <c r="E141" s="137" t="s">
        <v>253</v>
      </c>
      <c r="F141" s="138" t="s">
        <v>254</v>
      </c>
      <c r="G141" s="139" t="s">
        <v>176</v>
      </c>
      <c r="H141" s="140">
        <v>30</v>
      </c>
      <c r="I141" s="141"/>
      <c r="J141" s="141">
        <f>ROUND(I141*H141,2)</f>
        <v>0</v>
      </c>
      <c r="K141" s="138" t="s">
        <v>177</v>
      </c>
      <c r="L141" s="31"/>
      <c r="M141" s="142" t="s">
        <v>3</v>
      </c>
      <c r="N141" s="143" t="s">
        <v>41</v>
      </c>
      <c r="O141" s="144">
        <v>0.114</v>
      </c>
      <c r="P141" s="144">
        <f>O141*H141</f>
        <v>3.42</v>
      </c>
      <c r="Q141" s="144">
        <v>0</v>
      </c>
      <c r="R141" s="144">
        <f>Q141*H141</f>
        <v>0</v>
      </c>
      <c r="S141" s="144">
        <v>0</v>
      </c>
      <c r="T141" s="145">
        <f>S141*H141</f>
        <v>0</v>
      </c>
      <c r="U141" s="30"/>
      <c r="V141" s="30"/>
      <c r="W141" s="30"/>
      <c r="X141" s="30"/>
      <c r="Y141" s="30"/>
      <c r="Z141" s="30"/>
      <c r="AA141" s="30"/>
      <c r="AB141" s="30"/>
      <c r="AC141" s="30"/>
      <c r="AD141" s="30"/>
      <c r="AE141" s="30"/>
      <c r="AR141" s="146" t="s">
        <v>178</v>
      </c>
      <c r="AT141" s="146" t="s">
        <v>175</v>
      </c>
      <c r="AU141" s="146" t="s">
        <v>79</v>
      </c>
      <c r="AY141" s="18" t="s">
        <v>173</v>
      </c>
      <c r="BE141" s="147">
        <f>IF(N141="základní",J141,0)</f>
        <v>0</v>
      </c>
      <c r="BF141" s="147">
        <f>IF(N141="snížená",J141,0)</f>
        <v>0</v>
      </c>
      <c r="BG141" s="147">
        <f>IF(N141="zákl. přenesená",J141,0)</f>
        <v>0</v>
      </c>
      <c r="BH141" s="147">
        <f>IF(N141="sníž. přenesená",J141,0)</f>
        <v>0</v>
      </c>
      <c r="BI141" s="147">
        <f>IF(N141="nulová",J141,0)</f>
        <v>0</v>
      </c>
      <c r="BJ141" s="18" t="s">
        <v>76</v>
      </c>
      <c r="BK141" s="147">
        <f>ROUND(I141*H141,2)</f>
        <v>0</v>
      </c>
      <c r="BL141" s="18" t="s">
        <v>178</v>
      </c>
      <c r="BM141" s="146" t="s">
        <v>2211</v>
      </c>
    </row>
    <row r="142" spans="1:65" s="2" customFormat="1" ht="68.25">
      <c r="A142" s="30"/>
      <c r="B142" s="31"/>
      <c r="C142" s="30"/>
      <c r="D142" s="148" t="s">
        <v>179</v>
      </c>
      <c r="E142" s="30"/>
      <c r="F142" s="149" t="s">
        <v>255</v>
      </c>
      <c r="G142" s="30"/>
      <c r="H142" s="30"/>
      <c r="I142" s="30"/>
      <c r="J142" s="30"/>
      <c r="K142" s="30"/>
      <c r="L142" s="31"/>
      <c r="M142" s="150"/>
      <c r="N142" s="151"/>
      <c r="O142" s="51"/>
      <c r="P142" s="51"/>
      <c r="Q142" s="51"/>
      <c r="R142" s="51"/>
      <c r="S142" s="51"/>
      <c r="T142" s="52"/>
      <c r="U142" s="30"/>
      <c r="V142" s="30"/>
      <c r="W142" s="30"/>
      <c r="X142" s="30"/>
      <c r="Y142" s="30"/>
      <c r="Z142" s="30"/>
      <c r="AA142" s="30"/>
      <c r="AB142" s="30"/>
      <c r="AC142" s="30"/>
      <c r="AD142" s="30"/>
      <c r="AE142" s="30"/>
      <c r="AT142" s="18" t="s">
        <v>179</v>
      </c>
      <c r="AU142" s="18" t="s">
        <v>79</v>
      </c>
    </row>
    <row r="143" spans="1:65" s="14" customFormat="1">
      <c r="B143" s="158"/>
      <c r="D143" s="148" t="s">
        <v>181</v>
      </c>
      <c r="E143" s="159" t="s">
        <v>3</v>
      </c>
      <c r="F143" s="160" t="s">
        <v>611</v>
      </c>
      <c r="H143" s="161">
        <v>30</v>
      </c>
      <c r="L143" s="158"/>
      <c r="M143" s="162"/>
      <c r="N143" s="163"/>
      <c r="O143" s="163"/>
      <c r="P143" s="163"/>
      <c r="Q143" s="163"/>
      <c r="R143" s="163"/>
      <c r="S143" s="163"/>
      <c r="T143" s="164"/>
      <c r="AT143" s="159" t="s">
        <v>181</v>
      </c>
      <c r="AU143" s="159" t="s">
        <v>79</v>
      </c>
      <c r="AV143" s="14" t="s">
        <v>79</v>
      </c>
      <c r="AW143" s="14" t="s">
        <v>31</v>
      </c>
      <c r="AX143" s="14" t="s">
        <v>76</v>
      </c>
      <c r="AY143" s="159" t="s">
        <v>173</v>
      </c>
    </row>
    <row r="144" spans="1:65" s="2" customFormat="1" ht="16.5" customHeight="1">
      <c r="A144" s="30"/>
      <c r="B144" s="135"/>
      <c r="C144" s="172" t="s">
        <v>220</v>
      </c>
      <c r="D144" s="172" t="s">
        <v>246</v>
      </c>
      <c r="E144" s="173" t="s">
        <v>256</v>
      </c>
      <c r="F144" s="174" t="s">
        <v>257</v>
      </c>
      <c r="G144" s="175" t="s">
        <v>239</v>
      </c>
      <c r="H144" s="176">
        <v>8.4</v>
      </c>
      <c r="I144" s="177"/>
      <c r="J144" s="177">
        <f>ROUND(I144*H144,2)</f>
        <v>0</v>
      </c>
      <c r="K144" s="174" t="s">
        <v>177</v>
      </c>
      <c r="L144" s="178"/>
      <c r="M144" s="179" t="s">
        <v>3</v>
      </c>
      <c r="N144" s="180" t="s">
        <v>41</v>
      </c>
      <c r="O144" s="144">
        <v>0</v>
      </c>
      <c r="P144" s="144">
        <f>O144*H144</f>
        <v>0</v>
      </c>
      <c r="Q144" s="144">
        <v>1</v>
      </c>
      <c r="R144" s="144">
        <f>Q144*H144</f>
        <v>8.4</v>
      </c>
      <c r="S144" s="144">
        <v>0</v>
      </c>
      <c r="T144" s="145">
        <f>S144*H144</f>
        <v>0</v>
      </c>
      <c r="U144" s="30"/>
      <c r="V144" s="30"/>
      <c r="W144" s="30"/>
      <c r="X144" s="30"/>
      <c r="Y144" s="30"/>
      <c r="Z144" s="30"/>
      <c r="AA144" s="30"/>
      <c r="AB144" s="30"/>
      <c r="AC144" s="30"/>
      <c r="AD144" s="30"/>
      <c r="AE144" s="30"/>
      <c r="AR144" s="146" t="s">
        <v>211</v>
      </c>
      <c r="AT144" s="146" t="s">
        <v>246</v>
      </c>
      <c r="AU144" s="146" t="s">
        <v>79</v>
      </c>
      <c r="AY144" s="18" t="s">
        <v>173</v>
      </c>
      <c r="BE144" s="147">
        <f>IF(N144="základní",J144,0)</f>
        <v>0</v>
      </c>
      <c r="BF144" s="147">
        <f>IF(N144="snížená",J144,0)</f>
        <v>0</v>
      </c>
      <c r="BG144" s="147">
        <f>IF(N144="zákl. přenesená",J144,0)</f>
        <v>0</v>
      </c>
      <c r="BH144" s="147">
        <f>IF(N144="sníž. přenesená",J144,0)</f>
        <v>0</v>
      </c>
      <c r="BI144" s="147">
        <f>IF(N144="nulová",J144,0)</f>
        <v>0</v>
      </c>
      <c r="BJ144" s="18" t="s">
        <v>76</v>
      </c>
      <c r="BK144" s="147">
        <f>ROUND(I144*H144,2)</f>
        <v>0</v>
      </c>
      <c r="BL144" s="18" t="s">
        <v>178</v>
      </c>
      <c r="BM144" s="146" t="s">
        <v>2212</v>
      </c>
    </row>
    <row r="145" spans="1:65" s="14" customFormat="1" ht="22.5">
      <c r="B145" s="158"/>
      <c r="D145" s="148" t="s">
        <v>181</v>
      </c>
      <c r="E145" s="159" t="s">
        <v>3</v>
      </c>
      <c r="F145" s="160" t="s">
        <v>613</v>
      </c>
      <c r="H145" s="161">
        <v>8.4</v>
      </c>
      <c r="L145" s="158"/>
      <c r="M145" s="162"/>
      <c r="N145" s="163"/>
      <c r="O145" s="163"/>
      <c r="P145" s="163"/>
      <c r="Q145" s="163"/>
      <c r="R145" s="163"/>
      <c r="S145" s="163"/>
      <c r="T145" s="164"/>
      <c r="AT145" s="159" t="s">
        <v>181</v>
      </c>
      <c r="AU145" s="159" t="s">
        <v>79</v>
      </c>
      <c r="AV145" s="14" t="s">
        <v>79</v>
      </c>
      <c r="AW145" s="14" t="s">
        <v>31</v>
      </c>
      <c r="AX145" s="14" t="s">
        <v>76</v>
      </c>
      <c r="AY145" s="159" t="s">
        <v>173</v>
      </c>
    </row>
    <row r="146" spans="1:65" s="2" customFormat="1" ht="16.5" customHeight="1">
      <c r="A146" s="30"/>
      <c r="B146" s="135"/>
      <c r="C146" s="136" t="s">
        <v>224</v>
      </c>
      <c r="D146" s="136" t="s">
        <v>175</v>
      </c>
      <c r="E146" s="137" t="s">
        <v>260</v>
      </c>
      <c r="F146" s="138" t="s">
        <v>261</v>
      </c>
      <c r="G146" s="139" t="s">
        <v>176</v>
      </c>
      <c r="H146" s="140">
        <v>50</v>
      </c>
      <c r="I146" s="141"/>
      <c r="J146" s="141">
        <f>ROUND(I146*H146,2)</f>
        <v>0</v>
      </c>
      <c r="K146" s="138" t="s">
        <v>177</v>
      </c>
      <c r="L146" s="31"/>
      <c r="M146" s="142" t="s">
        <v>3</v>
      </c>
      <c r="N146" s="143" t="s">
        <v>41</v>
      </c>
      <c r="O146" s="144">
        <v>1.2E-2</v>
      </c>
      <c r="P146" s="144">
        <f>O146*H146</f>
        <v>0.6</v>
      </c>
      <c r="Q146" s="144">
        <v>1.2727000000000001E-3</v>
      </c>
      <c r="R146" s="144">
        <f>Q146*H146</f>
        <v>6.3635000000000011E-2</v>
      </c>
      <c r="S146" s="144">
        <v>0</v>
      </c>
      <c r="T146" s="145">
        <f>S146*H146</f>
        <v>0</v>
      </c>
      <c r="U146" s="30"/>
      <c r="V146" s="30"/>
      <c r="W146" s="30"/>
      <c r="X146" s="30"/>
      <c r="Y146" s="30"/>
      <c r="Z146" s="30"/>
      <c r="AA146" s="30"/>
      <c r="AB146" s="30"/>
      <c r="AC146" s="30"/>
      <c r="AD146" s="30"/>
      <c r="AE146" s="30"/>
      <c r="AR146" s="146" t="s">
        <v>178</v>
      </c>
      <c r="AT146" s="146" t="s">
        <v>175</v>
      </c>
      <c r="AU146" s="146" t="s">
        <v>79</v>
      </c>
      <c r="AY146" s="18" t="s">
        <v>173</v>
      </c>
      <c r="BE146" s="147">
        <f>IF(N146="základní",J146,0)</f>
        <v>0</v>
      </c>
      <c r="BF146" s="147">
        <f>IF(N146="snížená",J146,0)</f>
        <v>0</v>
      </c>
      <c r="BG146" s="147">
        <f>IF(N146="zákl. přenesená",J146,0)</f>
        <v>0</v>
      </c>
      <c r="BH146" s="147">
        <f>IF(N146="sníž. přenesená",J146,0)</f>
        <v>0</v>
      </c>
      <c r="BI146" s="147">
        <f>IF(N146="nulová",J146,0)</f>
        <v>0</v>
      </c>
      <c r="BJ146" s="18" t="s">
        <v>76</v>
      </c>
      <c r="BK146" s="147">
        <f>ROUND(I146*H146,2)</f>
        <v>0</v>
      </c>
      <c r="BL146" s="18" t="s">
        <v>178</v>
      </c>
      <c r="BM146" s="146" t="s">
        <v>2213</v>
      </c>
    </row>
    <row r="147" spans="1:65" s="2" customFormat="1" ht="97.5">
      <c r="A147" s="30"/>
      <c r="B147" s="31"/>
      <c r="C147" s="30"/>
      <c r="D147" s="148" t="s">
        <v>179</v>
      </c>
      <c r="E147" s="30"/>
      <c r="F147" s="149" t="s">
        <v>262</v>
      </c>
      <c r="G147" s="30"/>
      <c r="H147" s="30"/>
      <c r="I147" s="30"/>
      <c r="J147" s="30"/>
      <c r="K147" s="30"/>
      <c r="L147" s="31"/>
      <c r="M147" s="150"/>
      <c r="N147" s="151"/>
      <c r="O147" s="51"/>
      <c r="P147" s="51"/>
      <c r="Q147" s="51"/>
      <c r="R147" s="51"/>
      <c r="S147" s="51"/>
      <c r="T147" s="52"/>
      <c r="U147" s="30"/>
      <c r="V147" s="30"/>
      <c r="W147" s="30"/>
      <c r="X147" s="30"/>
      <c r="Y147" s="30"/>
      <c r="Z147" s="30"/>
      <c r="AA147" s="30"/>
      <c r="AB147" s="30"/>
      <c r="AC147" s="30"/>
      <c r="AD147" s="30"/>
      <c r="AE147" s="30"/>
      <c r="AT147" s="18" t="s">
        <v>179</v>
      </c>
      <c r="AU147" s="18" t="s">
        <v>79</v>
      </c>
    </row>
    <row r="148" spans="1:65" s="14" customFormat="1">
      <c r="B148" s="158"/>
      <c r="D148" s="148" t="s">
        <v>181</v>
      </c>
      <c r="E148" s="159" t="s">
        <v>3</v>
      </c>
      <c r="F148" s="160" t="s">
        <v>535</v>
      </c>
      <c r="H148" s="161">
        <v>50</v>
      </c>
      <c r="L148" s="158"/>
      <c r="M148" s="162"/>
      <c r="N148" s="163"/>
      <c r="O148" s="163"/>
      <c r="P148" s="163"/>
      <c r="Q148" s="163"/>
      <c r="R148" s="163"/>
      <c r="S148" s="163"/>
      <c r="T148" s="164"/>
      <c r="AT148" s="159" t="s">
        <v>181</v>
      </c>
      <c r="AU148" s="159" t="s">
        <v>79</v>
      </c>
      <c r="AV148" s="14" t="s">
        <v>79</v>
      </c>
      <c r="AW148" s="14" t="s">
        <v>31</v>
      </c>
      <c r="AX148" s="14" t="s">
        <v>76</v>
      </c>
      <c r="AY148" s="159" t="s">
        <v>173</v>
      </c>
    </row>
    <row r="149" spans="1:65" s="2" customFormat="1" ht="16.5" customHeight="1">
      <c r="A149" s="30"/>
      <c r="B149" s="135"/>
      <c r="C149" s="172" t="s">
        <v>227</v>
      </c>
      <c r="D149" s="172" t="s">
        <v>246</v>
      </c>
      <c r="E149" s="173" t="s">
        <v>265</v>
      </c>
      <c r="F149" s="174" t="s">
        <v>266</v>
      </c>
      <c r="G149" s="175" t="s">
        <v>267</v>
      </c>
      <c r="H149" s="176">
        <v>1.25</v>
      </c>
      <c r="I149" s="177"/>
      <c r="J149" s="177">
        <f>ROUND(I149*H149,2)</f>
        <v>0</v>
      </c>
      <c r="K149" s="174" t="s">
        <v>177</v>
      </c>
      <c r="L149" s="178"/>
      <c r="M149" s="179" t="s">
        <v>3</v>
      </c>
      <c r="N149" s="180" t="s">
        <v>41</v>
      </c>
      <c r="O149" s="144">
        <v>0</v>
      </c>
      <c r="P149" s="144">
        <f>O149*H149</f>
        <v>0</v>
      </c>
      <c r="Q149" s="144">
        <v>1E-3</v>
      </c>
      <c r="R149" s="144">
        <f>Q149*H149</f>
        <v>1.25E-3</v>
      </c>
      <c r="S149" s="144">
        <v>0</v>
      </c>
      <c r="T149" s="145">
        <f>S149*H149</f>
        <v>0</v>
      </c>
      <c r="U149" s="30"/>
      <c r="V149" s="30"/>
      <c r="W149" s="30"/>
      <c r="X149" s="30"/>
      <c r="Y149" s="30"/>
      <c r="Z149" s="30"/>
      <c r="AA149" s="30"/>
      <c r="AB149" s="30"/>
      <c r="AC149" s="30"/>
      <c r="AD149" s="30"/>
      <c r="AE149" s="30"/>
      <c r="AR149" s="146" t="s">
        <v>211</v>
      </c>
      <c r="AT149" s="146" t="s">
        <v>246</v>
      </c>
      <c r="AU149" s="146" t="s">
        <v>79</v>
      </c>
      <c r="AY149" s="18" t="s">
        <v>173</v>
      </c>
      <c r="BE149" s="147">
        <f>IF(N149="základní",J149,0)</f>
        <v>0</v>
      </c>
      <c r="BF149" s="147">
        <f>IF(N149="snížená",J149,0)</f>
        <v>0</v>
      </c>
      <c r="BG149" s="147">
        <f>IF(N149="zákl. přenesená",J149,0)</f>
        <v>0</v>
      </c>
      <c r="BH149" s="147">
        <f>IF(N149="sníž. přenesená",J149,0)</f>
        <v>0</v>
      </c>
      <c r="BI149" s="147">
        <f>IF(N149="nulová",J149,0)</f>
        <v>0</v>
      </c>
      <c r="BJ149" s="18" t="s">
        <v>76</v>
      </c>
      <c r="BK149" s="147">
        <f>ROUND(I149*H149,2)</f>
        <v>0</v>
      </c>
      <c r="BL149" s="18" t="s">
        <v>178</v>
      </c>
      <c r="BM149" s="146" t="s">
        <v>2214</v>
      </c>
    </row>
    <row r="150" spans="1:65" s="14" customFormat="1">
      <c r="B150" s="158"/>
      <c r="D150" s="148" t="s">
        <v>181</v>
      </c>
      <c r="F150" s="160" t="s">
        <v>537</v>
      </c>
      <c r="H150" s="161">
        <v>1.25</v>
      </c>
      <c r="L150" s="158"/>
      <c r="M150" s="162"/>
      <c r="N150" s="163"/>
      <c r="O150" s="163"/>
      <c r="P150" s="163"/>
      <c r="Q150" s="163"/>
      <c r="R150" s="163"/>
      <c r="S150" s="163"/>
      <c r="T150" s="164"/>
      <c r="AT150" s="159" t="s">
        <v>181</v>
      </c>
      <c r="AU150" s="159" t="s">
        <v>79</v>
      </c>
      <c r="AV150" s="14" t="s">
        <v>79</v>
      </c>
      <c r="AW150" s="14" t="s">
        <v>4</v>
      </c>
      <c r="AX150" s="14" t="s">
        <v>76</v>
      </c>
      <c r="AY150" s="159" t="s">
        <v>173</v>
      </c>
    </row>
    <row r="151" spans="1:65" s="12" customFormat="1" ht="22.9" customHeight="1">
      <c r="B151" s="123"/>
      <c r="D151" s="124" t="s">
        <v>69</v>
      </c>
      <c r="E151" s="133" t="s">
        <v>79</v>
      </c>
      <c r="F151" s="133" t="s">
        <v>269</v>
      </c>
      <c r="J151" s="134">
        <f>BK151</f>
        <v>0</v>
      </c>
      <c r="L151" s="123"/>
      <c r="M151" s="127"/>
      <c r="N151" s="128"/>
      <c r="O151" s="128"/>
      <c r="P151" s="129">
        <f>SUM(P152:P168)</f>
        <v>12.391839999999998</v>
      </c>
      <c r="Q151" s="128"/>
      <c r="R151" s="129">
        <f>SUM(R152:R168)</f>
        <v>1.9379999999999998E-2</v>
      </c>
      <c r="S151" s="128"/>
      <c r="T151" s="130">
        <f>SUM(T152:T168)</f>
        <v>0</v>
      </c>
      <c r="AR151" s="124" t="s">
        <v>76</v>
      </c>
      <c r="AT151" s="131" t="s">
        <v>69</v>
      </c>
      <c r="AU151" s="131" t="s">
        <v>76</v>
      </c>
      <c r="AY151" s="124" t="s">
        <v>173</v>
      </c>
      <c r="BK151" s="132">
        <f>SUM(BK152:BK168)</f>
        <v>0</v>
      </c>
    </row>
    <row r="152" spans="1:65" s="2" customFormat="1" ht="16.5" customHeight="1">
      <c r="A152" s="30"/>
      <c r="B152" s="135"/>
      <c r="C152" s="136" t="s">
        <v>232</v>
      </c>
      <c r="D152" s="136" t="s">
        <v>175</v>
      </c>
      <c r="E152" s="137" t="s">
        <v>2215</v>
      </c>
      <c r="F152" s="138" t="s">
        <v>2216</v>
      </c>
      <c r="G152" s="139" t="s">
        <v>200</v>
      </c>
      <c r="H152" s="140">
        <v>3.75</v>
      </c>
      <c r="I152" s="141"/>
      <c r="J152" s="141">
        <f>ROUND(I152*H152,2)</f>
        <v>0</v>
      </c>
      <c r="K152" s="138" t="s">
        <v>177</v>
      </c>
      <c r="L152" s="31"/>
      <c r="M152" s="142" t="s">
        <v>3</v>
      </c>
      <c r="N152" s="143" t="s">
        <v>41</v>
      </c>
      <c r="O152" s="144">
        <v>1.32</v>
      </c>
      <c r="P152" s="144">
        <f>O152*H152</f>
        <v>4.95</v>
      </c>
      <c r="Q152" s="144">
        <v>0</v>
      </c>
      <c r="R152" s="144">
        <f>Q152*H152</f>
        <v>0</v>
      </c>
      <c r="S152" s="144">
        <v>0</v>
      </c>
      <c r="T152" s="145">
        <f>S152*H152</f>
        <v>0</v>
      </c>
      <c r="U152" s="30"/>
      <c r="V152" s="30"/>
      <c r="W152" s="30"/>
      <c r="X152" s="30"/>
      <c r="Y152" s="30"/>
      <c r="Z152" s="30"/>
      <c r="AA152" s="30"/>
      <c r="AB152" s="30"/>
      <c r="AC152" s="30"/>
      <c r="AD152" s="30"/>
      <c r="AE152" s="30"/>
      <c r="AR152" s="146" t="s">
        <v>178</v>
      </c>
      <c r="AT152" s="146" t="s">
        <v>175</v>
      </c>
      <c r="AU152" s="146" t="s">
        <v>79</v>
      </c>
      <c r="AY152" s="18" t="s">
        <v>173</v>
      </c>
      <c r="BE152" s="147">
        <f>IF(N152="základní",J152,0)</f>
        <v>0</v>
      </c>
      <c r="BF152" s="147">
        <f>IF(N152="snížená",J152,0)</f>
        <v>0</v>
      </c>
      <c r="BG152" s="147">
        <f>IF(N152="zákl. přenesená",J152,0)</f>
        <v>0</v>
      </c>
      <c r="BH152" s="147">
        <f>IF(N152="sníž. přenesená",J152,0)</f>
        <v>0</v>
      </c>
      <c r="BI152" s="147">
        <f>IF(N152="nulová",J152,0)</f>
        <v>0</v>
      </c>
      <c r="BJ152" s="18" t="s">
        <v>76</v>
      </c>
      <c r="BK152" s="147">
        <f>ROUND(I152*H152,2)</f>
        <v>0</v>
      </c>
      <c r="BL152" s="18" t="s">
        <v>178</v>
      </c>
      <c r="BM152" s="146" t="s">
        <v>2217</v>
      </c>
    </row>
    <row r="153" spans="1:65" s="13" customFormat="1">
      <c r="B153" s="152"/>
      <c r="D153" s="148" t="s">
        <v>181</v>
      </c>
      <c r="E153" s="153" t="s">
        <v>3</v>
      </c>
      <c r="F153" s="154" t="s">
        <v>2218</v>
      </c>
      <c r="H153" s="153" t="s">
        <v>3</v>
      </c>
      <c r="L153" s="152"/>
      <c r="M153" s="155"/>
      <c r="N153" s="156"/>
      <c r="O153" s="156"/>
      <c r="P153" s="156"/>
      <c r="Q153" s="156"/>
      <c r="R153" s="156"/>
      <c r="S153" s="156"/>
      <c r="T153" s="157"/>
      <c r="AT153" s="153" t="s">
        <v>181</v>
      </c>
      <c r="AU153" s="153" t="s">
        <v>79</v>
      </c>
      <c r="AV153" s="13" t="s">
        <v>76</v>
      </c>
      <c r="AW153" s="13" t="s">
        <v>31</v>
      </c>
      <c r="AX153" s="13" t="s">
        <v>70</v>
      </c>
      <c r="AY153" s="153" t="s">
        <v>173</v>
      </c>
    </row>
    <row r="154" spans="1:65" s="14" customFormat="1">
      <c r="B154" s="158"/>
      <c r="D154" s="148" t="s">
        <v>181</v>
      </c>
      <c r="E154" s="159" t="s">
        <v>3</v>
      </c>
      <c r="F154" s="160" t="s">
        <v>2219</v>
      </c>
      <c r="H154" s="161">
        <v>3.75</v>
      </c>
      <c r="L154" s="158"/>
      <c r="M154" s="162"/>
      <c r="N154" s="163"/>
      <c r="O154" s="163"/>
      <c r="P154" s="163"/>
      <c r="Q154" s="163"/>
      <c r="R154" s="163"/>
      <c r="S154" s="163"/>
      <c r="T154" s="164"/>
      <c r="AT154" s="159" t="s">
        <v>181</v>
      </c>
      <c r="AU154" s="159" t="s">
        <v>79</v>
      </c>
      <c r="AV154" s="14" t="s">
        <v>79</v>
      </c>
      <c r="AW154" s="14" t="s">
        <v>31</v>
      </c>
      <c r="AX154" s="14" t="s">
        <v>70</v>
      </c>
      <c r="AY154" s="159" t="s">
        <v>173</v>
      </c>
    </row>
    <row r="155" spans="1:65" s="15" customFormat="1">
      <c r="B155" s="165"/>
      <c r="D155" s="148" t="s">
        <v>181</v>
      </c>
      <c r="E155" s="166" t="s">
        <v>3</v>
      </c>
      <c r="F155" s="167" t="s">
        <v>188</v>
      </c>
      <c r="H155" s="168">
        <v>3.75</v>
      </c>
      <c r="L155" s="165"/>
      <c r="M155" s="169"/>
      <c r="N155" s="170"/>
      <c r="O155" s="170"/>
      <c r="P155" s="170"/>
      <c r="Q155" s="170"/>
      <c r="R155" s="170"/>
      <c r="S155" s="170"/>
      <c r="T155" s="171"/>
      <c r="AT155" s="166" t="s">
        <v>181</v>
      </c>
      <c r="AU155" s="166" t="s">
        <v>79</v>
      </c>
      <c r="AV155" s="15" t="s">
        <v>178</v>
      </c>
      <c r="AW155" s="15" t="s">
        <v>31</v>
      </c>
      <c r="AX155" s="15" t="s">
        <v>76</v>
      </c>
      <c r="AY155" s="166" t="s">
        <v>173</v>
      </c>
    </row>
    <row r="156" spans="1:65" s="2" customFormat="1" ht="21.75" customHeight="1">
      <c r="A156" s="30"/>
      <c r="B156" s="135"/>
      <c r="C156" s="136" t="s">
        <v>236</v>
      </c>
      <c r="D156" s="136" t="s">
        <v>175</v>
      </c>
      <c r="E156" s="137" t="s">
        <v>2220</v>
      </c>
      <c r="F156" s="138" t="s">
        <v>2221</v>
      </c>
      <c r="G156" s="139" t="s">
        <v>190</v>
      </c>
      <c r="H156" s="140">
        <v>17</v>
      </c>
      <c r="I156" s="141"/>
      <c r="J156" s="141">
        <f>ROUND(I156*H156,2)</f>
        <v>0</v>
      </c>
      <c r="K156" s="138" t="s">
        <v>177</v>
      </c>
      <c r="L156" s="31"/>
      <c r="M156" s="142" t="s">
        <v>3</v>
      </c>
      <c r="N156" s="143" t="s">
        <v>41</v>
      </c>
      <c r="O156" s="144">
        <v>0.17</v>
      </c>
      <c r="P156" s="144">
        <f>O156*H156</f>
        <v>2.89</v>
      </c>
      <c r="Q156" s="144">
        <v>1.14E-3</v>
      </c>
      <c r="R156" s="144">
        <f>Q156*H156</f>
        <v>1.9379999999999998E-2</v>
      </c>
      <c r="S156" s="144">
        <v>0</v>
      </c>
      <c r="T156" s="145">
        <f>S156*H156</f>
        <v>0</v>
      </c>
      <c r="U156" s="30"/>
      <c r="V156" s="30"/>
      <c r="W156" s="30"/>
      <c r="X156" s="30"/>
      <c r="Y156" s="30"/>
      <c r="Z156" s="30"/>
      <c r="AA156" s="30"/>
      <c r="AB156" s="30"/>
      <c r="AC156" s="30"/>
      <c r="AD156" s="30"/>
      <c r="AE156" s="30"/>
      <c r="AR156" s="146" t="s">
        <v>178</v>
      </c>
      <c r="AT156" s="146" t="s">
        <v>175</v>
      </c>
      <c r="AU156" s="146" t="s">
        <v>79</v>
      </c>
      <c r="AY156" s="18" t="s">
        <v>173</v>
      </c>
      <c r="BE156" s="147">
        <f>IF(N156="základní",J156,0)</f>
        <v>0</v>
      </c>
      <c r="BF156" s="147">
        <f>IF(N156="snížená",J156,0)</f>
        <v>0</v>
      </c>
      <c r="BG156" s="147">
        <f>IF(N156="zákl. přenesená",J156,0)</f>
        <v>0</v>
      </c>
      <c r="BH156" s="147">
        <f>IF(N156="sníž. přenesená",J156,0)</f>
        <v>0</v>
      </c>
      <c r="BI156" s="147">
        <f>IF(N156="nulová",J156,0)</f>
        <v>0</v>
      </c>
      <c r="BJ156" s="18" t="s">
        <v>76</v>
      </c>
      <c r="BK156" s="147">
        <f>ROUND(I156*H156,2)</f>
        <v>0</v>
      </c>
      <c r="BL156" s="18" t="s">
        <v>178</v>
      </c>
      <c r="BM156" s="146" t="s">
        <v>2222</v>
      </c>
    </row>
    <row r="157" spans="1:65" s="2" customFormat="1" ht="126.75">
      <c r="A157" s="30"/>
      <c r="B157" s="31"/>
      <c r="C157" s="30"/>
      <c r="D157" s="148" t="s">
        <v>179</v>
      </c>
      <c r="E157" s="30"/>
      <c r="F157" s="149" t="s">
        <v>2223</v>
      </c>
      <c r="G157" s="30"/>
      <c r="H157" s="30"/>
      <c r="I157" s="30"/>
      <c r="J157" s="30"/>
      <c r="K157" s="30"/>
      <c r="L157" s="31"/>
      <c r="M157" s="150"/>
      <c r="N157" s="151"/>
      <c r="O157" s="51"/>
      <c r="P157" s="51"/>
      <c r="Q157" s="51"/>
      <c r="R157" s="51"/>
      <c r="S157" s="51"/>
      <c r="T157" s="52"/>
      <c r="U157" s="30"/>
      <c r="V157" s="30"/>
      <c r="W157" s="30"/>
      <c r="X157" s="30"/>
      <c r="Y157" s="30"/>
      <c r="Z157" s="30"/>
      <c r="AA157" s="30"/>
      <c r="AB157" s="30"/>
      <c r="AC157" s="30"/>
      <c r="AD157" s="30"/>
      <c r="AE157" s="30"/>
      <c r="AT157" s="18" t="s">
        <v>179</v>
      </c>
      <c r="AU157" s="18" t="s">
        <v>79</v>
      </c>
    </row>
    <row r="158" spans="1:65" s="13" customFormat="1">
      <c r="B158" s="152"/>
      <c r="D158" s="148" t="s">
        <v>181</v>
      </c>
      <c r="E158" s="153" t="s">
        <v>3</v>
      </c>
      <c r="F158" s="154" t="s">
        <v>2224</v>
      </c>
      <c r="H158" s="153" t="s">
        <v>3</v>
      </c>
      <c r="L158" s="152"/>
      <c r="M158" s="155"/>
      <c r="N158" s="156"/>
      <c r="O158" s="156"/>
      <c r="P158" s="156"/>
      <c r="Q158" s="156"/>
      <c r="R158" s="156"/>
      <c r="S158" s="156"/>
      <c r="T158" s="157"/>
      <c r="AT158" s="153" t="s">
        <v>181</v>
      </c>
      <c r="AU158" s="153" t="s">
        <v>79</v>
      </c>
      <c r="AV158" s="13" t="s">
        <v>76</v>
      </c>
      <c r="AW158" s="13" t="s">
        <v>31</v>
      </c>
      <c r="AX158" s="13" t="s">
        <v>70</v>
      </c>
      <c r="AY158" s="153" t="s">
        <v>173</v>
      </c>
    </row>
    <row r="159" spans="1:65" s="14" customFormat="1">
      <c r="B159" s="158"/>
      <c r="D159" s="148" t="s">
        <v>181</v>
      </c>
      <c r="E159" s="159" t="s">
        <v>3</v>
      </c>
      <c r="F159" s="160" t="s">
        <v>2225</v>
      </c>
      <c r="H159" s="161">
        <v>17</v>
      </c>
      <c r="L159" s="158"/>
      <c r="M159" s="162"/>
      <c r="N159" s="163"/>
      <c r="O159" s="163"/>
      <c r="P159" s="163"/>
      <c r="Q159" s="163"/>
      <c r="R159" s="163"/>
      <c r="S159" s="163"/>
      <c r="T159" s="164"/>
      <c r="AT159" s="159" t="s">
        <v>181</v>
      </c>
      <c r="AU159" s="159" t="s">
        <v>79</v>
      </c>
      <c r="AV159" s="14" t="s">
        <v>79</v>
      </c>
      <c r="AW159" s="14" t="s">
        <v>31</v>
      </c>
      <c r="AX159" s="14" t="s">
        <v>70</v>
      </c>
      <c r="AY159" s="159" t="s">
        <v>173</v>
      </c>
    </row>
    <row r="160" spans="1:65" s="15" customFormat="1">
      <c r="B160" s="165"/>
      <c r="D160" s="148" t="s">
        <v>181</v>
      </c>
      <c r="E160" s="166" t="s">
        <v>3</v>
      </c>
      <c r="F160" s="167" t="s">
        <v>188</v>
      </c>
      <c r="H160" s="168">
        <v>17</v>
      </c>
      <c r="L160" s="165"/>
      <c r="M160" s="169"/>
      <c r="N160" s="170"/>
      <c r="O160" s="170"/>
      <c r="P160" s="170"/>
      <c r="Q160" s="170"/>
      <c r="R160" s="170"/>
      <c r="S160" s="170"/>
      <c r="T160" s="171"/>
      <c r="AT160" s="166" t="s">
        <v>181</v>
      </c>
      <c r="AU160" s="166" t="s">
        <v>79</v>
      </c>
      <c r="AV160" s="15" t="s">
        <v>178</v>
      </c>
      <c r="AW160" s="15" t="s">
        <v>31</v>
      </c>
      <c r="AX160" s="15" t="s">
        <v>76</v>
      </c>
      <c r="AY160" s="166" t="s">
        <v>173</v>
      </c>
    </row>
    <row r="161" spans="1:65" s="2" customFormat="1" ht="33" customHeight="1">
      <c r="A161" s="30"/>
      <c r="B161" s="135"/>
      <c r="C161" s="136" t="s">
        <v>9</v>
      </c>
      <c r="D161" s="136" t="s">
        <v>175</v>
      </c>
      <c r="E161" s="137" t="s">
        <v>1079</v>
      </c>
      <c r="F161" s="138" t="s">
        <v>1080</v>
      </c>
      <c r="G161" s="139" t="s">
        <v>200</v>
      </c>
      <c r="H161" s="140">
        <v>4.1399999999999997</v>
      </c>
      <c r="I161" s="141"/>
      <c r="J161" s="141">
        <f>ROUND(I161*H161,2)</f>
        <v>0</v>
      </c>
      <c r="K161" s="138" t="s">
        <v>177</v>
      </c>
      <c r="L161" s="31"/>
      <c r="M161" s="142" t="s">
        <v>3</v>
      </c>
      <c r="N161" s="143" t="s">
        <v>41</v>
      </c>
      <c r="O161" s="144">
        <v>0.69599999999999995</v>
      </c>
      <c r="P161" s="144">
        <f>O161*H161</f>
        <v>2.8814399999999996</v>
      </c>
      <c r="Q161" s="144">
        <v>0</v>
      </c>
      <c r="R161" s="144">
        <f>Q161*H161</f>
        <v>0</v>
      </c>
      <c r="S161" s="144">
        <v>0</v>
      </c>
      <c r="T161" s="145">
        <f>S161*H161</f>
        <v>0</v>
      </c>
      <c r="U161" s="30"/>
      <c r="V161" s="30"/>
      <c r="W161" s="30"/>
      <c r="X161" s="30"/>
      <c r="Y161" s="30"/>
      <c r="Z161" s="30"/>
      <c r="AA161" s="30"/>
      <c r="AB161" s="30"/>
      <c r="AC161" s="30"/>
      <c r="AD161" s="30"/>
      <c r="AE161" s="30"/>
      <c r="AR161" s="146" t="s">
        <v>178</v>
      </c>
      <c r="AT161" s="146" t="s">
        <v>175</v>
      </c>
      <c r="AU161" s="146" t="s">
        <v>79</v>
      </c>
      <c r="AY161" s="18" t="s">
        <v>173</v>
      </c>
      <c r="BE161" s="147">
        <f>IF(N161="základní",J161,0)</f>
        <v>0</v>
      </c>
      <c r="BF161" s="147">
        <f>IF(N161="snížená",J161,0)</f>
        <v>0</v>
      </c>
      <c r="BG161" s="147">
        <f>IF(N161="zákl. přenesená",J161,0)</f>
        <v>0</v>
      </c>
      <c r="BH161" s="147">
        <f>IF(N161="sníž. přenesená",J161,0)</f>
        <v>0</v>
      </c>
      <c r="BI161" s="147">
        <f>IF(N161="nulová",J161,0)</f>
        <v>0</v>
      </c>
      <c r="BJ161" s="18" t="s">
        <v>76</v>
      </c>
      <c r="BK161" s="147">
        <f>ROUND(I161*H161,2)</f>
        <v>0</v>
      </c>
      <c r="BL161" s="18" t="s">
        <v>178</v>
      </c>
      <c r="BM161" s="146" t="s">
        <v>2226</v>
      </c>
    </row>
    <row r="162" spans="1:65" s="2" customFormat="1" ht="126.75">
      <c r="A162" s="30"/>
      <c r="B162" s="31"/>
      <c r="C162" s="30"/>
      <c r="D162" s="148" t="s">
        <v>179</v>
      </c>
      <c r="E162" s="30"/>
      <c r="F162" s="149" t="s">
        <v>274</v>
      </c>
      <c r="G162" s="30"/>
      <c r="H162" s="30"/>
      <c r="I162" s="30"/>
      <c r="J162" s="30"/>
      <c r="K162" s="30"/>
      <c r="L162" s="31"/>
      <c r="M162" s="150"/>
      <c r="N162" s="151"/>
      <c r="O162" s="51"/>
      <c r="P162" s="51"/>
      <c r="Q162" s="51"/>
      <c r="R162" s="51"/>
      <c r="S162" s="51"/>
      <c r="T162" s="52"/>
      <c r="U162" s="30"/>
      <c r="V162" s="30"/>
      <c r="W162" s="30"/>
      <c r="X162" s="30"/>
      <c r="Y162" s="30"/>
      <c r="Z162" s="30"/>
      <c r="AA162" s="30"/>
      <c r="AB162" s="30"/>
      <c r="AC162" s="30"/>
      <c r="AD162" s="30"/>
      <c r="AE162" s="30"/>
      <c r="AT162" s="18" t="s">
        <v>179</v>
      </c>
      <c r="AU162" s="18" t="s">
        <v>79</v>
      </c>
    </row>
    <row r="163" spans="1:65" s="13" customFormat="1">
      <c r="B163" s="152"/>
      <c r="D163" s="148" t="s">
        <v>181</v>
      </c>
      <c r="E163" s="153" t="s">
        <v>3</v>
      </c>
      <c r="F163" s="154" t="s">
        <v>2227</v>
      </c>
      <c r="H163" s="153" t="s">
        <v>3</v>
      </c>
      <c r="L163" s="152"/>
      <c r="M163" s="155"/>
      <c r="N163" s="156"/>
      <c r="O163" s="156"/>
      <c r="P163" s="156"/>
      <c r="Q163" s="156"/>
      <c r="R163" s="156"/>
      <c r="S163" s="156"/>
      <c r="T163" s="157"/>
      <c r="AT163" s="153" t="s">
        <v>181</v>
      </c>
      <c r="AU163" s="153" t="s">
        <v>79</v>
      </c>
      <c r="AV163" s="13" t="s">
        <v>76</v>
      </c>
      <c r="AW163" s="13" t="s">
        <v>31</v>
      </c>
      <c r="AX163" s="13" t="s">
        <v>70</v>
      </c>
      <c r="AY163" s="153" t="s">
        <v>173</v>
      </c>
    </row>
    <row r="164" spans="1:65" s="14" customFormat="1">
      <c r="B164" s="158"/>
      <c r="D164" s="148" t="s">
        <v>181</v>
      </c>
      <c r="E164" s="159" t="s">
        <v>3</v>
      </c>
      <c r="F164" s="160" t="s">
        <v>2228</v>
      </c>
      <c r="H164" s="161">
        <v>4.1399999999999997</v>
      </c>
      <c r="L164" s="158"/>
      <c r="M164" s="162"/>
      <c r="N164" s="163"/>
      <c r="O164" s="163"/>
      <c r="P164" s="163"/>
      <c r="Q164" s="163"/>
      <c r="R164" s="163"/>
      <c r="S164" s="163"/>
      <c r="T164" s="164"/>
      <c r="AT164" s="159" t="s">
        <v>181</v>
      </c>
      <c r="AU164" s="159" t="s">
        <v>79</v>
      </c>
      <c r="AV164" s="14" t="s">
        <v>79</v>
      </c>
      <c r="AW164" s="14" t="s">
        <v>31</v>
      </c>
      <c r="AX164" s="14" t="s">
        <v>76</v>
      </c>
      <c r="AY164" s="159" t="s">
        <v>173</v>
      </c>
    </row>
    <row r="165" spans="1:65" s="2" customFormat="1" ht="21.75" customHeight="1">
      <c r="A165" s="30"/>
      <c r="B165" s="135"/>
      <c r="C165" s="136" t="s">
        <v>245</v>
      </c>
      <c r="D165" s="136" t="s">
        <v>175</v>
      </c>
      <c r="E165" s="137" t="s">
        <v>1951</v>
      </c>
      <c r="F165" s="138" t="s">
        <v>1952</v>
      </c>
      <c r="G165" s="139" t="s">
        <v>200</v>
      </c>
      <c r="H165" s="140">
        <v>2.4</v>
      </c>
      <c r="I165" s="141"/>
      <c r="J165" s="141">
        <f>ROUND(I165*H165,2)</f>
        <v>0</v>
      </c>
      <c r="K165" s="138" t="s">
        <v>177</v>
      </c>
      <c r="L165" s="31"/>
      <c r="M165" s="142" t="s">
        <v>3</v>
      </c>
      <c r="N165" s="143" t="s">
        <v>41</v>
      </c>
      <c r="O165" s="144">
        <v>0.69599999999999995</v>
      </c>
      <c r="P165" s="144">
        <f>O165*H165</f>
        <v>1.6703999999999999</v>
      </c>
      <c r="Q165" s="144">
        <v>0</v>
      </c>
      <c r="R165" s="144">
        <f>Q165*H165</f>
        <v>0</v>
      </c>
      <c r="S165" s="144">
        <v>0</v>
      </c>
      <c r="T165" s="145">
        <f>S165*H165</f>
        <v>0</v>
      </c>
      <c r="U165" s="30"/>
      <c r="V165" s="30"/>
      <c r="W165" s="30"/>
      <c r="X165" s="30"/>
      <c r="Y165" s="30"/>
      <c r="Z165" s="30"/>
      <c r="AA165" s="30"/>
      <c r="AB165" s="30"/>
      <c r="AC165" s="30"/>
      <c r="AD165" s="30"/>
      <c r="AE165" s="30"/>
      <c r="AR165" s="146" t="s">
        <v>178</v>
      </c>
      <c r="AT165" s="146" t="s">
        <v>175</v>
      </c>
      <c r="AU165" s="146" t="s">
        <v>79</v>
      </c>
      <c r="AY165" s="18" t="s">
        <v>173</v>
      </c>
      <c r="BE165" s="147">
        <f>IF(N165="základní",J165,0)</f>
        <v>0</v>
      </c>
      <c r="BF165" s="147">
        <f>IF(N165="snížená",J165,0)</f>
        <v>0</v>
      </c>
      <c r="BG165" s="147">
        <f>IF(N165="zákl. přenesená",J165,0)</f>
        <v>0</v>
      </c>
      <c r="BH165" s="147">
        <f>IF(N165="sníž. přenesená",J165,0)</f>
        <v>0</v>
      </c>
      <c r="BI165" s="147">
        <f>IF(N165="nulová",J165,0)</f>
        <v>0</v>
      </c>
      <c r="BJ165" s="18" t="s">
        <v>76</v>
      </c>
      <c r="BK165" s="147">
        <f>ROUND(I165*H165,2)</f>
        <v>0</v>
      </c>
      <c r="BL165" s="18" t="s">
        <v>178</v>
      </c>
      <c r="BM165" s="146" t="s">
        <v>2229</v>
      </c>
    </row>
    <row r="166" spans="1:65" s="2" customFormat="1" ht="126.75">
      <c r="A166" s="30"/>
      <c r="B166" s="31"/>
      <c r="C166" s="30"/>
      <c r="D166" s="148" t="s">
        <v>179</v>
      </c>
      <c r="E166" s="30"/>
      <c r="F166" s="149" t="s">
        <v>274</v>
      </c>
      <c r="G166" s="30"/>
      <c r="H166" s="30"/>
      <c r="I166" s="30"/>
      <c r="J166" s="30"/>
      <c r="K166" s="30"/>
      <c r="L166" s="31"/>
      <c r="M166" s="150"/>
      <c r="N166" s="151"/>
      <c r="O166" s="51"/>
      <c r="P166" s="51"/>
      <c r="Q166" s="51"/>
      <c r="R166" s="51"/>
      <c r="S166" s="51"/>
      <c r="T166" s="52"/>
      <c r="U166" s="30"/>
      <c r="V166" s="30"/>
      <c r="W166" s="30"/>
      <c r="X166" s="30"/>
      <c r="Y166" s="30"/>
      <c r="Z166" s="30"/>
      <c r="AA166" s="30"/>
      <c r="AB166" s="30"/>
      <c r="AC166" s="30"/>
      <c r="AD166" s="30"/>
      <c r="AE166" s="30"/>
      <c r="AT166" s="18" t="s">
        <v>179</v>
      </c>
      <c r="AU166" s="18" t="s">
        <v>79</v>
      </c>
    </row>
    <row r="167" spans="1:65" s="13" customFormat="1">
      <c r="B167" s="152"/>
      <c r="D167" s="148" t="s">
        <v>181</v>
      </c>
      <c r="E167" s="153" t="s">
        <v>3</v>
      </c>
      <c r="F167" s="154" t="s">
        <v>2230</v>
      </c>
      <c r="H167" s="153" t="s">
        <v>3</v>
      </c>
      <c r="L167" s="152"/>
      <c r="M167" s="155"/>
      <c r="N167" s="156"/>
      <c r="O167" s="156"/>
      <c r="P167" s="156"/>
      <c r="Q167" s="156"/>
      <c r="R167" s="156"/>
      <c r="S167" s="156"/>
      <c r="T167" s="157"/>
      <c r="AT167" s="153" t="s">
        <v>181</v>
      </c>
      <c r="AU167" s="153" t="s">
        <v>79</v>
      </c>
      <c r="AV167" s="13" t="s">
        <v>76</v>
      </c>
      <c r="AW167" s="13" t="s">
        <v>31</v>
      </c>
      <c r="AX167" s="13" t="s">
        <v>70</v>
      </c>
      <c r="AY167" s="153" t="s">
        <v>173</v>
      </c>
    </row>
    <row r="168" spans="1:65" s="14" customFormat="1">
      <c r="B168" s="158"/>
      <c r="D168" s="148" t="s">
        <v>181</v>
      </c>
      <c r="E168" s="159" t="s">
        <v>3</v>
      </c>
      <c r="F168" s="160" t="s">
        <v>2231</v>
      </c>
      <c r="H168" s="161">
        <v>2.4</v>
      </c>
      <c r="L168" s="158"/>
      <c r="M168" s="162"/>
      <c r="N168" s="163"/>
      <c r="O168" s="163"/>
      <c r="P168" s="163"/>
      <c r="Q168" s="163"/>
      <c r="R168" s="163"/>
      <c r="S168" s="163"/>
      <c r="T168" s="164"/>
      <c r="AT168" s="159" t="s">
        <v>181</v>
      </c>
      <c r="AU168" s="159" t="s">
        <v>79</v>
      </c>
      <c r="AV168" s="14" t="s">
        <v>79</v>
      </c>
      <c r="AW168" s="14" t="s">
        <v>31</v>
      </c>
      <c r="AX168" s="14" t="s">
        <v>76</v>
      </c>
      <c r="AY168" s="159" t="s">
        <v>173</v>
      </c>
    </row>
    <row r="169" spans="1:65" s="12" customFormat="1" ht="22.9" customHeight="1">
      <c r="B169" s="123"/>
      <c r="D169" s="124" t="s">
        <v>69</v>
      </c>
      <c r="E169" s="133" t="s">
        <v>189</v>
      </c>
      <c r="F169" s="133" t="s">
        <v>289</v>
      </c>
      <c r="J169" s="134">
        <f>BK169</f>
        <v>0</v>
      </c>
      <c r="L169" s="123"/>
      <c r="M169" s="127"/>
      <c r="N169" s="128"/>
      <c r="O169" s="128"/>
      <c r="P169" s="129">
        <f>SUM(P170:P209)</f>
        <v>86.230218000000008</v>
      </c>
      <c r="Q169" s="128"/>
      <c r="R169" s="129">
        <f>SUM(R170:R209)</f>
        <v>1.0794109199999999</v>
      </c>
      <c r="S169" s="128"/>
      <c r="T169" s="130">
        <f>SUM(T170:T209)</f>
        <v>0</v>
      </c>
      <c r="AR169" s="124" t="s">
        <v>76</v>
      </c>
      <c r="AT169" s="131" t="s">
        <v>69</v>
      </c>
      <c r="AU169" s="131" t="s">
        <v>76</v>
      </c>
      <c r="AY169" s="124" t="s">
        <v>173</v>
      </c>
      <c r="BK169" s="132">
        <f>SUM(BK170:BK209)</f>
        <v>0</v>
      </c>
    </row>
    <row r="170" spans="1:65" s="2" customFormat="1" ht="16.5" customHeight="1">
      <c r="A170" s="30"/>
      <c r="B170" s="135"/>
      <c r="C170" s="136" t="s">
        <v>247</v>
      </c>
      <c r="D170" s="136" t="s">
        <v>175</v>
      </c>
      <c r="E170" s="137" t="s">
        <v>298</v>
      </c>
      <c r="F170" s="138" t="s">
        <v>299</v>
      </c>
      <c r="G170" s="139" t="s">
        <v>200</v>
      </c>
      <c r="H170" s="140">
        <v>4.01</v>
      </c>
      <c r="I170" s="141"/>
      <c r="J170" s="141">
        <f>ROUND(I170*H170,2)</f>
        <v>0</v>
      </c>
      <c r="K170" s="138" t="s">
        <v>177</v>
      </c>
      <c r="L170" s="31"/>
      <c r="M170" s="142" t="s">
        <v>3</v>
      </c>
      <c r="N170" s="143" t="s">
        <v>41</v>
      </c>
      <c r="O170" s="144">
        <v>2.9790000000000001</v>
      </c>
      <c r="P170" s="144">
        <f>O170*H170</f>
        <v>11.945790000000001</v>
      </c>
      <c r="Q170" s="144">
        <v>0</v>
      </c>
      <c r="R170" s="144">
        <f>Q170*H170</f>
        <v>0</v>
      </c>
      <c r="S170" s="144">
        <v>0</v>
      </c>
      <c r="T170" s="145">
        <f>S170*H170</f>
        <v>0</v>
      </c>
      <c r="U170" s="30"/>
      <c r="V170" s="30"/>
      <c r="W170" s="30"/>
      <c r="X170" s="30"/>
      <c r="Y170" s="30"/>
      <c r="Z170" s="30"/>
      <c r="AA170" s="30"/>
      <c r="AB170" s="30"/>
      <c r="AC170" s="30"/>
      <c r="AD170" s="30"/>
      <c r="AE170" s="30"/>
      <c r="AR170" s="146" t="s">
        <v>178</v>
      </c>
      <c r="AT170" s="146" t="s">
        <v>175</v>
      </c>
      <c r="AU170" s="146" t="s">
        <v>79</v>
      </c>
      <c r="AY170" s="18" t="s">
        <v>173</v>
      </c>
      <c r="BE170" s="147">
        <f>IF(N170="základní",J170,0)</f>
        <v>0</v>
      </c>
      <c r="BF170" s="147">
        <f>IF(N170="snížená",J170,0)</f>
        <v>0</v>
      </c>
      <c r="BG170" s="147">
        <f>IF(N170="zákl. přenesená",J170,0)</f>
        <v>0</v>
      </c>
      <c r="BH170" s="147">
        <f>IF(N170="sníž. přenesená",J170,0)</f>
        <v>0</v>
      </c>
      <c r="BI170" s="147">
        <f>IF(N170="nulová",J170,0)</f>
        <v>0</v>
      </c>
      <c r="BJ170" s="18" t="s">
        <v>76</v>
      </c>
      <c r="BK170" s="147">
        <f>ROUND(I170*H170,2)</f>
        <v>0</v>
      </c>
      <c r="BL170" s="18" t="s">
        <v>178</v>
      </c>
      <c r="BM170" s="146" t="s">
        <v>2232</v>
      </c>
    </row>
    <row r="171" spans="1:65" s="2" customFormat="1" ht="78">
      <c r="A171" s="30"/>
      <c r="B171" s="31"/>
      <c r="C171" s="30"/>
      <c r="D171" s="148" t="s">
        <v>179</v>
      </c>
      <c r="E171" s="30"/>
      <c r="F171" s="149" t="s">
        <v>300</v>
      </c>
      <c r="G171" s="30"/>
      <c r="H171" s="30"/>
      <c r="I171" s="30"/>
      <c r="J171" s="30"/>
      <c r="K171" s="30"/>
      <c r="L171" s="31"/>
      <c r="M171" s="150"/>
      <c r="N171" s="151"/>
      <c r="O171" s="51"/>
      <c r="P171" s="51"/>
      <c r="Q171" s="51"/>
      <c r="R171" s="51"/>
      <c r="S171" s="51"/>
      <c r="T171" s="52"/>
      <c r="U171" s="30"/>
      <c r="V171" s="30"/>
      <c r="W171" s="30"/>
      <c r="X171" s="30"/>
      <c r="Y171" s="30"/>
      <c r="Z171" s="30"/>
      <c r="AA171" s="30"/>
      <c r="AB171" s="30"/>
      <c r="AC171" s="30"/>
      <c r="AD171" s="30"/>
      <c r="AE171" s="30"/>
      <c r="AT171" s="18" t="s">
        <v>179</v>
      </c>
      <c r="AU171" s="18" t="s">
        <v>79</v>
      </c>
    </row>
    <row r="172" spans="1:65" s="13" customFormat="1">
      <c r="B172" s="152"/>
      <c r="D172" s="148" t="s">
        <v>181</v>
      </c>
      <c r="E172" s="153" t="s">
        <v>3</v>
      </c>
      <c r="F172" s="154" t="s">
        <v>2233</v>
      </c>
      <c r="H172" s="153" t="s">
        <v>3</v>
      </c>
      <c r="L172" s="152"/>
      <c r="M172" s="155"/>
      <c r="N172" s="156"/>
      <c r="O172" s="156"/>
      <c r="P172" s="156"/>
      <c r="Q172" s="156"/>
      <c r="R172" s="156"/>
      <c r="S172" s="156"/>
      <c r="T172" s="157"/>
      <c r="AT172" s="153" t="s">
        <v>181</v>
      </c>
      <c r="AU172" s="153" t="s">
        <v>79</v>
      </c>
      <c r="AV172" s="13" t="s">
        <v>76</v>
      </c>
      <c r="AW172" s="13" t="s">
        <v>31</v>
      </c>
      <c r="AX172" s="13" t="s">
        <v>70</v>
      </c>
      <c r="AY172" s="153" t="s">
        <v>173</v>
      </c>
    </row>
    <row r="173" spans="1:65" s="14" customFormat="1">
      <c r="B173" s="158"/>
      <c r="D173" s="148" t="s">
        <v>181</v>
      </c>
      <c r="E173" s="159" t="s">
        <v>3</v>
      </c>
      <c r="F173" s="160" t="s">
        <v>2234</v>
      </c>
      <c r="H173" s="161">
        <v>1.7090000000000001</v>
      </c>
      <c r="L173" s="158"/>
      <c r="M173" s="162"/>
      <c r="N173" s="163"/>
      <c r="O173" s="163"/>
      <c r="P173" s="163"/>
      <c r="Q173" s="163"/>
      <c r="R173" s="163"/>
      <c r="S173" s="163"/>
      <c r="T173" s="164"/>
      <c r="AT173" s="159" t="s">
        <v>181</v>
      </c>
      <c r="AU173" s="159" t="s">
        <v>79</v>
      </c>
      <c r="AV173" s="14" t="s">
        <v>79</v>
      </c>
      <c r="AW173" s="14" t="s">
        <v>31</v>
      </c>
      <c r="AX173" s="14" t="s">
        <v>70</v>
      </c>
      <c r="AY173" s="159" t="s">
        <v>173</v>
      </c>
    </row>
    <row r="174" spans="1:65" s="14" customFormat="1" ht="22.5">
      <c r="B174" s="158"/>
      <c r="D174" s="148" t="s">
        <v>181</v>
      </c>
      <c r="E174" s="159" t="s">
        <v>3</v>
      </c>
      <c r="F174" s="160" t="s">
        <v>2235</v>
      </c>
      <c r="H174" s="161">
        <v>2.3010000000000002</v>
      </c>
      <c r="L174" s="158"/>
      <c r="M174" s="162"/>
      <c r="N174" s="163"/>
      <c r="O174" s="163"/>
      <c r="P174" s="163"/>
      <c r="Q174" s="163"/>
      <c r="R174" s="163"/>
      <c r="S174" s="163"/>
      <c r="T174" s="164"/>
      <c r="AT174" s="159" t="s">
        <v>181</v>
      </c>
      <c r="AU174" s="159" t="s">
        <v>79</v>
      </c>
      <c r="AV174" s="14" t="s">
        <v>79</v>
      </c>
      <c r="AW174" s="14" t="s">
        <v>31</v>
      </c>
      <c r="AX174" s="14" t="s">
        <v>70</v>
      </c>
      <c r="AY174" s="159" t="s">
        <v>173</v>
      </c>
    </row>
    <row r="175" spans="1:65" s="13" customFormat="1">
      <c r="B175" s="152"/>
      <c r="D175" s="148" t="s">
        <v>181</v>
      </c>
      <c r="E175" s="153" t="s">
        <v>3</v>
      </c>
      <c r="F175" s="154" t="s">
        <v>2236</v>
      </c>
      <c r="H175" s="153" t="s">
        <v>3</v>
      </c>
      <c r="L175" s="152"/>
      <c r="M175" s="155"/>
      <c r="N175" s="156"/>
      <c r="O175" s="156"/>
      <c r="P175" s="156"/>
      <c r="Q175" s="156"/>
      <c r="R175" s="156"/>
      <c r="S175" s="156"/>
      <c r="T175" s="157"/>
      <c r="AT175" s="153" t="s">
        <v>181</v>
      </c>
      <c r="AU175" s="153" t="s">
        <v>79</v>
      </c>
      <c r="AV175" s="13" t="s">
        <v>76</v>
      </c>
      <c r="AW175" s="13" t="s">
        <v>31</v>
      </c>
      <c r="AX175" s="13" t="s">
        <v>70</v>
      </c>
      <c r="AY175" s="153" t="s">
        <v>173</v>
      </c>
    </row>
    <row r="176" spans="1:65" s="15" customFormat="1">
      <c r="B176" s="165"/>
      <c r="D176" s="148" t="s">
        <v>181</v>
      </c>
      <c r="E176" s="166" t="s">
        <v>3</v>
      </c>
      <c r="F176" s="167" t="s">
        <v>188</v>
      </c>
      <c r="H176" s="168">
        <v>4.01</v>
      </c>
      <c r="L176" s="165"/>
      <c r="M176" s="169"/>
      <c r="N176" s="170"/>
      <c r="O176" s="170"/>
      <c r="P176" s="170"/>
      <c r="Q176" s="170"/>
      <c r="R176" s="170"/>
      <c r="S176" s="170"/>
      <c r="T176" s="171"/>
      <c r="AT176" s="166" t="s">
        <v>181</v>
      </c>
      <c r="AU176" s="166" t="s">
        <v>79</v>
      </c>
      <c r="AV176" s="15" t="s">
        <v>178</v>
      </c>
      <c r="AW176" s="15" t="s">
        <v>31</v>
      </c>
      <c r="AX176" s="15" t="s">
        <v>76</v>
      </c>
      <c r="AY176" s="166" t="s">
        <v>173</v>
      </c>
    </row>
    <row r="177" spans="1:65" s="2" customFormat="1" ht="21.75" customHeight="1">
      <c r="A177" s="30"/>
      <c r="B177" s="135"/>
      <c r="C177" s="136" t="s">
        <v>250</v>
      </c>
      <c r="D177" s="136" t="s">
        <v>175</v>
      </c>
      <c r="E177" s="137" t="s">
        <v>302</v>
      </c>
      <c r="F177" s="138" t="s">
        <v>303</v>
      </c>
      <c r="G177" s="139" t="s">
        <v>176</v>
      </c>
      <c r="H177" s="140">
        <v>16.8</v>
      </c>
      <c r="I177" s="141"/>
      <c r="J177" s="141">
        <f>ROUND(I177*H177,2)</f>
        <v>0</v>
      </c>
      <c r="K177" s="138" t="s">
        <v>3</v>
      </c>
      <c r="L177" s="31"/>
      <c r="M177" s="142" t="s">
        <v>3</v>
      </c>
      <c r="N177" s="143" t="s">
        <v>41</v>
      </c>
      <c r="O177" s="144">
        <v>0.71099999999999997</v>
      </c>
      <c r="P177" s="144">
        <f>O177*H177</f>
        <v>11.944800000000001</v>
      </c>
      <c r="Q177" s="144">
        <v>2.8E-3</v>
      </c>
      <c r="R177" s="144">
        <f>Q177*H177</f>
        <v>4.7039999999999998E-2</v>
      </c>
      <c r="S177" s="144">
        <v>0</v>
      </c>
      <c r="T177" s="145">
        <f>S177*H177</f>
        <v>0</v>
      </c>
      <c r="U177" s="30"/>
      <c r="V177" s="30"/>
      <c r="W177" s="30"/>
      <c r="X177" s="30"/>
      <c r="Y177" s="30"/>
      <c r="Z177" s="30"/>
      <c r="AA177" s="30"/>
      <c r="AB177" s="30"/>
      <c r="AC177" s="30"/>
      <c r="AD177" s="30"/>
      <c r="AE177" s="30"/>
      <c r="AR177" s="146" t="s">
        <v>178</v>
      </c>
      <c r="AT177" s="146" t="s">
        <v>175</v>
      </c>
      <c r="AU177" s="146" t="s">
        <v>79</v>
      </c>
      <c r="AY177" s="18" t="s">
        <v>173</v>
      </c>
      <c r="BE177" s="147">
        <f>IF(N177="základní",J177,0)</f>
        <v>0</v>
      </c>
      <c r="BF177" s="147">
        <f>IF(N177="snížená",J177,0)</f>
        <v>0</v>
      </c>
      <c r="BG177" s="147">
        <f>IF(N177="zákl. přenesená",J177,0)</f>
        <v>0</v>
      </c>
      <c r="BH177" s="147">
        <f>IF(N177="sníž. přenesená",J177,0)</f>
        <v>0</v>
      </c>
      <c r="BI177" s="147">
        <f>IF(N177="nulová",J177,0)</f>
        <v>0</v>
      </c>
      <c r="BJ177" s="18" t="s">
        <v>76</v>
      </c>
      <c r="BK177" s="147">
        <f>ROUND(I177*H177,2)</f>
        <v>0</v>
      </c>
      <c r="BL177" s="18" t="s">
        <v>178</v>
      </c>
      <c r="BM177" s="146" t="s">
        <v>2237</v>
      </c>
    </row>
    <row r="178" spans="1:65" s="2" customFormat="1" ht="204.75">
      <c r="A178" s="30"/>
      <c r="B178" s="31"/>
      <c r="C178" s="30"/>
      <c r="D178" s="148" t="s">
        <v>304</v>
      </c>
      <c r="E178" s="30"/>
      <c r="F178" s="149" t="s">
        <v>305</v>
      </c>
      <c r="G178" s="30"/>
      <c r="H178" s="30"/>
      <c r="I178" s="30"/>
      <c r="J178" s="30"/>
      <c r="K178" s="30"/>
      <c r="L178" s="31"/>
      <c r="M178" s="150"/>
      <c r="N178" s="151"/>
      <c r="O178" s="51"/>
      <c r="P178" s="51"/>
      <c r="Q178" s="51"/>
      <c r="R178" s="51"/>
      <c r="S178" s="51"/>
      <c r="T178" s="52"/>
      <c r="U178" s="30"/>
      <c r="V178" s="30"/>
      <c r="W178" s="30"/>
      <c r="X178" s="30"/>
      <c r="Y178" s="30"/>
      <c r="Z178" s="30"/>
      <c r="AA178" s="30"/>
      <c r="AB178" s="30"/>
      <c r="AC178" s="30"/>
      <c r="AD178" s="30"/>
      <c r="AE178" s="30"/>
      <c r="AT178" s="18" t="s">
        <v>304</v>
      </c>
      <c r="AU178" s="18" t="s">
        <v>79</v>
      </c>
    </row>
    <row r="179" spans="1:65" s="13" customFormat="1" ht="22.5">
      <c r="B179" s="152"/>
      <c r="D179" s="148" t="s">
        <v>181</v>
      </c>
      <c r="E179" s="153" t="s">
        <v>3</v>
      </c>
      <c r="F179" s="154" t="s">
        <v>306</v>
      </c>
      <c r="H179" s="153" t="s">
        <v>3</v>
      </c>
      <c r="L179" s="152"/>
      <c r="M179" s="155"/>
      <c r="N179" s="156"/>
      <c r="O179" s="156"/>
      <c r="P179" s="156"/>
      <c r="Q179" s="156"/>
      <c r="R179" s="156"/>
      <c r="S179" s="156"/>
      <c r="T179" s="157"/>
      <c r="AT179" s="153" t="s">
        <v>181</v>
      </c>
      <c r="AU179" s="153" t="s">
        <v>79</v>
      </c>
      <c r="AV179" s="13" t="s">
        <v>76</v>
      </c>
      <c r="AW179" s="13" t="s">
        <v>31</v>
      </c>
      <c r="AX179" s="13" t="s">
        <v>70</v>
      </c>
      <c r="AY179" s="153" t="s">
        <v>173</v>
      </c>
    </row>
    <row r="180" spans="1:65" s="14" customFormat="1">
      <c r="B180" s="158"/>
      <c r="D180" s="148" t="s">
        <v>181</v>
      </c>
      <c r="E180" s="159" t="s">
        <v>3</v>
      </c>
      <c r="F180" s="160" t="s">
        <v>2238</v>
      </c>
      <c r="H180" s="161">
        <v>16.8</v>
      </c>
      <c r="L180" s="158"/>
      <c r="M180" s="162"/>
      <c r="N180" s="163"/>
      <c r="O180" s="163"/>
      <c r="P180" s="163"/>
      <c r="Q180" s="163"/>
      <c r="R180" s="163"/>
      <c r="S180" s="163"/>
      <c r="T180" s="164"/>
      <c r="AT180" s="159" t="s">
        <v>181</v>
      </c>
      <c r="AU180" s="159" t="s">
        <v>79</v>
      </c>
      <c r="AV180" s="14" t="s">
        <v>79</v>
      </c>
      <c r="AW180" s="14" t="s">
        <v>31</v>
      </c>
      <c r="AX180" s="14" t="s">
        <v>70</v>
      </c>
      <c r="AY180" s="159" t="s">
        <v>173</v>
      </c>
    </row>
    <row r="181" spans="1:65" s="15" customFormat="1">
      <c r="B181" s="165"/>
      <c r="D181" s="148" t="s">
        <v>181</v>
      </c>
      <c r="E181" s="166" t="s">
        <v>3</v>
      </c>
      <c r="F181" s="167" t="s">
        <v>188</v>
      </c>
      <c r="H181" s="168">
        <v>16.8</v>
      </c>
      <c r="L181" s="165"/>
      <c r="M181" s="169"/>
      <c r="N181" s="170"/>
      <c r="O181" s="170"/>
      <c r="P181" s="170"/>
      <c r="Q181" s="170"/>
      <c r="R181" s="170"/>
      <c r="S181" s="170"/>
      <c r="T181" s="171"/>
      <c r="AT181" s="166" t="s">
        <v>181</v>
      </c>
      <c r="AU181" s="166" t="s">
        <v>79</v>
      </c>
      <c r="AV181" s="15" t="s">
        <v>178</v>
      </c>
      <c r="AW181" s="15" t="s">
        <v>31</v>
      </c>
      <c r="AX181" s="15" t="s">
        <v>76</v>
      </c>
      <c r="AY181" s="166" t="s">
        <v>173</v>
      </c>
    </row>
    <row r="182" spans="1:65" s="2" customFormat="1" ht="21.75" customHeight="1">
      <c r="A182" s="30"/>
      <c r="B182" s="135"/>
      <c r="C182" s="136" t="s">
        <v>251</v>
      </c>
      <c r="D182" s="136" t="s">
        <v>175</v>
      </c>
      <c r="E182" s="137" t="s">
        <v>308</v>
      </c>
      <c r="F182" s="138" t="s">
        <v>309</v>
      </c>
      <c r="G182" s="139" t="s">
        <v>239</v>
      </c>
      <c r="H182" s="140">
        <v>0.1</v>
      </c>
      <c r="I182" s="141"/>
      <c r="J182" s="141">
        <f>ROUND(I182*H182,2)</f>
        <v>0</v>
      </c>
      <c r="K182" s="138" t="s">
        <v>177</v>
      </c>
      <c r="L182" s="31"/>
      <c r="M182" s="142" t="s">
        <v>3</v>
      </c>
      <c r="N182" s="143" t="s">
        <v>41</v>
      </c>
      <c r="O182" s="144">
        <v>47.35</v>
      </c>
      <c r="P182" s="144">
        <f>O182*H182</f>
        <v>4.7350000000000003</v>
      </c>
      <c r="Q182" s="144">
        <v>1.0487652000000001</v>
      </c>
      <c r="R182" s="144">
        <f>Q182*H182</f>
        <v>0.10487652000000001</v>
      </c>
      <c r="S182" s="144">
        <v>0</v>
      </c>
      <c r="T182" s="145">
        <f>S182*H182</f>
        <v>0</v>
      </c>
      <c r="U182" s="30"/>
      <c r="V182" s="30"/>
      <c r="W182" s="30"/>
      <c r="X182" s="30"/>
      <c r="Y182" s="30"/>
      <c r="Z182" s="30"/>
      <c r="AA182" s="30"/>
      <c r="AB182" s="30"/>
      <c r="AC182" s="30"/>
      <c r="AD182" s="30"/>
      <c r="AE182" s="30"/>
      <c r="AR182" s="146" t="s">
        <v>178</v>
      </c>
      <c r="AT182" s="146" t="s">
        <v>175</v>
      </c>
      <c r="AU182" s="146" t="s">
        <v>79</v>
      </c>
      <c r="AY182" s="18" t="s">
        <v>173</v>
      </c>
      <c r="BE182" s="147">
        <f>IF(N182="základní",J182,0)</f>
        <v>0</v>
      </c>
      <c r="BF182" s="147">
        <f>IF(N182="snížená",J182,0)</f>
        <v>0</v>
      </c>
      <c r="BG182" s="147">
        <f>IF(N182="zákl. přenesená",J182,0)</f>
        <v>0</v>
      </c>
      <c r="BH182" s="147">
        <f>IF(N182="sníž. přenesená",J182,0)</f>
        <v>0</v>
      </c>
      <c r="BI182" s="147">
        <f>IF(N182="nulová",J182,0)</f>
        <v>0</v>
      </c>
      <c r="BJ182" s="18" t="s">
        <v>76</v>
      </c>
      <c r="BK182" s="147">
        <f>ROUND(I182*H182,2)</f>
        <v>0</v>
      </c>
      <c r="BL182" s="18" t="s">
        <v>178</v>
      </c>
      <c r="BM182" s="146" t="s">
        <v>2239</v>
      </c>
    </row>
    <row r="183" spans="1:65" s="2" customFormat="1" ht="175.5">
      <c r="A183" s="30"/>
      <c r="B183" s="31"/>
      <c r="C183" s="30"/>
      <c r="D183" s="148" t="s">
        <v>179</v>
      </c>
      <c r="E183" s="30"/>
      <c r="F183" s="149" t="s">
        <v>310</v>
      </c>
      <c r="G183" s="30"/>
      <c r="H183" s="30"/>
      <c r="I183" s="30"/>
      <c r="J183" s="30"/>
      <c r="K183" s="30"/>
      <c r="L183" s="31"/>
      <c r="M183" s="150"/>
      <c r="N183" s="151"/>
      <c r="O183" s="51"/>
      <c r="P183" s="51"/>
      <c r="Q183" s="51"/>
      <c r="R183" s="51"/>
      <c r="S183" s="51"/>
      <c r="T183" s="52"/>
      <c r="U183" s="30"/>
      <c r="V183" s="30"/>
      <c r="W183" s="30"/>
      <c r="X183" s="30"/>
      <c r="Y183" s="30"/>
      <c r="Z183" s="30"/>
      <c r="AA183" s="30"/>
      <c r="AB183" s="30"/>
      <c r="AC183" s="30"/>
      <c r="AD183" s="30"/>
      <c r="AE183" s="30"/>
      <c r="AT183" s="18" t="s">
        <v>179</v>
      </c>
      <c r="AU183" s="18" t="s">
        <v>79</v>
      </c>
    </row>
    <row r="184" spans="1:65" s="13" customFormat="1">
      <c r="B184" s="152"/>
      <c r="D184" s="148" t="s">
        <v>181</v>
      </c>
      <c r="E184" s="153" t="s">
        <v>3</v>
      </c>
      <c r="F184" s="154" t="s">
        <v>320</v>
      </c>
      <c r="H184" s="153" t="s">
        <v>3</v>
      </c>
      <c r="L184" s="152"/>
      <c r="M184" s="155"/>
      <c r="N184" s="156"/>
      <c r="O184" s="156"/>
      <c r="P184" s="156"/>
      <c r="Q184" s="156"/>
      <c r="R184" s="156"/>
      <c r="S184" s="156"/>
      <c r="T184" s="157"/>
      <c r="AT184" s="153" t="s">
        <v>181</v>
      </c>
      <c r="AU184" s="153" t="s">
        <v>79</v>
      </c>
      <c r="AV184" s="13" t="s">
        <v>76</v>
      </c>
      <c r="AW184" s="13" t="s">
        <v>31</v>
      </c>
      <c r="AX184" s="13" t="s">
        <v>70</v>
      </c>
      <c r="AY184" s="153" t="s">
        <v>173</v>
      </c>
    </row>
    <row r="185" spans="1:65" s="14" customFormat="1">
      <c r="B185" s="158"/>
      <c r="D185" s="148" t="s">
        <v>181</v>
      </c>
      <c r="E185" s="159" t="s">
        <v>3</v>
      </c>
      <c r="F185" s="160" t="s">
        <v>2240</v>
      </c>
      <c r="H185" s="161">
        <v>0.1</v>
      </c>
      <c r="L185" s="158"/>
      <c r="M185" s="162"/>
      <c r="N185" s="163"/>
      <c r="O185" s="163"/>
      <c r="P185" s="163"/>
      <c r="Q185" s="163"/>
      <c r="R185" s="163"/>
      <c r="S185" s="163"/>
      <c r="T185" s="164"/>
      <c r="AT185" s="159" t="s">
        <v>181</v>
      </c>
      <c r="AU185" s="159" t="s">
        <v>79</v>
      </c>
      <c r="AV185" s="14" t="s">
        <v>79</v>
      </c>
      <c r="AW185" s="14" t="s">
        <v>31</v>
      </c>
      <c r="AX185" s="14" t="s">
        <v>70</v>
      </c>
      <c r="AY185" s="159" t="s">
        <v>173</v>
      </c>
    </row>
    <row r="186" spans="1:65" s="15" customFormat="1">
      <c r="B186" s="165"/>
      <c r="D186" s="148" t="s">
        <v>181</v>
      </c>
      <c r="E186" s="166" t="s">
        <v>3</v>
      </c>
      <c r="F186" s="167" t="s">
        <v>188</v>
      </c>
      <c r="H186" s="168">
        <v>0.1</v>
      </c>
      <c r="L186" s="165"/>
      <c r="M186" s="169"/>
      <c r="N186" s="170"/>
      <c r="O186" s="170"/>
      <c r="P186" s="170"/>
      <c r="Q186" s="170"/>
      <c r="R186" s="170"/>
      <c r="S186" s="170"/>
      <c r="T186" s="171"/>
      <c r="AT186" s="166" t="s">
        <v>181</v>
      </c>
      <c r="AU186" s="166" t="s">
        <v>79</v>
      </c>
      <c r="AV186" s="15" t="s">
        <v>178</v>
      </c>
      <c r="AW186" s="15" t="s">
        <v>31</v>
      </c>
      <c r="AX186" s="15" t="s">
        <v>76</v>
      </c>
      <c r="AY186" s="166" t="s">
        <v>173</v>
      </c>
    </row>
    <row r="187" spans="1:65" s="2" customFormat="1" ht="44.25" customHeight="1">
      <c r="A187" s="30"/>
      <c r="B187" s="135"/>
      <c r="C187" s="136" t="s">
        <v>252</v>
      </c>
      <c r="D187" s="136" t="s">
        <v>175</v>
      </c>
      <c r="E187" s="137" t="s">
        <v>2241</v>
      </c>
      <c r="F187" s="138" t="s">
        <v>2242</v>
      </c>
      <c r="G187" s="139" t="s">
        <v>200</v>
      </c>
      <c r="H187" s="140">
        <v>0.9</v>
      </c>
      <c r="I187" s="141"/>
      <c r="J187" s="141">
        <f>ROUND(I187*H187,2)</f>
        <v>0</v>
      </c>
      <c r="K187" s="138" t="s">
        <v>177</v>
      </c>
      <c r="L187" s="31"/>
      <c r="M187" s="142" t="s">
        <v>3</v>
      </c>
      <c r="N187" s="143" t="s">
        <v>41</v>
      </c>
      <c r="O187" s="144">
        <v>11.044</v>
      </c>
      <c r="P187" s="144">
        <f>O187*H187</f>
        <v>9.9396000000000004</v>
      </c>
      <c r="Q187" s="144">
        <v>0.81899999999999995</v>
      </c>
      <c r="R187" s="144">
        <f>Q187*H187</f>
        <v>0.73709999999999998</v>
      </c>
      <c r="S187" s="144">
        <v>0</v>
      </c>
      <c r="T187" s="145">
        <f>S187*H187</f>
        <v>0</v>
      </c>
      <c r="U187" s="30"/>
      <c r="V187" s="30"/>
      <c r="W187" s="30"/>
      <c r="X187" s="30"/>
      <c r="Y187" s="30"/>
      <c r="Z187" s="30"/>
      <c r="AA187" s="30"/>
      <c r="AB187" s="30"/>
      <c r="AC187" s="30"/>
      <c r="AD187" s="30"/>
      <c r="AE187" s="30"/>
      <c r="AR187" s="146" t="s">
        <v>178</v>
      </c>
      <c r="AT187" s="146" t="s">
        <v>175</v>
      </c>
      <c r="AU187" s="146" t="s">
        <v>79</v>
      </c>
      <c r="AY187" s="18" t="s">
        <v>173</v>
      </c>
      <c r="BE187" s="147">
        <f>IF(N187="základní",J187,0)</f>
        <v>0</v>
      </c>
      <c r="BF187" s="147">
        <f>IF(N187="snížená",J187,0)</f>
        <v>0</v>
      </c>
      <c r="BG187" s="147">
        <f>IF(N187="zákl. přenesená",J187,0)</f>
        <v>0</v>
      </c>
      <c r="BH187" s="147">
        <f>IF(N187="sníž. přenesená",J187,0)</f>
        <v>0</v>
      </c>
      <c r="BI187" s="147">
        <f>IF(N187="nulová",J187,0)</f>
        <v>0</v>
      </c>
      <c r="BJ187" s="18" t="s">
        <v>76</v>
      </c>
      <c r="BK187" s="147">
        <f>ROUND(I187*H187,2)</f>
        <v>0</v>
      </c>
      <c r="BL187" s="18" t="s">
        <v>178</v>
      </c>
      <c r="BM187" s="146" t="s">
        <v>2243</v>
      </c>
    </row>
    <row r="188" spans="1:65" s="2" customFormat="1" ht="146.25">
      <c r="A188" s="30"/>
      <c r="B188" s="31"/>
      <c r="C188" s="30"/>
      <c r="D188" s="148" t="s">
        <v>179</v>
      </c>
      <c r="E188" s="30"/>
      <c r="F188" s="149" t="s">
        <v>2244</v>
      </c>
      <c r="G188" s="30"/>
      <c r="H188" s="30"/>
      <c r="I188" s="30"/>
      <c r="J188" s="30"/>
      <c r="K188" s="30"/>
      <c r="L188" s="31"/>
      <c r="M188" s="150"/>
      <c r="N188" s="151"/>
      <c r="O188" s="51"/>
      <c r="P188" s="51"/>
      <c r="Q188" s="51"/>
      <c r="R188" s="51"/>
      <c r="S188" s="51"/>
      <c r="T188" s="52"/>
      <c r="U188" s="30"/>
      <c r="V188" s="30"/>
      <c r="W188" s="30"/>
      <c r="X188" s="30"/>
      <c r="Y188" s="30"/>
      <c r="Z188" s="30"/>
      <c r="AA188" s="30"/>
      <c r="AB188" s="30"/>
      <c r="AC188" s="30"/>
      <c r="AD188" s="30"/>
      <c r="AE188" s="30"/>
      <c r="AT188" s="18" t="s">
        <v>179</v>
      </c>
      <c r="AU188" s="18" t="s">
        <v>79</v>
      </c>
    </row>
    <row r="189" spans="1:65" s="14" customFormat="1">
      <c r="B189" s="158"/>
      <c r="D189" s="148" t="s">
        <v>181</v>
      </c>
      <c r="E189" s="159" t="s">
        <v>3</v>
      </c>
      <c r="F189" s="160" t="s">
        <v>2245</v>
      </c>
      <c r="H189" s="161">
        <v>0.9</v>
      </c>
      <c r="L189" s="158"/>
      <c r="M189" s="162"/>
      <c r="N189" s="163"/>
      <c r="O189" s="163"/>
      <c r="P189" s="163"/>
      <c r="Q189" s="163"/>
      <c r="R189" s="163"/>
      <c r="S189" s="163"/>
      <c r="T189" s="164"/>
      <c r="AT189" s="159" t="s">
        <v>181</v>
      </c>
      <c r="AU189" s="159" t="s">
        <v>79</v>
      </c>
      <c r="AV189" s="14" t="s">
        <v>79</v>
      </c>
      <c r="AW189" s="14" t="s">
        <v>31</v>
      </c>
      <c r="AX189" s="14" t="s">
        <v>76</v>
      </c>
      <c r="AY189" s="159" t="s">
        <v>173</v>
      </c>
    </row>
    <row r="190" spans="1:65" s="2" customFormat="1" ht="21.75" customHeight="1">
      <c r="A190" s="30"/>
      <c r="B190" s="135"/>
      <c r="C190" s="136" t="s">
        <v>8</v>
      </c>
      <c r="D190" s="136" t="s">
        <v>175</v>
      </c>
      <c r="E190" s="137" t="s">
        <v>291</v>
      </c>
      <c r="F190" s="138" t="s">
        <v>292</v>
      </c>
      <c r="G190" s="139" t="s">
        <v>293</v>
      </c>
      <c r="H190" s="140">
        <v>82</v>
      </c>
      <c r="I190" s="141"/>
      <c r="J190" s="141">
        <f>ROUND(I190*H190,2)</f>
        <v>0</v>
      </c>
      <c r="K190" s="138" t="s">
        <v>3</v>
      </c>
      <c r="L190" s="31"/>
      <c r="M190" s="142" t="s">
        <v>3</v>
      </c>
      <c r="N190" s="143" t="s">
        <v>41</v>
      </c>
      <c r="O190" s="144">
        <v>0.28000000000000003</v>
      </c>
      <c r="P190" s="144">
        <f>O190*H190</f>
        <v>22.96</v>
      </c>
      <c r="Q190" s="144">
        <v>1.1900000000000001E-3</v>
      </c>
      <c r="R190" s="144">
        <f>Q190*H190</f>
        <v>9.758E-2</v>
      </c>
      <c r="S190" s="144">
        <v>0</v>
      </c>
      <c r="T190" s="145">
        <f>S190*H190</f>
        <v>0</v>
      </c>
      <c r="U190" s="30"/>
      <c r="V190" s="30"/>
      <c r="W190" s="30"/>
      <c r="X190" s="30"/>
      <c r="Y190" s="30"/>
      <c r="Z190" s="30"/>
      <c r="AA190" s="30"/>
      <c r="AB190" s="30"/>
      <c r="AC190" s="30"/>
      <c r="AD190" s="30"/>
      <c r="AE190" s="30"/>
      <c r="AR190" s="146" t="s">
        <v>178</v>
      </c>
      <c r="AT190" s="146" t="s">
        <v>175</v>
      </c>
      <c r="AU190" s="146" t="s">
        <v>79</v>
      </c>
      <c r="AY190" s="18" t="s">
        <v>173</v>
      </c>
      <c r="BE190" s="147">
        <f>IF(N190="základní",J190,0)</f>
        <v>0</v>
      </c>
      <c r="BF190" s="147">
        <f>IF(N190="snížená",J190,0)</f>
        <v>0</v>
      </c>
      <c r="BG190" s="147">
        <f>IF(N190="zákl. přenesená",J190,0)</f>
        <v>0</v>
      </c>
      <c r="BH190" s="147">
        <f>IF(N190="sníž. přenesená",J190,0)</f>
        <v>0</v>
      </c>
      <c r="BI190" s="147">
        <f>IF(N190="nulová",J190,0)</f>
        <v>0</v>
      </c>
      <c r="BJ190" s="18" t="s">
        <v>76</v>
      </c>
      <c r="BK190" s="147">
        <f>ROUND(I190*H190,2)</f>
        <v>0</v>
      </c>
      <c r="BL190" s="18" t="s">
        <v>178</v>
      </c>
      <c r="BM190" s="146" t="s">
        <v>2246</v>
      </c>
    </row>
    <row r="191" spans="1:65" s="2" customFormat="1" ht="87.75">
      <c r="A191" s="30"/>
      <c r="B191" s="31"/>
      <c r="C191" s="30"/>
      <c r="D191" s="148" t="s">
        <v>179</v>
      </c>
      <c r="E191" s="30"/>
      <c r="F191" s="149" t="s">
        <v>294</v>
      </c>
      <c r="G191" s="30"/>
      <c r="H191" s="30"/>
      <c r="I191" s="30"/>
      <c r="J191" s="30"/>
      <c r="K191" s="30"/>
      <c r="L191" s="31"/>
      <c r="M191" s="150"/>
      <c r="N191" s="151"/>
      <c r="O191" s="51"/>
      <c r="P191" s="51"/>
      <c r="Q191" s="51"/>
      <c r="R191" s="51"/>
      <c r="S191" s="51"/>
      <c r="T191" s="52"/>
      <c r="U191" s="30"/>
      <c r="V191" s="30"/>
      <c r="W191" s="30"/>
      <c r="X191" s="30"/>
      <c r="Y191" s="30"/>
      <c r="Z191" s="30"/>
      <c r="AA191" s="30"/>
      <c r="AB191" s="30"/>
      <c r="AC191" s="30"/>
      <c r="AD191" s="30"/>
      <c r="AE191" s="30"/>
      <c r="AT191" s="18" t="s">
        <v>179</v>
      </c>
      <c r="AU191" s="18" t="s">
        <v>79</v>
      </c>
    </row>
    <row r="192" spans="1:65" s="13" customFormat="1">
      <c r="B192" s="152"/>
      <c r="D192" s="148" t="s">
        <v>181</v>
      </c>
      <c r="E192" s="153" t="s">
        <v>3</v>
      </c>
      <c r="F192" s="154" t="s">
        <v>2247</v>
      </c>
      <c r="H192" s="153" t="s">
        <v>3</v>
      </c>
      <c r="L192" s="152"/>
      <c r="M192" s="155"/>
      <c r="N192" s="156"/>
      <c r="O192" s="156"/>
      <c r="P192" s="156"/>
      <c r="Q192" s="156"/>
      <c r="R192" s="156"/>
      <c r="S192" s="156"/>
      <c r="T192" s="157"/>
      <c r="AT192" s="153" t="s">
        <v>181</v>
      </c>
      <c r="AU192" s="153" t="s">
        <v>79</v>
      </c>
      <c r="AV192" s="13" t="s">
        <v>76</v>
      </c>
      <c r="AW192" s="13" t="s">
        <v>31</v>
      </c>
      <c r="AX192" s="13" t="s">
        <v>70</v>
      </c>
      <c r="AY192" s="153" t="s">
        <v>173</v>
      </c>
    </row>
    <row r="193" spans="1:65" s="14" customFormat="1">
      <c r="B193" s="158"/>
      <c r="D193" s="148" t="s">
        <v>181</v>
      </c>
      <c r="E193" s="159" t="s">
        <v>3</v>
      </c>
      <c r="F193" s="160" t="s">
        <v>2248</v>
      </c>
      <c r="H193" s="161">
        <v>82</v>
      </c>
      <c r="L193" s="158"/>
      <c r="M193" s="162"/>
      <c r="N193" s="163"/>
      <c r="O193" s="163"/>
      <c r="P193" s="163"/>
      <c r="Q193" s="163"/>
      <c r="R193" s="163"/>
      <c r="S193" s="163"/>
      <c r="T193" s="164"/>
      <c r="AT193" s="159" t="s">
        <v>181</v>
      </c>
      <c r="AU193" s="159" t="s">
        <v>79</v>
      </c>
      <c r="AV193" s="14" t="s">
        <v>79</v>
      </c>
      <c r="AW193" s="14" t="s">
        <v>31</v>
      </c>
      <c r="AX193" s="14" t="s">
        <v>70</v>
      </c>
      <c r="AY193" s="159" t="s">
        <v>173</v>
      </c>
    </row>
    <row r="194" spans="1:65" s="15" customFormat="1">
      <c r="B194" s="165"/>
      <c r="D194" s="148" t="s">
        <v>181</v>
      </c>
      <c r="E194" s="166" t="s">
        <v>3</v>
      </c>
      <c r="F194" s="167" t="s">
        <v>188</v>
      </c>
      <c r="H194" s="168">
        <v>82</v>
      </c>
      <c r="L194" s="165"/>
      <c r="M194" s="169"/>
      <c r="N194" s="170"/>
      <c r="O194" s="170"/>
      <c r="P194" s="170"/>
      <c r="Q194" s="170"/>
      <c r="R194" s="170"/>
      <c r="S194" s="170"/>
      <c r="T194" s="171"/>
      <c r="AT194" s="166" t="s">
        <v>181</v>
      </c>
      <c r="AU194" s="166" t="s">
        <v>79</v>
      </c>
      <c r="AV194" s="15" t="s">
        <v>178</v>
      </c>
      <c r="AW194" s="15" t="s">
        <v>31</v>
      </c>
      <c r="AX194" s="15" t="s">
        <v>76</v>
      </c>
      <c r="AY194" s="166" t="s">
        <v>173</v>
      </c>
    </row>
    <row r="195" spans="1:65" s="13" customFormat="1">
      <c r="B195" s="152"/>
      <c r="D195" s="148" t="s">
        <v>181</v>
      </c>
      <c r="E195" s="153" t="s">
        <v>3</v>
      </c>
      <c r="F195" s="154" t="s">
        <v>296</v>
      </c>
      <c r="H195" s="153" t="s">
        <v>3</v>
      </c>
      <c r="L195" s="152"/>
      <c r="M195" s="155"/>
      <c r="N195" s="156"/>
      <c r="O195" s="156"/>
      <c r="P195" s="156"/>
      <c r="Q195" s="156"/>
      <c r="R195" s="156"/>
      <c r="S195" s="156"/>
      <c r="T195" s="157"/>
      <c r="AT195" s="153" t="s">
        <v>181</v>
      </c>
      <c r="AU195" s="153" t="s">
        <v>79</v>
      </c>
      <c r="AV195" s="13" t="s">
        <v>76</v>
      </c>
      <c r="AW195" s="13" t="s">
        <v>31</v>
      </c>
      <c r="AX195" s="13" t="s">
        <v>70</v>
      </c>
      <c r="AY195" s="153" t="s">
        <v>173</v>
      </c>
    </row>
    <row r="196" spans="1:65" s="2" customFormat="1" ht="21.75" customHeight="1">
      <c r="A196" s="30"/>
      <c r="B196" s="135"/>
      <c r="C196" s="136" t="s">
        <v>259</v>
      </c>
      <c r="D196" s="136" t="s">
        <v>175</v>
      </c>
      <c r="E196" s="137" t="s">
        <v>1100</v>
      </c>
      <c r="F196" s="138" t="s">
        <v>1101</v>
      </c>
      <c r="G196" s="139" t="s">
        <v>200</v>
      </c>
      <c r="H196" s="140">
        <v>1.4</v>
      </c>
      <c r="I196" s="141"/>
      <c r="J196" s="141">
        <f>ROUND(I196*H196,2)</f>
        <v>0</v>
      </c>
      <c r="K196" s="138" t="s">
        <v>177</v>
      </c>
      <c r="L196" s="31"/>
      <c r="M196" s="142" t="s">
        <v>3</v>
      </c>
      <c r="N196" s="143" t="s">
        <v>41</v>
      </c>
      <c r="O196" s="144">
        <v>0.81200000000000006</v>
      </c>
      <c r="P196" s="144">
        <f>O196*H196</f>
        <v>1.1368</v>
      </c>
      <c r="Q196" s="144">
        <v>0</v>
      </c>
      <c r="R196" s="144">
        <f>Q196*H196</f>
        <v>0</v>
      </c>
      <c r="S196" s="144">
        <v>0</v>
      </c>
      <c r="T196" s="145">
        <f>S196*H196</f>
        <v>0</v>
      </c>
      <c r="U196" s="30"/>
      <c r="V196" s="30"/>
      <c r="W196" s="30"/>
      <c r="X196" s="30"/>
      <c r="Y196" s="30"/>
      <c r="Z196" s="30"/>
      <c r="AA196" s="30"/>
      <c r="AB196" s="30"/>
      <c r="AC196" s="30"/>
      <c r="AD196" s="30"/>
      <c r="AE196" s="30"/>
      <c r="AR196" s="146" t="s">
        <v>178</v>
      </c>
      <c r="AT196" s="146" t="s">
        <v>175</v>
      </c>
      <c r="AU196" s="146" t="s">
        <v>79</v>
      </c>
      <c r="AY196" s="18" t="s">
        <v>173</v>
      </c>
      <c r="BE196" s="147">
        <f>IF(N196="základní",J196,0)</f>
        <v>0</v>
      </c>
      <c r="BF196" s="147">
        <f>IF(N196="snížená",J196,0)</f>
        <v>0</v>
      </c>
      <c r="BG196" s="147">
        <f>IF(N196="zákl. přenesená",J196,0)</f>
        <v>0</v>
      </c>
      <c r="BH196" s="147">
        <f>IF(N196="sníž. přenesená",J196,0)</f>
        <v>0</v>
      </c>
      <c r="BI196" s="147">
        <f>IF(N196="nulová",J196,0)</f>
        <v>0</v>
      </c>
      <c r="BJ196" s="18" t="s">
        <v>76</v>
      </c>
      <c r="BK196" s="147">
        <f>ROUND(I196*H196,2)</f>
        <v>0</v>
      </c>
      <c r="BL196" s="18" t="s">
        <v>178</v>
      </c>
      <c r="BM196" s="146" t="s">
        <v>2249</v>
      </c>
    </row>
    <row r="197" spans="1:65" s="2" customFormat="1" ht="224.25">
      <c r="A197" s="30"/>
      <c r="B197" s="31"/>
      <c r="C197" s="30"/>
      <c r="D197" s="148" t="s">
        <v>179</v>
      </c>
      <c r="E197" s="30"/>
      <c r="F197" s="149" t="s">
        <v>1103</v>
      </c>
      <c r="G197" s="30"/>
      <c r="H197" s="30"/>
      <c r="I197" s="30"/>
      <c r="J197" s="30"/>
      <c r="K197" s="30"/>
      <c r="L197" s="31"/>
      <c r="M197" s="150"/>
      <c r="N197" s="151"/>
      <c r="O197" s="51"/>
      <c r="P197" s="51"/>
      <c r="Q197" s="51"/>
      <c r="R197" s="51"/>
      <c r="S197" s="51"/>
      <c r="T197" s="52"/>
      <c r="U197" s="30"/>
      <c r="V197" s="30"/>
      <c r="W197" s="30"/>
      <c r="X197" s="30"/>
      <c r="Y197" s="30"/>
      <c r="Z197" s="30"/>
      <c r="AA197" s="30"/>
      <c r="AB197" s="30"/>
      <c r="AC197" s="30"/>
      <c r="AD197" s="30"/>
      <c r="AE197" s="30"/>
      <c r="AT197" s="18" t="s">
        <v>179</v>
      </c>
      <c r="AU197" s="18" t="s">
        <v>79</v>
      </c>
    </row>
    <row r="198" spans="1:65" s="13" customFormat="1">
      <c r="B198" s="152"/>
      <c r="D198" s="148" t="s">
        <v>181</v>
      </c>
      <c r="E198" s="153" t="s">
        <v>3</v>
      </c>
      <c r="F198" s="154" t="s">
        <v>2250</v>
      </c>
      <c r="H198" s="153" t="s">
        <v>3</v>
      </c>
      <c r="L198" s="152"/>
      <c r="M198" s="155"/>
      <c r="N198" s="156"/>
      <c r="O198" s="156"/>
      <c r="P198" s="156"/>
      <c r="Q198" s="156"/>
      <c r="R198" s="156"/>
      <c r="S198" s="156"/>
      <c r="T198" s="157"/>
      <c r="AT198" s="153" t="s">
        <v>181</v>
      </c>
      <c r="AU198" s="153" t="s">
        <v>79</v>
      </c>
      <c r="AV198" s="13" t="s">
        <v>76</v>
      </c>
      <c r="AW198" s="13" t="s">
        <v>31</v>
      </c>
      <c r="AX198" s="13" t="s">
        <v>70</v>
      </c>
      <c r="AY198" s="153" t="s">
        <v>173</v>
      </c>
    </row>
    <row r="199" spans="1:65" s="13" customFormat="1">
      <c r="B199" s="152"/>
      <c r="D199" s="148" t="s">
        <v>181</v>
      </c>
      <c r="E199" s="153" t="s">
        <v>3</v>
      </c>
      <c r="F199" s="154" t="s">
        <v>2251</v>
      </c>
      <c r="H199" s="153" t="s">
        <v>3</v>
      </c>
      <c r="L199" s="152"/>
      <c r="M199" s="155"/>
      <c r="N199" s="156"/>
      <c r="O199" s="156"/>
      <c r="P199" s="156"/>
      <c r="Q199" s="156"/>
      <c r="R199" s="156"/>
      <c r="S199" s="156"/>
      <c r="T199" s="157"/>
      <c r="AT199" s="153" t="s">
        <v>181</v>
      </c>
      <c r="AU199" s="153" t="s">
        <v>79</v>
      </c>
      <c r="AV199" s="13" t="s">
        <v>76</v>
      </c>
      <c r="AW199" s="13" t="s">
        <v>31</v>
      </c>
      <c r="AX199" s="13" t="s">
        <v>70</v>
      </c>
      <c r="AY199" s="153" t="s">
        <v>173</v>
      </c>
    </row>
    <row r="200" spans="1:65" s="14" customFormat="1">
      <c r="B200" s="158"/>
      <c r="D200" s="148" t="s">
        <v>181</v>
      </c>
      <c r="E200" s="159" t="s">
        <v>3</v>
      </c>
      <c r="F200" s="160" t="s">
        <v>2252</v>
      </c>
      <c r="H200" s="161">
        <v>1.4</v>
      </c>
      <c r="L200" s="158"/>
      <c r="M200" s="162"/>
      <c r="N200" s="163"/>
      <c r="O200" s="163"/>
      <c r="P200" s="163"/>
      <c r="Q200" s="163"/>
      <c r="R200" s="163"/>
      <c r="S200" s="163"/>
      <c r="T200" s="164"/>
      <c r="AT200" s="159" t="s">
        <v>181</v>
      </c>
      <c r="AU200" s="159" t="s">
        <v>79</v>
      </c>
      <c r="AV200" s="14" t="s">
        <v>79</v>
      </c>
      <c r="AW200" s="14" t="s">
        <v>31</v>
      </c>
      <c r="AX200" s="14" t="s">
        <v>70</v>
      </c>
      <c r="AY200" s="159" t="s">
        <v>173</v>
      </c>
    </row>
    <row r="201" spans="1:65" s="13" customFormat="1">
      <c r="B201" s="152"/>
      <c r="D201" s="148" t="s">
        <v>181</v>
      </c>
      <c r="E201" s="153" t="s">
        <v>3</v>
      </c>
      <c r="F201" s="154" t="s">
        <v>2253</v>
      </c>
      <c r="H201" s="153" t="s">
        <v>3</v>
      </c>
      <c r="L201" s="152"/>
      <c r="M201" s="155"/>
      <c r="N201" s="156"/>
      <c r="O201" s="156"/>
      <c r="P201" s="156"/>
      <c r="Q201" s="156"/>
      <c r="R201" s="156"/>
      <c r="S201" s="156"/>
      <c r="T201" s="157"/>
      <c r="AT201" s="153" t="s">
        <v>181</v>
      </c>
      <c r="AU201" s="153" t="s">
        <v>79</v>
      </c>
      <c r="AV201" s="13" t="s">
        <v>76</v>
      </c>
      <c r="AW201" s="13" t="s">
        <v>31</v>
      </c>
      <c r="AX201" s="13" t="s">
        <v>70</v>
      </c>
      <c r="AY201" s="153" t="s">
        <v>173</v>
      </c>
    </row>
    <row r="202" spans="1:65" s="15" customFormat="1">
      <c r="B202" s="165"/>
      <c r="D202" s="148" t="s">
        <v>181</v>
      </c>
      <c r="E202" s="166" t="s">
        <v>3</v>
      </c>
      <c r="F202" s="167" t="s">
        <v>188</v>
      </c>
      <c r="H202" s="168">
        <v>1.4</v>
      </c>
      <c r="L202" s="165"/>
      <c r="M202" s="169"/>
      <c r="N202" s="170"/>
      <c r="O202" s="170"/>
      <c r="P202" s="170"/>
      <c r="Q202" s="170"/>
      <c r="R202" s="170"/>
      <c r="S202" s="170"/>
      <c r="T202" s="171"/>
      <c r="AT202" s="166" t="s">
        <v>181</v>
      </c>
      <c r="AU202" s="166" t="s">
        <v>79</v>
      </c>
      <c r="AV202" s="15" t="s">
        <v>178</v>
      </c>
      <c r="AW202" s="15" t="s">
        <v>31</v>
      </c>
      <c r="AX202" s="15" t="s">
        <v>76</v>
      </c>
      <c r="AY202" s="166" t="s">
        <v>173</v>
      </c>
    </row>
    <row r="203" spans="1:65" s="2" customFormat="1" ht="21.75" customHeight="1">
      <c r="A203" s="30"/>
      <c r="B203" s="135"/>
      <c r="C203" s="136" t="s">
        <v>264</v>
      </c>
      <c r="D203" s="136" t="s">
        <v>175</v>
      </c>
      <c r="E203" s="137" t="s">
        <v>2254</v>
      </c>
      <c r="F203" s="138" t="s">
        <v>2255</v>
      </c>
      <c r="G203" s="139" t="s">
        <v>176</v>
      </c>
      <c r="H203" s="140">
        <v>33.148000000000003</v>
      </c>
      <c r="I203" s="141"/>
      <c r="J203" s="141">
        <f>ROUND(I203*H203,2)</f>
        <v>0</v>
      </c>
      <c r="K203" s="138" t="s">
        <v>3</v>
      </c>
      <c r="L203" s="31"/>
      <c r="M203" s="142" t="s">
        <v>3</v>
      </c>
      <c r="N203" s="143" t="s">
        <v>41</v>
      </c>
      <c r="O203" s="144">
        <v>0.71099999999999997</v>
      </c>
      <c r="P203" s="144">
        <f>O203*H203</f>
        <v>23.568228000000001</v>
      </c>
      <c r="Q203" s="144">
        <v>2.8E-3</v>
      </c>
      <c r="R203" s="144">
        <f>Q203*H203</f>
        <v>9.2814400000000005E-2</v>
      </c>
      <c r="S203" s="144">
        <v>0</v>
      </c>
      <c r="T203" s="145">
        <f>S203*H203</f>
        <v>0</v>
      </c>
      <c r="U203" s="30"/>
      <c r="V203" s="30"/>
      <c r="W203" s="30"/>
      <c r="X203" s="30"/>
      <c r="Y203" s="30"/>
      <c r="Z203" s="30"/>
      <c r="AA203" s="30"/>
      <c r="AB203" s="30"/>
      <c r="AC203" s="30"/>
      <c r="AD203" s="30"/>
      <c r="AE203" s="30"/>
      <c r="AR203" s="146" t="s">
        <v>178</v>
      </c>
      <c r="AT203" s="146" t="s">
        <v>175</v>
      </c>
      <c r="AU203" s="146" t="s">
        <v>79</v>
      </c>
      <c r="AY203" s="18" t="s">
        <v>173</v>
      </c>
      <c r="BE203" s="147">
        <f>IF(N203="základní",J203,0)</f>
        <v>0</v>
      </c>
      <c r="BF203" s="147">
        <f>IF(N203="snížená",J203,0)</f>
        <v>0</v>
      </c>
      <c r="BG203" s="147">
        <f>IF(N203="zákl. přenesená",J203,0)</f>
        <v>0</v>
      </c>
      <c r="BH203" s="147">
        <f>IF(N203="sníž. přenesená",J203,0)</f>
        <v>0</v>
      </c>
      <c r="BI203" s="147">
        <f>IF(N203="nulová",J203,0)</f>
        <v>0</v>
      </c>
      <c r="BJ203" s="18" t="s">
        <v>76</v>
      </c>
      <c r="BK203" s="147">
        <f>ROUND(I203*H203,2)</f>
        <v>0</v>
      </c>
      <c r="BL203" s="18" t="s">
        <v>178</v>
      </c>
      <c r="BM203" s="146" t="s">
        <v>2256</v>
      </c>
    </row>
    <row r="204" spans="1:65" s="2" customFormat="1" ht="204.75">
      <c r="A204" s="30"/>
      <c r="B204" s="31"/>
      <c r="C204" s="30"/>
      <c r="D204" s="148" t="s">
        <v>304</v>
      </c>
      <c r="E204" s="30"/>
      <c r="F204" s="149" t="s">
        <v>305</v>
      </c>
      <c r="G204" s="30"/>
      <c r="H204" s="30"/>
      <c r="I204" s="30"/>
      <c r="J204" s="30"/>
      <c r="K204" s="30"/>
      <c r="L204" s="31"/>
      <c r="M204" s="150"/>
      <c r="N204" s="151"/>
      <c r="O204" s="51"/>
      <c r="P204" s="51"/>
      <c r="Q204" s="51"/>
      <c r="R204" s="51"/>
      <c r="S204" s="51"/>
      <c r="T204" s="52"/>
      <c r="U204" s="30"/>
      <c r="V204" s="30"/>
      <c r="W204" s="30"/>
      <c r="X204" s="30"/>
      <c r="Y204" s="30"/>
      <c r="Z204" s="30"/>
      <c r="AA204" s="30"/>
      <c r="AB204" s="30"/>
      <c r="AC204" s="30"/>
      <c r="AD204" s="30"/>
      <c r="AE204" s="30"/>
      <c r="AT204" s="18" t="s">
        <v>304</v>
      </c>
      <c r="AU204" s="18" t="s">
        <v>79</v>
      </c>
    </row>
    <row r="205" spans="1:65" s="13" customFormat="1">
      <c r="B205" s="152"/>
      <c r="D205" s="148" t="s">
        <v>181</v>
      </c>
      <c r="E205" s="153" t="s">
        <v>3</v>
      </c>
      <c r="F205" s="154" t="s">
        <v>2257</v>
      </c>
      <c r="H205" s="153" t="s">
        <v>3</v>
      </c>
      <c r="L205" s="152"/>
      <c r="M205" s="155"/>
      <c r="N205" s="156"/>
      <c r="O205" s="156"/>
      <c r="P205" s="156"/>
      <c r="Q205" s="156"/>
      <c r="R205" s="156"/>
      <c r="S205" s="156"/>
      <c r="T205" s="157"/>
      <c r="AT205" s="153" t="s">
        <v>181</v>
      </c>
      <c r="AU205" s="153" t="s">
        <v>79</v>
      </c>
      <c r="AV205" s="13" t="s">
        <v>76</v>
      </c>
      <c r="AW205" s="13" t="s">
        <v>31</v>
      </c>
      <c r="AX205" s="13" t="s">
        <v>70</v>
      </c>
      <c r="AY205" s="153" t="s">
        <v>173</v>
      </c>
    </row>
    <row r="206" spans="1:65" s="14" customFormat="1">
      <c r="B206" s="158"/>
      <c r="D206" s="148" t="s">
        <v>181</v>
      </c>
      <c r="E206" s="159" t="s">
        <v>3</v>
      </c>
      <c r="F206" s="160" t="s">
        <v>2258</v>
      </c>
      <c r="H206" s="161">
        <v>23.14</v>
      </c>
      <c r="L206" s="158"/>
      <c r="M206" s="162"/>
      <c r="N206" s="163"/>
      <c r="O206" s="163"/>
      <c r="P206" s="163"/>
      <c r="Q206" s="163"/>
      <c r="R206" s="163"/>
      <c r="S206" s="163"/>
      <c r="T206" s="164"/>
      <c r="AT206" s="159" t="s">
        <v>181</v>
      </c>
      <c r="AU206" s="159" t="s">
        <v>79</v>
      </c>
      <c r="AV206" s="14" t="s">
        <v>79</v>
      </c>
      <c r="AW206" s="14" t="s">
        <v>31</v>
      </c>
      <c r="AX206" s="14" t="s">
        <v>70</v>
      </c>
      <c r="AY206" s="159" t="s">
        <v>173</v>
      </c>
    </row>
    <row r="207" spans="1:65" s="13" customFormat="1">
      <c r="B207" s="152"/>
      <c r="D207" s="148" t="s">
        <v>181</v>
      </c>
      <c r="E207" s="153" t="s">
        <v>3</v>
      </c>
      <c r="F207" s="154" t="s">
        <v>2259</v>
      </c>
      <c r="H207" s="153" t="s">
        <v>3</v>
      </c>
      <c r="L207" s="152"/>
      <c r="M207" s="155"/>
      <c r="N207" s="156"/>
      <c r="O207" s="156"/>
      <c r="P207" s="156"/>
      <c r="Q207" s="156"/>
      <c r="R207" s="156"/>
      <c r="S207" s="156"/>
      <c r="T207" s="157"/>
      <c r="AT207" s="153" t="s">
        <v>181</v>
      </c>
      <c r="AU207" s="153" t="s">
        <v>79</v>
      </c>
      <c r="AV207" s="13" t="s">
        <v>76</v>
      </c>
      <c r="AW207" s="13" t="s">
        <v>31</v>
      </c>
      <c r="AX207" s="13" t="s">
        <v>70</v>
      </c>
      <c r="AY207" s="153" t="s">
        <v>173</v>
      </c>
    </row>
    <row r="208" spans="1:65" s="14" customFormat="1">
      <c r="B208" s="158"/>
      <c r="D208" s="148" t="s">
        <v>181</v>
      </c>
      <c r="E208" s="159" t="s">
        <v>3</v>
      </c>
      <c r="F208" s="160" t="s">
        <v>2260</v>
      </c>
      <c r="H208" s="161">
        <v>10.007999999999999</v>
      </c>
      <c r="L208" s="158"/>
      <c r="M208" s="162"/>
      <c r="N208" s="163"/>
      <c r="O208" s="163"/>
      <c r="P208" s="163"/>
      <c r="Q208" s="163"/>
      <c r="R208" s="163"/>
      <c r="S208" s="163"/>
      <c r="T208" s="164"/>
      <c r="AT208" s="159" t="s">
        <v>181</v>
      </c>
      <c r="AU208" s="159" t="s">
        <v>79</v>
      </c>
      <c r="AV208" s="14" t="s">
        <v>79</v>
      </c>
      <c r="AW208" s="14" t="s">
        <v>31</v>
      </c>
      <c r="AX208" s="14" t="s">
        <v>70</v>
      </c>
      <c r="AY208" s="159" t="s">
        <v>173</v>
      </c>
    </row>
    <row r="209" spans="1:65" s="15" customFormat="1">
      <c r="B209" s="165"/>
      <c r="D209" s="148" t="s">
        <v>181</v>
      </c>
      <c r="E209" s="166" t="s">
        <v>3</v>
      </c>
      <c r="F209" s="167" t="s">
        <v>188</v>
      </c>
      <c r="H209" s="168">
        <v>33.147999999999996</v>
      </c>
      <c r="L209" s="165"/>
      <c r="M209" s="169"/>
      <c r="N209" s="170"/>
      <c r="O209" s="170"/>
      <c r="P209" s="170"/>
      <c r="Q209" s="170"/>
      <c r="R209" s="170"/>
      <c r="S209" s="170"/>
      <c r="T209" s="171"/>
      <c r="AT209" s="166" t="s">
        <v>181</v>
      </c>
      <c r="AU209" s="166" t="s">
        <v>79</v>
      </c>
      <c r="AV209" s="15" t="s">
        <v>178</v>
      </c>
      <c r="AW209" s="15" t="s">
        <v>31</v>
      </c>
      <c r="AX209" s="15" t="s">
        <v>76</v>
      </c>
      <c r="AY209" s="166" t="s">
        <v>173</v>
      </c>
    </row>
    <row r="210" spans="1:65" s="12" customFormat="1" ht="22.9" customHeight="1">
      <c r="B210" s="123"/>
      <c r="D210" s="124" t="s">
        <v>69</v>
      </c>
      <c r="E210" s="133" t="s">
        <v>178</v>
      </c>
      <c r="F210" s="133" t="s">
        <v>323</v>
      </c>
      <c r="J210" s="134">
        <f>BK210</f>
        <v>0</v>
      </c>
      <c r="L210" s="123"/>
      <c r="M210" s="127"/>
      <c r="N210" s="128"/>
      <c r="O210" s="128"/>
      <c r="P210" s="129">
        <f>SUM(P211:P264)</f>
        <v>526.154494</v>
      </c>
      <c r="Q210" s="128"/>
      <c r="R210" s="129">
        <f>SUM(R211:R264)</f>
        <v>229.81717915719997</v>
      </c>
      <c r="S210" s="128"/>
      <c r="T210" s="130">
        <f>SUM(T211:T264)</f>
        <v>0</v>
      </c>
      <c r="AR210" s="124" t="s">
        <v>76</v>
      </c>
      <c r="AT210" s="131" t="s">
        <v>69</v>
      </c>
      <c r="AU210" s="131" t="s">
        <v>76</v>
      </c>
      <c r="AY210" s="124" t="s">
        <v>173</v>
      </c>
      <c r="BK210" s="132">
        <f>SUM(BK211:BK264)</f>
        <v>0</v>
      </c>
    </row>
    <row r="211" spans="1:65" s="2" customFormat="1" ht="33" customHeight="1">
      <c r="A211" s="30"/>
      <c r="B211" s="135"/>
      <c r="C211" s="136" t="s">
        <v>270</v>
      </c>
      <c r="D211" s="136" t="s">
        <v>175</v>
      </c>
      <c r="E211" s="137" t="s">
        <v>2261</v>
      </c>
      <c r="F211" s="138" t="s">
        <v>2262</v>
      </c>
      <c r="G211" s="139" t="s">
        <v>200</v>
      </c>
      <c r="H211" s="140">
        <v>25.8</v>
      </c>
      <c r="I211" s="141"/>
      <c r="J211" s="141">
        <f>ROUND(I211*H211,2)</f>
        <v>0</v>
      </c>
      <c r="K211" s="138" t="s">
        <v>177</v>
      </c>
      <c r="L211" s="31"/>
      <c r="M211" s="142" t="s">
        <v>3</v>
      </c>
      <c r="N211" s="143" t="s">
        <v>41</v>
      </c>
      <c r="O211" s="144">
        <v>1.171</v>
      </c>
      <c r="P211" s="144">
        <f>O211*H211</f>
        <v>30.2118</v>
      </c>
      <c r="Q211" s="144">
        <v>0</v>
      </c>
      <c r="R211" s="144">
        <f>Q211*H211</f>
        <v>0</v>
      </c>
      <c r="S211" s="144">
        <v>0</v>
      </c>
      <c r="T211" s="145">
        <f>S211*H211</f>
        <v>0</v>
      </c>
      <c r="U211" s="30"/>
      <c r="V211" s="30"/>
      <c r="W211" s="30"/>
      <c r="X211" s="30"/>
      <c r="Y211" s="30"/>
      <c r="Z211" s="30"/>
      <c r="AA211" s="30"/>
      <c r="AB211" s="30"/>
      <c r="AC211" s="30"/>
      <c r="AD211" s="30"/>
      <c r="AE211" s="30"/>
      <c r="AR211" s="146" t="s">
        <v>178</v>
      </c>
      <c r="AT211" s="146" t="s">
        <v>175</v>
      </c>
      <c r="AU211" s="146" t="s">
        <v>79</v>
      </c>
      <c r="AY211" s="18" t="s">
        <v>173</v>
      </c>
      <c r="BE211" s="147">
        <f>IF(N211="základní",J211,0)</f>
        <v>0</v>
      </c>
      <c r="BF211" s="147">
        <f>IF(N211="snížená",J211,0)</f>
        <v>0</v>
      </c>
      <c r="BG211" s="147">
        <f>IF(N211="zákl. přenesená",J211,0)</f>
        <v>0</v>
      </c>
      <c r="BH211" s="147">
        <f>IF(N211="sníž. přenesená",J211,0)</f>
        <v>0</v>
      </c>
      <c r="BI211" s="147">
        <f>IF(N211="nulová",J211,0)</f>
        <v>0</v>
      </c>
      <c r="BJ211" s="18" t="s">
        <v>76</v>
      </c>
      <c r="BK211" s="147">
        <f>ROUND(I211*H211,2)</f>
        <v>0</v>
      </c>
      <c r="BL211" s="18" t="s">
        <v>178</v>
      </c>
      <c r="BM211" s="146" t="s">
        <v>2263</v>
      </c>
    </row>
    <row r="212" spans="1:65" s="2" customFormat="1" ht="263.25">
      <c r="A212" s="30"/>
      <c r="B212" s="31"/>
      <c r="C212" s="30"/>
      <c r="D212" s="148" t="s">
        <v>179</v>
      </c>
      <c r="E212" s="30"/>
      <c r="F212" s="149" t="s">
        <v>2264</v>
      </c>
      <c r="G212" s="30"/>
      <c r="H212" s="30"/>
      <c r="I212" s="30"/>
      <c r="J212" s="30"/>
      <c r="K212" s="30"/>
      <c r="L212" s="31"/>
      <c r="M212" s="150"/>
      <c r="N212" s="151"/>
      <c r="O212" s="51"/>
      <c r="P212" s="51"/>
      <c r="Q212" s="51"/>
      <c r="R212" s="51"/>
      <c r="S212" s="51"/>
      <c r="T212" s="52"/>
      <c r="U212" s="30"/>
      <c r="V212" s="30"/>
      <c r="W212" s="30"/>
      <c r="X212" s="30"/>
      <c r="Y212" s="30"/>
      <c r="Z212" s="30"/>
      <c r="AA212" s="30"/>
      <c r="AB212" s="30"/>
      <c r="AC212" s="30"/>
      <c r="AD212" s="30"/>
      <c r="AE212" s="30"/>
      <c r="AT212" s="18" t="s">
        <v>179</v>
      </c>
      <c r="AU212" s="18" t="s">
        <v>79</v>
      </c>
    </row>
    <row r="213" spans="1:65" s="13" customFormat="1">
      <c r="B213" s="152"/>
      <c r="D213" s="148" t="s">
        <v>181</v>
      </c>
      <c r="E213" s="153" t="s">
        <v>3</v>
      </c>
      <c r="F213" s="154" t="s">
        <v>320</v>
      </c>
      <c r="H213" s="153" t="s">
        <v>3</v>
      </c>
      <c r="L213" s="152"/>
      <c r="M213" s="155"/>
      <c r="N213" s="156"/>
      <c r="O213" s="156"/>
      <c r="P213" s="156"/>
      <c r="Q213" s="156"/>
      <c r="R213" s="156"/>
      <c r="S213" s="156"/>
      <c r="T213" s="157"/>
      <c r="AT213" s="153" t="s">
        <v>181</v>
      </c>
      <c r="AU213" s="153" t="s">
        <v>79</v>
      </c>
      <c r="AV213" s="13" t="s">
        <v>76</v>
      </c>
      <c r="AW213" s="13" t="s">
        <v>31</v>
      </c>
      <c r="AX213" s="13" t="s">
        <v>70</v>
      </c>
      <c r="AY213" s="153" t="s">
        <v>173</v>
      </c>
    </row>
    <row r="214" spans="1:65" s="14" customFormat="1">
      <c r="B214" s="158"/>
      <c r="D214" s="148" t="s">
        <v>181</v>
      </c>
      <c r="E214" s="159" t="s">
        <v>3</v>
      </c>
      <c r="F214" s="160" t="s">
        <v>2265</v>
      </c>
      <c r="H214" s="161">
        <v>25.8</v>
      </c>
      <c r="L214" s="158"/>
      <c r="M214" s="162"/>
      <c r="N214" s="163"/>
      <c r="O214" s="163"/>
      <c r="P214" s="163"/>
      <c r="Q214" s="163"/>
      <c r="R214" s="163"/>
      <c r="S214" s="163"/>
      <c r="T214" s="164"/>
      <c r="AT214" s="159" t="s">
        <v>181</v>
      </c>
      <c r="AU214" s="159" t="s">
        <v>79</v>
      </c>
      <c r="AV214" s="14" t="s">
        <v>79</v>
      </c>
      <c r="AW214" s="14" t="s">
        <v>31</v>
      </c>
      <c r="AX214" s="14" t="s">
        <v>76</v>
      </c>
      <c r="AY214" s="159" t="s">
        <v>173</v>
      </c>
    </row>
    <row r="215" spans="1:65" s="2" customFormat="1" ht="33" customHeight="1">
      <c r="A215" s="30"/>
      <c r="B215" s="135"/>
      <c r="C215" s="136" t="s">
        <v>271</v>
      </c>
      <c r="D215" s="136" t="s">
        <v>175</v>
      </c>
      <c r="E215" s="137" t="s">
        <v>2266</v>
      </c>
      <c r="F215" s="138" t="s">
        <v>2267</v>
      </c>
      <c r="G215" s="139" t="s">
        <v>176</v>
      </c>
      <c r="H215" s="140">
        <v>3.96</v>
      </c>
      <c r="I215" s="141"/>
      <c r="J215" s="141">
        <f>ROUND(I215*H215,2)</f>
        <v>0</v>
      </c>
      <c r="K215" s="138" t="s">
        <v>177</v>
      </c>
      <c r="L215" s="31"/>
      <c r="M215" s="142" t="s">
        <v>3</v>
      </c>
      <c r="N215" s="143" t="s">
        <v>41</v>
      </c>
      <c r="O215" s="144">
        <v>1.45</v>
      </c>
      <c r="P215" s="144">
        <f>O215*H215</f>
        <v>5.742</v>
      </c>
      <c r="Q215" s="144">
        <v>7.4959199999999997E-3</v>
      </c>
      <c r="R215" s="144">
        <f>Q215*H215</f>
        <v>2.9683843199999997E-2</v>
      </c>
      <c r="S215" s="144">
        <v>0</v>
      </c>
      <c r="T215" s="145">
        <f>S215*H215</f>
        <v>0</v>
      </c>
      <c r="U215" s="30"/>
      <c r="V215" s="30"/>
      <c r="W215" s="30"/>
      <c r="X215" s="30"/>
      <c r="Y215" s="30"/>
      <c r="Z215" s="30"/>
      <c r="AA215" s="30"/>
      <c r="AB215" s="30"/>
      <c r="AC215" s="30"/>
      <c r="AD215" s="30"/>
      <c r="AE215" s="30"/>
      <c r="AR215" s="146" t="s">
        <v>178</v>
      </c>
      <c r="AT215" s="146" t="s">
        <v>175</v>
      </c>
      <c r="AU215" s="146" t="s">
        <v>79</v>
      </c>
      <c r="AY215" s="18" t="s">
        <v>173</v>
      </c>
      <c r="BE215" s="147">
        <f>IF(N215="základní",J215,0)</f>
        <v>0</v>
      </c>
      <c r="BF215" s="147">
        <f>IF(N215="snížená",J215,0)</f>
        <v>0</v>
      </c>
      <c r="BG215" s="147">
        <f>IF(N215="zákl. přenesená",J215,0)</f>
        <v>0</v>
      </c>
      <c r="BH215" s="147">
        <f>IF(N215="sníž. přenesená",J215,0)</f>
        <v>0</v>
      </c>
      <c r="BI215" s="147">
        <f>IF(N215="nulová",J215,0)</f>
        <v>0</v>
      </c>
      <c r="BJ215" s="18" t="s">
        <v>76</v>
      </c>
      <c r="BK215" s="147">
        <f>ROUND(I215*H215,2)</f>
        <v>0</v>
      </c>
      <c r="BL215" s="18" t="s">
        <v>178</v>
      </c>
      <c r="BM215" s="146" t="s">
        <v>2268</v>
      </c>
    </row>
    <row r="216" spans="1:65" s="2" customFormat="1" ht="351">
      <c r="A216" s="30"/>
      <c r="B216" s="31"/>
      <c r="C216" s="30"/>
      <c r="D216" s="148" t="s">
        <v>179</v>
      </c>
      <c r="E216" s="30"/>
      <c r="F216" s="149" t="s">
        <v>2269</v>
      </c>
      <c r="G216" s="30"/>
      <c r="H216" s="30"/>
      <c r="I216" s="30"/>
      <c r="J216" s="30"/>
      <c r="K216" s="30"/>
      <c r="L216" s="31"/>
      <c r="M216" s="150"/>
      <c r="N216" s="151"/>
      <c r="O216" s="51"/>
      <c r="P216" s="51"/>
      <c r="Q216" s="51"/>
      <c r="R216" s="51"/>
      <c r="S216" s="51"/>
      <c r="T216" s="52"/>
      <c r="U216" s="30"/>
      <c r="V216" s="30"/>
      <c r="W216" s="30"/>
      <c r="X216" s="30"/>
      <c r="Y216" s="30"/>
      <c r="Z216" s="30"/>
      <c r="AA216" s="30"/>
      <c r="AB216" s="30"/>
      <c r="AC216" s="30"/>
      <c r="AD216" s="30"/>
      <c r="AE216" s="30"/>
      <c r="AT216" s="18" t="s">
        <v>179</v>
      </c>
      <c r="AU216" s="18" t="s">
        <v>79</v>
      </c>
    </row>
    <row r="217" spans="1:65" s="13" customFormat="1">
      <c r="B217" s="152"/>
      <c r="D217" s="148" t="s">
        <v>181</v>
      </c>
      <c r="E217" s="153" t="s">
        <v>3</v>
      </c>
      <c r="F217" s="154" t="s">
        <v>2270</v>
      </c>
      <c r="H217" s="153" t="s">
        <v>3</v>
      </c>
      <c r="L217" s="152"/>
      <c r="M217" s="155"/>
      <c r="N217" s="156"/>
      <c r="O217" s="156"/>
      <c r="P217" s="156"/>
      <c r="Q217" s="156"/>
      <c r="R217" s="156"/>
      <c r="S217" s="156"/>
      <c r="T217" s="157"/>
      <c r="AT217" s="153" t="s">
        <v>181</v>
      </c>
      <c r="AU217" s="153" t="s">
        <v>79</v>
      </c>
      <c r="AV217" s="13" t="s">
        <v>76</v>
      </c>
      <c r="AW217" s="13" t="s">
        <v>31</v>
      </c>
      <c r="AX217" s="13" t="s">
        <v>70</v>
      </c>
      <c r="AY217" s="153" t="s">
        <v>173</v>
      </c>
    </row>
    <row r="218" spans="1:65" s="14" customFormat="1">
      <c r="B218" s="158"/>
      <c r="D218" s="148" t="s">
        <v>181</v>
      </c>
      <c r="E218" s="159" t="s">
        <v>3</v>
      </c>
      <c r="F218" s="160" t="s">
        <v>2271</v>
      </c>
      <c r="H218" s="161">
        <v>3.96</v>
      </c>
      <c r="L218" s="158"/>
      <c r="M218" s="162"/>
      <c r="N218" s="163"/>
      <c r="O218" s="163"/>
      <c r="P218" s="163"/>
      <c r="Q218" s="163"/>
      <c r="R218" s="163"/>
      <c r="S218" s="163"/>
      <c r="T218" s="164"/>
      <c r="AT218" s="159" t="s">
        <v>181</v>
      </c>
      <c r="AU218" s="159" t="s">
        <v>79</v>
      </c>
      <c r="AV218" s="14" t="s">
        <v>79</v>
      </c>
      <c r="AW218" s="14" t="s">
        <v>31</v>
      </c>
      <c r="AX218" s="14" t="s">
        <v>76</v>
      </c>
      <c r="AY218" s="159" t="s">
        <v>173</v>
      </c>
    </row>
    <row r="219" spans="1:65" s="2" customFormat="1" ht="33" customHeight="1">
      <c r="A219" s="30"/>
      <c r="B219" s="135"/>
      <c r="C219" s="136" t="s">
        <v>275</v>
      </c>
      <c r="D219" s="136" t="s">
        <v>175</v>
      </c>
      <c r="E219" s="137" t="s">
        <v>2272</v>
      </c>
      <c r="F219" s="138" t="s">
        <v>2273</v>
      </c>
      <c r="G219" s="139" t="s">
        <v>176</v>
      </c>
      <c r="H219" s="140">
        <v>3.96</v>
      </c>
      <c r="I219" s="141"/>
      <c r="J219" s="141">
        <f>ROUND(I219*H219,2)</f>
        <v>0</v>
      </c>
      <c r="K219" s="138" t="s">
        <v>177</v>
      </c>
      <c r="L219" s="31"/>
      <c r="M219" s="142" t="s">
        <v>3</v>
      </c>
      <c r="N219" s="143" t="s">
        <v>41</v>
      </c>
      <c r="O219" s="144">
        <v>0.2</v>
      </c>
      <c r="P219" s="144">
        <f>O219*H219</f>
        <v>0.79200000000000004</v>
      </c>
      <c r="Q219" s="144">
        <v>4.5000000000000003E-5</v>
      </c>
      <c r="R219" s="144">
        <f>Q219*H219</f>
        <v>1.7820000000000002E-4</v>
      </c>
      <c r="S219" s="144">
        <v>0</v>
      </c>
      <c r="T219" s="145">
        <f>S219*H219</f>
        <v>0</v>
      </c>
      <c r="U219" s="30"/>
      <c r="V219" s="30"/>
      <c r="W219" s="30"/>
      <c r="X219" s="30"/>
      <c r="Y219" s="30"/>
      <c r="Z219" s="30"/>
      <c r="AA219" s="30"/>
      <c r="AB219" s="30"/>
      <c r="AC219" s="30"/>
      <c r="AD219" s="30"/>
      <c r="AE219" s="30"/>
      <c r="AR219" s="146" t="s">
        <v>178</v>
      </c>
      <c r="AT219" s="146" t="s">
        <v>175</v>
      </c>
      <c r="AU219" s="146" t="s">
        <v>79</v>
      </c>
      <c r="AY219" s="18" t="s">
        <v>173</v>
      </c>
      <c r="BE219" s="147">
        <f>IF(N219="základní",J219,0)</f>
        <v>0</v>
      </c>
      <c r="BF219" s="147">
        <f>IF(N219="snížená",J219,0)</f>
        <v>0</v>
      </c>
      <c r="BG219" s="147">
        <f>IF(N219="zákl. přenesená",J219,0)</f>
        <v>0</v>
      </c>
      <c r="BH219" s="147">
        <f>IF(N219="sníž. přenesená",J219,0)</f>
        <v>0</v>
      </c>
      <c r="BI219" s="147">
        <f>IF(N219="nulová",J219,0)</f>
        <v>0</v>
      </c>
      <c r="BJ219" s="18" t="s">
        <v>76</v>
      </c>
      <c r="BK219" s="147">
        <f>ROUND(I219*H219,2)</f>
        <v>0</v>
      </c>
      <c r="BL219" s="18" t="s">
        <v>178</v>
      </c>
      <c r="BM219" s="146" t="s">
        <v>2274</v>
      </c>
    </row>
    <row r="220" spans="1:65" s="2" customFormat="1" ht="351">
      <c r="A220" s="30"/>
      <c r="B220" s="31"/>
      <c r="C220" s="30"/>
      <c r="D220" s="148" t="s">
        <v>179</v>
      </c>
      <c r="E220" s="30"/>
      <c r="F220" s="149" t="s">
        <v>2269</v>
      </c>
      <c r="G220" s="30"/>
      <c r="H220" s="30"/>
      <c r="I220" s="30"/>
      <c r="J220" s="30"/>
      <c r="K220" s="30"/>
      <c r="L220" s="31"/>
      <c r="M220" s="150"/>
      <c r="N220" s="151"/>
      <c r="O220" s="51"/>
      <c r="P220" s="51"/>
      <c r="Q220" s="51"/>
      <c r="R220" s="51"/>
      <c r="S220" s="51"/>
      <c r="T220" s="52"/>
      <c r="U220" s="30"/>
      <c r="V220" s="30"/>
      <c r="W220" s="30"/>
      <c r="X220" s="30"/>
      <c r="Y220" s="30"/>
      <c r="Z220" s="30"/>
      <c r="AA220" s="30"/>
      <c r="AB220" s="30"/>
      <c r="AC220" s="30"/>
      <c r="AD220" s="30"/>
      <c r="AE220" s="30"/>
      <c r="AT220" s="18" t="s">
        <v>179</v>
      </c>
      <c r="AU220" s="18" t="s">
        <v>79</v>
      </c>
    </row>
    <row r="221" spans="1:65" s="14" customFormat="1">
      <c r="B221" s="158"/>
      <c r="D221" s="148" t="s">
        <v>181</v>
      </c>
      <c r="E221" s="159" t="s">
        <v>3</v>
      </c>
      <c r="F221" s="160" t="s">
        <v>2275</v>
      </c>
      <c r="H221" s="161">
        <v>3.96</v>
      </c>
      <c r="L221" s="158"/>
      <c r="M221" s="162"/>
      <c r="N221" s="163"/>
      <c r="O221" s="163"/>
      <c r="P221" s="163"/>
      <c r="Q221" s="163"/>
      <c r="R221" s="163"/>
      <c r="S221" s="163"/>
      <c r="T221" s="164"/>
      <c r="AT221" s="159" t="s">
        <v>181</v>
      </c>
      <c r="AU221" s="159" t="s">
        <v>79</v>
      </c>
      <c r="AV221" s="14" t="s">
        <v>79</v>
      </c>
      <c r="AW221" s="14" t="s">
        <v>31</v>
      </c>
      <c r="AX221" s="14" t="s">
        <v>76</v>
      </c>
      <c r="AY221" s="159" t="s">
        <v>173</v>
      </c>
    </row>
    <row r="222" spans="1:65" s="2" customFormat="1" ht="21.75" customHeight="1">
      <c r="A222" s="30"/>
      <c r="B222" s="135"/>
      <c r="C222" s="136" t="s">
        <v>280</v>
      </c>
      <c r="D222" s="136" t="s">
        <v>175</v>
      </c>
      <c r="E222" s="137" t="s">
        <v>2276</v>
      </c>
      <c r="F222" s="138" t="s">
        <v>2277</v>
      </c>
      <c r="G222" s="139" t="s">
        <v>239</v>
      </c>
      <c r="H222" s="140">
        <v>1.3220000000000001</v>
      </c>
      <c r="I222" s="141"/>
      <c r="J222" s="141">
        <f>ROUND(I222*H222,2)</f>
        <v>0</v>
      </c>
      <c r="K222" s="138" t="s">
        <v>177</v>
      </c>
      <c r="L222" s="31"/>
      <c r="M222" s="142" t="s">
        <v>3</v>
      </c>
      <c r="N222" s="143" t="s">
        <v>41</v>
      </c>
      <c r="O222" s="144">
        <v>46.987000000000002</v>
      </c>
      <c r="P222" s="144">
        <f>O222*H222</f>
        <v>62.116814000000005</v>
      </c>
      <c r="Q222" s="144">
        <v>1.048527</v>
      </c>
      <c r="R222" s="144">
        <f>Q222*H222</f>
        <v>1.386152694</v>
      </c>
      <c r="S222" s="144">
        <v>0</v>
      </c>
      <c r="T222" s="145">
        <f>S222*H222</f>
        <v>0</v>
      </c>
      <c r="U222" s="30"/>
      <c r="V222" s="30"/>
      <c r="W222" s="30"/>
      <c r="X222" s="30"/>
      <c r="Y222" s="30"/>
      <c r="Z222" s="30"/>
      <c r="AA222" s="30"/>
      <c r="AB222" s="30"/>
      <c r="AC222" s="30"/>
      <c r="AD222" s="30"/>
      <c r="AE222" s="30"/>
      <c r="AR222" s="146" t="s">
        <v>178</v>
      </c>
      <c r="AT222" s="146" t="s">
        <v>175</v>
      </c>
      <c r="AU222" s="146" t="s">
        <v>79</v>
      </c>
      <c r="AY222" s="18" t="s">
        <v>173</v>
      </c>
      <c r="BE222" s="147">
        <f>IF(N222="základní",J222,0)</f>
        <v>0</v>
      </c>
      <c r="BF222" s="147">
        <f>IF(N222="snížená",J222,0)</f>
        <v>0</v>
      </c>
      <c r="BG222" s="147">
        <f>IF(N222="zákl. přenesená",J222,0)</f>
        <v>0</v>
      </c>
      <c r="BH222" s="147">
        <f>IF(N222="sníž. přenesená",J222,0)</f>
        <v>0</v>
      </c>
      <c r="BI222" s="147">
        <f>IF(N222="nulová",J222,0)</f>
        <v>0</v>
      </c>
      <c r="BJ222" s="18" t="s">
        <v>76</v>
      </c>
      <c r="BK222" s="147">
        <f>ROUND(I222*H222,2)</f>
        <v>0</v>
      </c>
      <c r="BL222" s="18" t="s">
        <v>178</v>
      </c>
      <c r="BM222" s="146" t="s">
        <v>2278</v>
      </c>
    </row>
    <row r="223" spans="1:65" s="2" customFormat="1" ht="175.5">
      <c r="A223" s="30"/>
      <c r="B223" s="31"/>
      <c r="C223" s="30"/>
      <c r="D223" s="148" t="s">
        <v>179</v>
      </c>
      <c r="E223" s="30"/>
      <c r="F223" s="149" t="s">
        <v>2279</v>
      </c>
      <c r="G223" s="30"/>
      <c r="H223" s="30"/>
      <c r="I223" s="30"/>
      <c r="J223" s="30"/>
      <c r="K223" s="30"/>
      <c r="L223" s="31"/>
      <c r="M223" s="150"/>
      <c r="N223" s="151"/>
      <c r="O223" s="51"/>
      <c r="P223" s="51"/>
      <c r="Q223" s="51"/>
      <c r="R223" s="51"/>
      <c r="S223" s="51"/>
      <c r="T223" s="52"/>
      <c r="U223" s="30"/>
      <c r="V223" s="30"/>
      <c r="W223" s="30"/>
      <c r="X223" s="30"/>
      <c r="Y223" s="30"/>
      <c r="Z223" s="30"/>
      <c r="AA223" s="30"/>
      <c r="AB223" s="30"/>
      <c r="AC223" s="30"/>
      <c r="AD223" s="30"/>
      <c r="AE223" s="30"/>
      <c r="AT223" s="18" t="s">
        <v>179</v>
      </c>
      <c r="AU223" s="18" t="s">
        <v>79</v>
      </c>
    </row>
    <row r="224" spans="1:65" s="13" customFormat="1">
      <c r="B224" s="152"/>
      <c r="D224" s="148" t="s">
        <v>181</v>
      </c>
      <c r="E224" s="153" t="s">
        <v>3</v>
      </c>
      <c r="F224" s="154" t="s">
        <v>400</v>
      </c>
      <c r="H224" s="153" t="s">
        <v>3</v>
      </c>
      <c r="L224" s="152"/>
      <c r="M224" s="155"/>
      <c r="N224" s="156"/>
      <c r="O224" s="156"/>
      <c r="P224" s="156"/>
      <c r="Q224" s="156"/>
      <c r="R224" s="156"/>
      <c r="S224" s="156"/>
      <c r="T224" s="157"/>
      <c r="AT224" s="153" t="s">
        <v>181</v>
      </c>
      <c r="AU224" s="153" t="s">
        <v>79</v>
      </c>
      <c r="AV224" s="13" t="s">
        <v>76</v>
      </c>
      <c r="AW224" s="13" t="s">
        <v>31</v>
      </c>
      <c r="AX224" s="13" t="s">
        <v>70</v>
      </c>
      <c r="AY224" s="153" t="s">
        <v>173</v>
      </c>
    </row>
    <row r="225" spans="1:65" s="13" customFormat="1">
      <c r="B225" s="152"/>
      <c r="D225" s="148" t="s">
        <v>181</v>
      </c>
      <c r="E225" s="153" t="s">
        <v>3</v>
      </c>
      <c r="F225" s="154" t="s">
        <v>2280</v>
      </c>
      <c r="H225" s="153" t="s">
        <v>3</v>
      </c>
      <c r="L225" s="152"/>
      <c r="M225" s="155"/>
      <c r="N225" s="156"/>
      <c r="O225" s="156"/>
      <c r="P225" s="156"/>
      <c r="Q225" s="156"/>
      <c r="R225" s="156"/>
      <c r="S225" s="156"/>
      <c r="T225" s="157"/>
      <c r="AT225" s="153" t="s">
        <v>181</v>
      </c>
      <c r="AU225" s="153" t="s">
        <v>79</v>
      </c>
      <c r="AV225" s="13" t="s">
        <v>76</v>
      </c>
      <c r="AW225" s="13" t="s">
        <v>31</v>
      </c>
      <c r="AX225" s="13" t="s">
        <v>70</v>
      </c>
      <c r="AY225" s="153" t="s">
        <v>173</v>
      </c>
    </row>
    <row r="226" spans="1:65" s="14" customFormat="1">
      <c r="B226" s="158"/>
      <c r="D226" s="148" t="s">
        <v>181</v>
      </c>
      <c r="E226" s="159" t="s">
        <v>3</v>
      </c>
      <c r="F226" s="160" t="s">
        <v>2281</v>
      </c>
      <c r="H226" s="161">
        <v>1.3220000000000001</v>
      </c>
      <c r="L226" s="158"/>
      <c r="M226" s="162"/>
      <c r="N226" s="163"/>
      <c r="O226" s="163"/>
      <c r="P226" s="163"/>
      <c r="Q226" s="163"/>
      <c r="R226" s="163"/>
      <c r="S226" s="163"/>
      <c r="T226" s="164"/>
      <c r="AT226" s="159" t="s">
        <v>181</v>
      </c>
      <c r="AU226" s="159" t="s">
        <v>79</v>
      </c>
      <c r="AV226" s="14" t="s">
        <v>79</v>
      </c>
      <c r="AW226" s="14" t="s">
        <v>31</v>
      </c>
      <c r="AX226" s="14" t="s">
        <v>76</v>
      </c>
      <c r="AY226" s="159" t="s">
        <v>173</v>
      </c>
    </row>
    <row r="227" spans="1:65" s="2" customFormat="1" ht="21.75" customHeight="1">
      <c r="A227" s="30"/>
      <c r="B227" s="135"/>
      <c r="C227" s="136" t="s">
        <v>283</v>
      </c>
      <c r="D227" s="136" t="s">
        <v>175</v>
      </c>
      <c r="E227" s="137" t="s">
        <v>2282</v>
      </c>
      <c r="F227" s="138" t="s">
        <v>2283</v>
      </c>
      <c r="G227" s="139" t="s">
        <v>239</v>
      </c>
      <c r="H227" s="140">
        <v>2.722</v>
      </c>
      <c r="I227" s="141"/>
      <c r="J227" s="141">
        <f>ROUND(I227*H227,2)</f>
        <v>0</v>
      </c>
      <c r="K227" s="138" t="s">
        <v>177</v>
      </c>
      <c r="L227" s="31"/>
      <c r="M227" s="142" t="s">
        <v>3</v>
      </c>
      <c r="N227" s="143" t="s">
        <v>41</v>
      </c>
      <c r="O227" s="144">
        <v>16.73</v>
      </c>
      <c r="P227" s="144">
        <f>O227*H227</f>
        <v>45.539059999999999</v>
      </c>
      <c r="Q227" s="144">
        <v>1.10429</v>
      </c>
      <c r="R227" s="144">
        <f>Q227*H227</f>
        <v>3.0058773799999998</v>
      </c>
      <c r="S227" s="144">
        <v>0</v>
      </c>
      <c r="T227" s="145">
        <f>S227*H227</f>
        <v>0</v>
      </c>
      <c r="U227" s="30"/>
      <c r="V227" s="30"/>
      <c r="W227" s="30"/>
      <c r="X227" s="30"/>
      <c r="Y227" s="30"/>
      <c r="Z227" s="30"/>
      <c r="AA227" s="30"/>
      <c r="AB227" s="30"/>
      <c r="AC227" s="30"/>
      <c r="AD227" s="30"/>
      <c r="AE227" s="30"/>
      <c r="AR227" s="146" t="s">
        <v>178</v>
      </c>
      <c r="AT227" s="146" t="s">
        <v>175</v>
      </c>
      <c r="AU227" s="146" t="s">
        <v>79</v>
      </c>
      <c r="AY227" s="18" t="s">
        <v>173</v>
      </c>
      <c r="BE227" s="147">
        <f>IF(N227="základní",J227,0)</f>
        <v>0</v>
      </c>
      <c r="BF227" s="147">
        <f>IF(N227="snížená",J227,0)</f>
        <v>0</v>
      </c>
      <c r="BG227" s="147">
        <f>IF(N227="zákl. přenesená",J227,0)</f>
        <v>0</v>
      </c>
      <c r="BH227" s="147">
        <f>IF(N227="sníž. přenesená",J227,0)</f>
        <v>0</v>
      </c>
      <c r="BI227" s="147">
        <f>IF(N227="nulová",J227,0)</f>
        <v>0</v>
      </c>
      <c r="BJ227" s="18" t="s">
        <v>76</v>
      </c>
      <c r="BK227" s="147">
        <f>ROUND(I227*H227,2)</f>
        <v>0</v>
      </c>
      <c r="BL227" s="18" t="s">
        <v>178</v>
      </c>
      <c r="BM227" s="146" t="s">
        <v>2284</v>
      </c>
    </row>
    <row r="228" spans="1:65" s="2" customFormat="1" ht="175.5">
      <c r="A228" s="30"/>
      <c r="B228" s="31"/>
      <c r="C228" s="30"/>
      <c r="D228" s="148" t="s">
        <v>179</v>
      </c>
      <c r="E228" s="30"/>
      <c r="F228" s="149" t="s">
        <v>2279</v>
      </c>
      <c r="G228" s="30"/>
      <c r="H228" s="30"/>
      <c r="I228" s="30"/>
      <c r="J228" s="30"/>
      <c r="K228" s="30"/>
      <c r="L228" s="31"/>
      <c r="M228" s="150"/>
      <c r="N228" s="151"/>
      <c r="O228" s="51"/>
      <c r="P228" s="51"/>
      <c r="Q228" s="51"/>
      <c r="R228" s="51"/>
      <c r="S228" s="51"/>
      <c r="T228" s="52"/>
      <c r="U228" s="30"/>
      <c r="V228" s="30"/>
      <c r="W228" s="30"/>
      <c r="X228" s="30"/>
      <c r="Y228" s="30"/>
      <c r="Z228" s="30"/>
      <c r="AA228" s="30"/>
      <c r="AB228" s="30"/>
      <c r="AC228" s="30"/>
      <c r="AD228" s="30"/>
      <c r="AE228" s="30"/>
      <c r="AT228" s="18" t="s">
        <v>179</v>
      </c>
      <c r="AU228" s="18" t="s">
        <v>79</v>
      </c>
    </row>
    <row r="229" spans="1:65" s="13" customFormat="1">
      <c r="B229" s="152"/>
      <c r="D229" s="148" t="s">
        <v>181</v>
      </c>
      <c r="E229" s="153" t="s">
        <v>3</v>
      </c>
      <c r="F229" s="154" t="s">
        <v>400</v>
      </c>
      <c r="H229" s="153" t="s">
        <v>3</v>
      </c>
      <c r="L229" s="152"/>
      <c r="M229" s="155"/>
      <c r="N229" s="156"/>
      <c r="O229" s="156"/>
      <c r="P229" s="156"/>
      <c r="Q229" s="156"/>
      <c r="R229" s="156"/>
      <c r="S229" s="156"/>
      <c r="T229" s="157"/>
      <c r="AT229" s="153" t="s">
        <v>181</v>
      </c>
      <c r="AU229" s="153" t="s">
        <v>79</v>
      </c>
      <c r="AV229" s="13" t="s">
        <v>76</v>
      </c>
      <c r="AW229" s="13" t="s">
        <v>31</v>
      </c>
      <c r="AX229" s="13" t="s">
        <v>70</v>
      </c>
      <c r="AY229" s="153" t="s">
        <v>173</v>
      </c>
    </row>
    <row r="230" spans="1:65" s="14" customFormat="1">
      <c r="B230" s="158"/>
      <c r="D230" s="148" t="s">
        <v>181</v>
      </c>
      <c r="E230" s="159" t="s">
        <v>3</v>
      </c>
      <c r="F230" s="160" t="s">
        <v>2285</v>
      </c>
      <c r="H230" s="161">
        <v>2.5019999999999998</v>
      </c>
      <c r="L230" s="158"/>
      <c r="M230" s="162"/>
      <c r="N230" s="163"/>
      <c r="O230" s="163"/>
      <c r="P230" s="163"/>
      <c r="Q230" s="163"/>
      <c r="R230" s="163"/>
      <c r="S230" s="163"/>
      <c r="T230" s="164"/>
      <c r="AT230" s="159" t="s">
        <v>181</v>
      </c>
      <c r="AU230" s="159" t="s">
        <v>79</v>
      </c>
      <c r="AV230" s="14" t="s">
        <v>79</v>
      </c>
      <c r="AW230" s="14" t="s">
        <v>31</v>
      </c>
      <c r="AX230" s="14" t="s">
        <v>70</v>
      </c>
      <c r="AY230" s="159" t="s">
        <v>173</v>
      </c>
    </row>
    <row r="231" spans="1:65" s="14" customFormat="1">
      <c r="B231" s="158"/>
      <c r="D231" s="148" t="s">
        <v>181</v>
      </c>
      <c r="E231" s="159" t="s">
        <v>3</v>
      </c>
      <c r="F231" s="160" t="s">
        <v>2286</v>
      </c>
      <c r="H231" s="161">
        <v>0.22</v>
      </c>
      <c r="L231" s="158"/>
      <c r="M231" s="162"/>
      <c r="N231" s="163"/>
      <c r="O231" s="163"/>
      <c r="P231" s="163"/>
      <c r="Q231" s="163"/>
      <c r="R231" s="163"/>
      <c r="S231" s="163"/>
      <c r="T231" s="164"/>
      <c r="AT231" s="159" t="s">
        <v>181</v>
      </c>
      <c r="AU231" s="159" t="s">
        <v>79</v>
      </c>
      <c r="AV231" s="14" t="s">
        <v>79</v>
      </c>
      <c r="AW231" s="14" t="s">
        <v>31</v>
      </c>
      <c r="AX231" s="14" t="s">
        <v>70</v>
      </c>
      <c r="AY231" s="159" t="s">
        <v>173</v>
      </c>
    </row>
    <row r="232" spans="1:65" s="15" customFormat="1">
      <c r="B232" s="165"/>
      <c r="D232" s="148" t="s">
        <v>181</v>
      </c>
      <c r="E232" s="166" t="s">
        <v>3</v>
      </c>
      <c r="F232" s="167" t="s">
        <v>188</v>
      </c>
      <c r="H232" s="168">
        <v>2.722</v>
      </c>
      <c r="L232" s="165"/>
      <c r="M232" s="169"/>
      <c r="N232" s="170"/>
      <c r="O232" s="170"/>
      <c r="P232" s="170"/>
      <c r="Q232" s="170"/>
      <c r="R232" s="170"/>
      <c r="S232" s="170"/>
      <c r="T232" s="171"/>
      <c r="AT232" s="166" t="s">
        <v>181</v>
      </c>
      <c r="AU232" s="166" t="s">
        <v>79</v>
      </c>
      <c r="AV232" s="15" t="s">
        <v>178</v>
      </c>
      <c r="AW232" s="15" t="s">
        <v>31</v>
      </c>
      <c r="AX232" s="15" t="s">
        <v>76</v>
      </c>
      <c r="AY232" s="166" t="s">
        <v>173</v>
      </c>
    </row>
    <row r="233" spans="1:65" s="2" customFormat="1" ht="21.75" customHeight="1">
      <c r="A233" s="30"/>
      <c r="B233" s="135"/>
      <c r="C233" s="136" t="s">
        <v>287</v>
      </c>
      <c r="D233" s="136" t="s">
        <v>175</v>
      </c>
      <c r="E233" s="137" t="s">
        <v>642</v>
      </c>
      <c r="F233" s="138" t="s">
        <v>643</v>
      </c>
      <c r="G233" s="139" t="s">
        <v>176</v>
      </c>
      <c r="H233" s="140">
        <v>39.049999999999997</v>
      </c>
      <c r="I233" s="141"/>
      <c r="J233" s="141">
        <f>ROUND(I233*H233,2)</f>
        <v>0</v>
      </c>
      <c r="K233" s="138" t="s">
        <v>177</v>
      </c>
      <c r="L233" s="31"/>
      <c r="M233" s="142" t="s">
        <v>3</v>
      </c>
      <c r="N233" s="143" t="s">
        <v>41</v>
      </c>
      <c r="O233" s="144">
        <v>0.16600000000000001</v>
      </c>
      <c r="P233" s="144">
        <f>O233*H233</f>
        <v>6.4822999999999995</v>
      </c>
      <c r="Q233" s="144">
        <v>0</v>
      </c>
      <c r="R233" s="144">
        <f>Q233*H233</f>
        <v>0</v>
      </c>
      <c r="S233" s="144">
        <v>0</v>
      </c>
      <c r="T233" s="145">
        <f>S233*H233</f>
        <v>0</v>
      </c>
      <c r="U233" s="30"/>
      <c r="V233" s="30"/>
      <c r="W233" s="30"/>
      <c r="X233" s="30"/>
      <c r="Y233" s="30"/>
      <c r="Z233" s="30"/>
      <c r="AA233" s="30"/>
      <c r="AB233" s="30"/>
      <c r="AC233" s="30"/>
      <c r="AD233" s="30"/>
      <c r="AE233" s="30"/>
      <c r="AR233" s="146" t="s">
        <v>178</v>
      </c>
      <c r="AT233" s="146" t="s">
        <v>175</v>
      </c>
      <c r="AU233" s="146" t="s">
        <v>79</v>
      </c>
      <c r="AY233" s="18" t="s">
        <v>173</v>
      </c>
      <c r="BE233" s="147">
        <f>IF(N233="základní",J233,0)</f>
        <v>0</v>
      </c>
      <c r="BF233" s="147">
        <f>IF(N233="snížená",J233,0)</f>
        <v>0</v>
      </c>
      <c r="BG233" s="147">
        <f>IF(N233="zákl. přenesená",J233,0)</f>
        <v>0</v>
      </c>
      <c r="BH233" s="147">
        <f>IF(N233="sníž. přenesená",J233,0)</f>
        <v>0</v>
      </c>
      <c r="BI233" s="147">
        <f>IF(N233="nulová",J233,0)</f>
        <v>0</v>
      </c>
      <c r="BJ233" s="18" t="s">
        <v>76</v>
      </c>
      <c r="BK233" s="147">
        <f>ROUND(I233*H233,2)</f>
        <v>0</v>
      </c>
      <c r="BL233" s="18" t="s">
        <v>178</v>
      </c>
      <c r="BM233" s="146" t="s">
        <v>2287</v>
      </c>
    </row>
    <row r="234" spans="1:65" s="2" customFormat="1" ht="185.25">
      <c r="A234" s="30"/>
      <c r="B234" s="31"/>
      <c r="C234" s="30"/>
      <c r="D234" s="148" t="s">
        <v>179</v>
      </c>
      <c r="E234" s="30"/>
      <c r="F234" s="149" t="s">
        <v>327</v>
      </c>
      <c r="G234" s="30"/>
      <c r="H234" s="30"/>
      <c r="I234" s="30"/>
      <c r="J234" s="30"/>
      <c r="K234" s="30"/>
      <c r="L234" s="31"/>
      <c r="M234" s="150"/>
      <c r="N234" s="151"/>
      <c r="O234" s="51"/>
      <c r="P234" s="51"/>
      <c r="Q234" s="51"/>
      <c r="R234" s="51"/>
      <c r="S234" s="51"/>
      <c r="T234" s="52"/>
      <c r="U234" s="30"/>
      <c r="V234" s="30"/>
      <c r="W234" s="30"/>
      <c r="X234" s="30"/>
      <c r="Y234" s="30"/>
      <c r="Z234" s="30"/>
      <c r="AA234" s="30"/>
      <c r="AB234" s="30"/>
      <c r="AC234" s="30"/>
      <c r="AD234" s="30"/>
      <c r="AE234" s="30"/>
      <c r="AT234" s="18" t="s">
        <v>179</v>
      </c>
      <c r="AU234" s="18" t="s">
        <v>79</v>
      </c>
    </row>
    <row r="235" spans="1:65" s="13" customFormat="1" ht="22.5">
      <c r="B235" s="152"/>
      <c r="D235" s="148" t="s">
        <v>181</v>
      </c>
      <c r="E235" s="153" t="s">
        <v>3</v>
      </c>
      <c r="F235" s="154" t="s">
        <v>192</v>
      </c>
      <c r="H235" s="153" t="s">
        <v>3</v>
      </c>
      <c r="L235" s="152"/>
      <c r="M235" s="155"/>
      <c r="N235" s="156"/>
      <c r="O235" s="156"/>
      <c r="P235" s="156"/>
      <c r="Q235" s="156"/>
      <c r="R235" s="156"/>
      <c r="S235" s="156"/>
      <c r="T235" s="157"/>
      <c r="AT235" s="153" t="s">
        <v>181</v>
      </c>
      <c r="AU235" s="153" t="s">
        <v>79</v>
      </c>
      <c r="AV235" s="13" t="s">
        <v>76</v>
      </c>
      <c r="AW235" s="13" t="s">
        <v>31</v>
      </c>
      <c r="AX235" s="13" t="s">
        <v>70</v>
      </c>
      <c r="AY235" s="153" t="s">
        <v>173</v>
      </c>
    </row>
    <row r="236" spans="1:65" s="13" customFormat="1">
      <c r="B236" s="152"/>
      <c r="D236" s="148" t="s">
        <v>181</v>
      </c>
      <c r="E236" s="153" t="s">
        <v>3</v>
      </c>
      <c r="F236" s="154" t="s">
        <v>2288</v>
      </c>
      <c r="H236" s="153" t="s">
        <v>3</v>
      </c>
      <c r="L236" s="152"/>
      <c r="M236" s="155"/>
      <c r="N236" s="156"/>
      <c r="O236" s="156"/>
      <c r="P236" s="156"/>
      <c r="Q236" s="156"/>
      <c r="R236" s="156"/>
      <c r="S236" s="156"/>
      <c r="T236" s="157"/>
      <c r="AT236" s="153" t="s">
        <v>181</v>
      </c>
      <c r="AU236" s="153" t="s">
        <v>79</v>
      </c>
      <c r="AV236" s="13" t="s">
        <v>76</v>
      </c>
      <c r="AW236" s="13" t="s">
        <v>31</v>
      </c>
      <c r="AX236" s="13" t="s">
        <v>70</v>
      </c>
      <c r="AY236" s="153" t="s">
        <v>173</v>
      </c>
    </row>
    <row r="237" spans="1:65" s="14" customFormat="1">
      <c r="B237" s="158"/>
      <c r="D237" s="148" t="s">
        <v>181</v>
      </c>
      <c r="E237" s="159" t="s">
        <v>3</v>
      </c>
      <c r="F237" s="160" t="s">
        <v>2289</v>
      </c>
      <c r="H237" s="161">
        <v>39.049999999999997</v>
      </c>
      <c r="L237" s="158"/>
      <c r="M237" s="162"/>
      <c r="N237" s="163"/>
      <c r="O237" s="163"/>
      <c r="P237" s="163"/>
      <c r="Q237" s="163"/>
      <c r="R237" s="163"/>
      <c r="S237" s="163"/>
      <c r="T237" s="164"/>
      <c r="AT237" s="159" t="s">
        <v>181</v>
      </c>
      <c r="AU237" s="159" t="s">
        <v>79</v>
      </c>
      <c r="AV237" s="14" t="s">
        <v>79</v>
      </c>
      <c r="AW237" s="14" t="s">
        <v>31</v>
      </c>
      <c r="AX237" s="14" t="s">
        <v>70</v>
      </c>
      <c r="AY237" s="159" t="s">
        <v>173</v>
      </c>
    </row>
    <row r="238" spans="1:65" s="15" customFormat="1">
      <c r="B238" s="165"/>
      <c r="D238" s="148" t="s">
        <v>181</v>
      </c>
      <c r="E238" s="166" t="s">
        <v>3</v>
      </c>
      <c r="F238" s="167" t="s">
        <v>188</v>
      </c>
      <c r="H238" s="168">
        <v>39.049999999999997</v>
      </c>
      <c r="L238" s="165"/>
      <c r="M238" s="169"/>
      <c r="N238" s="170"/>
      <c r="O238" s="170"/>
      <c r="P238" s="170"/>
      <c r="Q238" s="170"/>
      <c r="R238" s="170"/>
      <c r="S238" s="170"/>
      <c r="T238" s="171"/>
      <c r="AT238" s="166" t="s">
        <v>181</v>
      </c>
      <c r="AU238" s="166" t="s">
        <v>79</v>
      </c>
      <c r="AV238" s="15" t="s">
        <v>178</v>
      </c>
      <c r="AW238" s="15" t="s">
        <v>31</v>
      </c>
      <c r="AX238" s="15" t="s">
        <v>76</v>
      </c>
      <c r="AY238" s="166" t="s">
        <v>173</v>
      </c>
    </row>
    <row r="239" spans="1:65" s="2" customFormat="1" ht="21.75" customHeight="1">
      <c r="A239" s="30"/>
      <c r="B239" s="135"/>
      <c r="C239" s="136" t="s">
        <v>290</v>
      </c>
      <c r="D239" s="136" t="s">
        <v>175</v>
      </c>
      <c r="E239" s="137" t="s">
        <v>1990</v>
      </c>
      <c r="F239" s="138" t="s">
        <v>1991</v>
      </c>
      <c r="G239" s="139" t="s">
        <v>200</v>
      </c>
      <c r="H239" s="140">
        <v>58.79</v>
      </c>
      <c r="I239" s="141"/>
      <c r="J239" s="141">
        <f>ROUND(I239*H239,2)</f>
        <v>0</v>
      </c>
      <c r="K239" s="138" t="s">
        <v>177</v>
      </c>
      <c r="L239" s="31"/>
      <c r="M239" s="142" t="s">
        <v>3</v>
      </c>
      <c r="N239" s="143" t="s">
        <v>41</v>
      </c>
      <c r="O239" s="144">
        <v>1.548</v>
      </c>
      <c r="P239" s="144">
        <f>O239*H239</f>
        <v>91.006920000000008</v>
      </c>
      <c r="Q239" s="144">
        <v>0</v>
      </c>
      <c r="R239" s="144">
        <f>Q239*H239</f>
        <v>0</v>
      </c>
      <c r="S239" s="144">
        <v>0</v>
      </c>
      <c r="T239" s="145">
        <f>S239*H239</f>
        <v>0</v>
      </c>
      <c r="U239" s="30"/>
      <c r="V239" s="30"/>
      <c r="W239" s="30"/>
      <c r="X239" s="30"/>
      <c r="Y239" s="30"/>
      <c r="Z239" s="30"/>
      <c r="AA239" s="30"/>
      <c r="AB239" s="30"/>
      <c r="AC239" s="30"/>
      <c r="AD239" s="30"/>
      <c r="AE239" s="30"/>
      <c r="AR239" s="146" t="s">
        <v>178</v>
      </c>
      <c r="AT239" s="146" t="s">
        <v>175</v>
      </c>
      <c r="AU239" s="146" t="s">
        <v>79</v>
      </c>
      <c r="AY239" s="18" t="s">
        <v>173</v>
      </c>
      <c r="BE239" s="147">
        <f>IF(N239="základní",J239,0)</f>
        <v>0</v>
      </c>
      <c r="BF239" s="147">
        <f>IF(N239="snížená",J239,0)</f>
        <v>0</v>
      </c>
      <c r="BG239" s="147">
        <f>IF(N239="zákl. přenesená",J239,0)</f>
        <v>0</v>
      </c>
      <c r="BH239" s="147">
        <f>IF(N239="sníž. přenesená",J239,0)</f>
        <v>0</v>
      </c>
      <c r="BI239" s="147">
        <f>IF(N239="nulová",J239,0)</f>
        <v>0</v>
      </c>
      <c r="BJ239" s="18" t="s">
        <v>76</v>
      </c>
      <c r="BK239" s="147">
        <f>ROUND(I239*H239,2)</f>
        <v>0</v>
      </c>
      <c r="BL239" s="18" t="s">
        <v>178</v>
      </c>
      <c r="BM239" s="146" t="s">
        <v>2290</v>
      </c>
    </row>
    <row r="240" spans="1:65" s="2" customFormat="1" ht="204.75">
      <c r="A240" s="30"/>
      <c r="B240" s="31"/>
      <c r="C240" s="30"/>
      <c r="D240" s="148" t="s">
        <v>179</v>
      </c>
      <c r="E240" s="30"/>
      <c r="F240" s="149" t="s">
        <v>332</v>
      </c>
      <c r="G240" s="30"/>
      <c r="H240" s="30"/>
      <c r="I240" s="30"/>
      <c r="J240" s="30"/>
      <c r="K240" s="30"/>
      <c r="L240" s="31"/>
      <c r="M240" s="150"/>
      <c r="N240" s="151"/>
      <c r="O240" s="51"/>
      <c r="P240" s="51"/>
      <c r="Q240" s="51"/>
      <c r="R240" s="51"/>
      <c r="S240" s="51"/>
      <c r="T240" s="52"/>
      <c r="U240" s="30"/>
      <c r="V240" s="30"/>
      <c r="W240" s="30"/>
      <c r="X240" s="30"/>
      <c r="Y240" s="30"/>
      <c r="Z240" s="30"/>
      <c r="AA240" s="30"/>
      <c r="AB240" s="30"/>
      <c r="AC240" s="30"/>
      <c r="AD240" s="30"/>
      <c r="AE240" s="30"/>
      <c r="AT240" s="18" t="s">
        <v>179</v>
      </c>
      <c r="AU240" s="18" t="s">
        <v>79</v>
      </c>
    </row>
    <row r="241" spans="1:65" s="14" customFormat="1">
      <c r="B241" s="158"/>
      <c r="D241" s="148" t="s">
        <v>181</v>
      </c>
      <c r="E241" s="159" t="s">
        <v>3</v>
      </c>
      <c r="F241" s="160" t="s">
        <v>2291</v>
      </c>
      <c r="H241" s="161">
        <v>9.9600000000000009</v>
      </c>
      <c r="L241" s="158"/>
      <c r="M241" s="162"/>
      <c r="N241" s="163"/>
      <c r="O241" s="163"/>
      <c r="P241" s="163"/>
      <c r="Q241" s="163"/>
      <c r="R241" s="163"/>
      <c r="S241" s="163"/>
      <c r="T241" s="164"/>
      <c r="AT241" s="159" t="s">
        <v>181</v>
      </c>
      <c r="AU241" s="159" t="s">
        <v>79</v>
      </c>
      <c r="AV241" s="14" t="s">
        <v>79</v>
      </c>
      <c r="AW241" s="14" t="s">
        <v>31</v>
      </c>
      <c r="AX241" s="14" t="s">
        <v>70</v>
      </c>
      <c r="AY241" s="159" t="s">
        <v>173</v>
      </c>
    </row>
    <row r="242" spans="1:65" s="14" customFormat="1">
      <c r="B242" s="158"/>
      <c r="D242" s="148" t="s">
        <v>181</v>
      </c>
      <c r="E242" s="159" t="s">
        <v>3</v>
      </c>
      <c r="F242" s="160" t="s">
        <v>2292</v>
      </c>
      <c r="H242" s="161">
        <v>4.07</v>
      </c>
      <c r="L242" s="158"/>
      <c r="M242" s="162"/>
      <c r="N242" s="163"/>
      <c r="O242" s="163"/>
      <c r="P242" s="163"/>
      <c r="Q242" s="163"/>
      <c r="R242" s="163"/>
      <c r="S242" s="163"/>
      <c r="T242" s="164"/>
      <c r="AT242" s="159" t="s">
        <v>181</v>
      </c>
      <c r="AU242" s="159" t="s">
        <v>79</v>
      </c>
      <c r="AV242" s="14" t="s">
        <v>79</v>
      </c>
      <c r="AW242" s="14" t="s">
        <v>31</v>
      </c>
      <c r="AX242" s="14" t="s">
        <v>70</v>
      </c>
      <c r="AY242" s="159" t="s">
        <v>173</v>
      </c>
    </row>
    <row r="243" spans="1:65" s="14" customFormat="1" ht="22.5">
      <c r="B243" s="158"/>
      <c r="D243" s="148" t="s">
        <v>181</v>
      </c>
      <c r="E243" s="159" t="s">
        <v>3</v>
      </c>
      <c r="F243" s="160" t="s">
        <v>2293</v>
      </c>
      <c r="H243" s="161">
        <v>44.76</v>
      </c>
      <c r="L243" s="158"/>
      <c r="M243" s="162"/>
      <c r="N243" s="163"/>
      <c r="O243" s="163"/>
      <c r="P243" s="163"/>
      <c r="Q243" s="163"/>
      <c r="R243" s="163"/>
      <c r="S243" s="163"/>
      <c r="T243" s="164"/>
      <c r="AT243" s="159" t="s">
        <v>181</v>
      </c>
      <c r="AU243" s="159" t="s">
        <v>79</v>
      </c>
      <c r="AV243" s="14" t="s">
        <v>79</v>
      </c>
      <c r="AW243" s="14" t="s">
        <v>31</v>
      </c>
      <c r="AX243" s="14" t="s">
        <v>70</v>
      </c>
      <c r="AY243" s="159" t="s">
        <v>173</v>
      </c>
    </row>
    <row r="244" spans="1:65" s="15" customFormat="1">
      <c r="B244" s="165"/>
      <c r="D244" s="148" t="s">
        <v>181</v>
      </c>
      <c r="E244" s="166" t="s">
        <v>3</v>
      </c>
      <c r="F244" s="167" t="s">
        <v>188</v>
      </c>
      <c r="H244" s="168">
        <v>58.79</v>
      </c>
      <c r="L244" s="165"/>
      <c r="M244" s="169"/>
      <c r="N244" s="170"/>
      <c r="O244" s="170"/>
      <c r="P244" s="170"/>
      <c r="Q244" s="170"/>
      <c r="R244" s="170"/>
      <c r="S244" s="170"/>
      <c r="T244" s="171"/>
      <c r="AT244" s="166" t="s">
        <v>181</v>
      </c>
      <c r="AU244" s="166" t="s">
        <v>79</v>
      </c>
      <c r="AV244" s="15" t="s">
        <v>178</v>
      </c>
      <c r="AW244" s="15" t="s">
        <v>31</v>
      </c>
      <c r="AX244" s="15" t="s">
        <v>76</v>
      </c>
      <c r="AY244" s="166" t="s">
        <v>173</v>
      </c>
    </row>
    <row r="245" spans="1:65" s="2" customFormat="1" ht="33" customHeight="1">
      <c r="A245" s="30"/>
      <c r="B245" s="135"/>
      <c r="C245" s="136" t="s">
        <v>297</v>
      </c>
      <c r="D245" s="136" t="s">
        <v>175</v>
      </c>
      <c r="E245" s="137" t="s">
        <v>2294</v>
      </c>
      <c r="F245" s="138" t="s">
        <v>2295</v>
      </c>
      <c r="G245" s="139" t="s">
        <v>176</v>
      </c>
      <c r="H245" s="140">
        <v>70.599999999999994</v>
      </c>
      <c r="I245" s="141"/>
      <c r="J245" s="141">
        <f>ROUND(I245*H245,2)</f>
        <v>0</v>
      </c>
      <c r="K245" s="138" t="s">
        <v>177</v>
      </c>
      <c r="L245" s="31"/>
      <c r="M245" s="142" t="s">
        <v>3</v>
      </c>
      <c r="N245" s="143" t="s">
        <v>41</v>
      </c>
      <c r="O245" s="144">
        <v>0.56200000000000006</v>
      </c>
      <c r="P245" s="144">
        <f>O245*H245</f>
        <v>39.677199999999999</v>
      </c>
      <c r="Q245" s="144">
        <v>0.15679999999999999</v>
      </c>
      <c r="R245" s="144">
        <f>Q245*H245</f>
        <v>11.070079999999999</v>
      </c>
      <c r="S245" s="144">
        <v>0</v>
      </c>
      <c r="T245" s="145">
        <f>S245*H245</f>
        <v>0</v>
      </c>
      <c r="U245" s="30"/>
      <c r="V245" s="30"/>
      <c r="W245" s="30"/>
      <c r="X245" s="30"/>
      <c r="Y245" s="30"/>
      <c r="Z245" s="30"/>
      <c r="AA245" s="30"/>
      <c r="AB245" s="30"/>
      <c r="AC245" s="30"/>
      <c r="AD245" s="30"/>
      <c r="AE245" s="30"/>
      <c r="AR245" s="146" t="s">
        <v>178</v>
      </c>
      <c r="AT245" s="146" t="s">
        <v>175</v>
      </c>
      <c r="AU245" s="146" t="s">
        <v>79</v>
      </c>
      <c r="AY245" s="18" t="s">
        <v>173</v>
      </c>
      <c r="BE245" s="147">
        <f>IF(N245="základní",J245,0)</f>
        <v>0</v>
      </c>
      <c r="BF245" s="147">
        <f>IF(N245="snížená",J245,0)</f>
        <v>0</v>
      </c>
      <c r="BG245" s="147">
        <f>IF(N245="zákl. přenesená",J245,0)</f>
        <v>0</v>
      </c>
      <c r="BH245" s="147">
        <f>IF(N245="sníž. přenesená",J245,0)</f>
        <v>0</v>
      </c>
      <c r="BI245" s="147">
        <f>IF(N245="nulová",J245,0)</f>
        <v>0</v>
      </c>
      <c r="BJ245" s="18" t="s">
        <v>76</v>
      </c>
      <c r="BK245" s="147">
        <f>ROUND(I245*H245,2)</f>
        <v>0</v>
      </c>
      <c r="BL245" s="18" t="s">
        <v>178</v>
      </c>
      <c r="BM245" s="146" t="s">
        <v>2296</v>
      </c>
    </row>
    <row r="246" spans="1:65" s="2" customFormat="1" ht="175.5">
      <c r="A246" s="30"/>
      <c r="B246" s="31"/>
      <c r="C246" s="30"/>
      <c r="D246" s="148" t="s">
        <v>179</v>
      </c>
      <c r="E246" s="30"/>
      <c r="F246" s="149" t="s">
        <v>2297</v>
      </c>
      <c r="G246" s="30"/>
      <c r="H246" s="30"/>
      <c r="I246" s="30"/>
      <c r="J246" s="30"/>
      <c r="K246" s="30"/>
      <c r="L246" s="31"/>
      <c r="M246" s="150"/>
      <c r="N246" s="151"/>
      <c r="O246" s="51"/>
      <c r="P246" s="51"/>
      <c r="Q246" s="51"/>
      <c r="R246" s="51"/>
      <c r="S246" s="51"/>
      <c r="T246" s="52"/>
      <c r="U246" s="30"/>
      <c r="V246" s="30"/>
      <c r="W246" s="30"/>
      <c r="X246" s="30"/>
      <c r="Y246" s="30"/>
      <c r="Z246" s="30"/>
      <c r="AA246" s="30"/>
      <c r="AB246" s="30"/>
      <c r="AC246" s="30"/>
      <c r="AD246" s="30"/>
      <c r="AE246" s="30"/>
      <c r="AT246" s="18" t="s">
        <v>179</v>
      </c>
      <c r="AU246" s="18" t="s">
        <v>79</v>
      </c>
    </row>
    <row r="247" spans="1:65" s="13" customFormat="1">
      <c r="B247" s="152"/>
      <c r="D247" s="148" t="s">
        <v>181</v>
      </c>
      <c r="E247" s="153" t="s">
        <v>3</v>
      </c>
      <c r="F247" s="154" t="s">
        <v>2218</v>
      </c>
      <c r="H247" s="153" t="s">
        <v>3</v>
      </c>
      <c r="L247" s="152"/>
      <c r="M247" s="155"/>
      <c r="N247" s="156"/>
      <c r="O247" s="156"/>
      <c r="P247" s="156"/>
      <c r="Q247" s="156"/>
      <c r="R247" s="156"/>
      <c r="S247" s="156"/>
      <c r="T247" s="157"/>
      <c r="AT247" s="153" t="s">
        <v>181</v>
      </c>
      <c r="AU247" s="153" t="s">
        <v>79</v>
      </c>
      <c r="AV247" s="13" t="s">
        <v>76</v>
      </c>
      <c r="AW247" s="13" t="s">
        <v>31</v>
      </c>
      <c r="AX247" s="13" t="s">
        <v>70</v>
      </c>
      <c r="AY247" s="153" t="s">
        <v>173</v>
      </c>
    </row>
    <row r="248" spans="1:65" s="13" customFormat="1">
      <c r="B248" s="152"/>
      <c r="D248" s="148" t="s">
        <v>181</v>
      </c>
      <c r="E248" s="153" t="s">
        <v>3</v>
      </c>
      <c r="F248" s="154" t="s">
        <v>2298</v>
      </c>
      <c r="H248" s="153" t="s">
        <v>3</v>
      </c>
      <c r="L248" s="152"/>
      <c r="M248" s="155"/>
      <c r="N248" s="156"/>
      <c r="O248" s="156"/>
      <c r="P248" s="156"/>
      <c r="Q248" s="156"/>
      <c r="R248" s="156"/>
      <c r="S248" s="156"/>
      <c r="T248" s="157"/>
      <c r="AT248" s="153" t="s">
        <v>181</v>
      </c>
      <c r="AU248" s="153" t="s">
        <v>79</v>
      </c>
      <c r="AV248" s="13" t="s">
        <v>76</v>
      </c>
      <c r="AW248" s="13" t="s">
        <v>31</v>
      </c>
      <c r="AX248" s="13" t="s">
        <v>70</v>
      </c>
      <c r="AY248" s="153" t="s">
        <v>173</v>
      </c>
    </row>
    <row r="249" spans="1:65" s="14" customFormat="1">
      <c r="B249" s="158"/>
      <c r="D249" s="148" t="s">
        <v>181</v>
      </c>
      <c r="E249" s="159" t="s">
        <v>3</v>
      </c>
      <c r="F249" s="160" t="s">
        <v>2299</v>
      </c>
      <c r="H249" s="161">
        <v>70.599999999999994</v>
      </c>
      <c r="L249" s="158"/>
      <c r="M249" s="162"/>
      <c r="N249" s="163"/>
      <c r="O249" s="163"/>
      <c r="P249" s="163"/>
      <c r="Q249" s="163"/>
      <c r="R249" s="163"/>
      <c r="S249" s="163"/>
      <c r="T249" s="164"/>
      <c r="AT249" s="159" t="s">
        <v>181</v>
      </c>
      <c r="AU249" s="159" t="s">
        <v>79</v>
      </c>
      <c r="AV249" s="14" t="s">
        <v>79</v>
      </c>
      <c r="AW249" s="14" t="s">
        <v>31</v>
      </c>
      <c r="AX249" s="14" t="s">
        <v>70</v>
      </c>
      <c r="AY249" s="159" t="s">
        <v>173</v>
      </c>
    </row>
    <row r="250" spans="1:65" s="15" customFormat="1">
      <c r="B250" s="165"/>
      <c r="D250" s="148" t="s">
        <v>181</v>
      </c>
      <c r="E250" s="166" t="s">
        <v>3</v>
      </c>
      <c r="F250" s="167" t="s">
        <v>188</v>
      </c>
      <c r="H250" s="168">
        <v>70.599999999999994</v>
      </c>
      <c r="L250" s="165"/>
      <c r="M250" s="169"/>
      <c r="N250" s="170"/>
      <c r="O250" s="170"/>
      <c r="P250" s="170"/>
      <c r="Q250" s="170"/>
      <c r="R250" s="170"/>
      <c r="S250" s="170"/>
      <c r="T250" s="171"/>
      <c r="AT250" s="166" t="s">
        <v>181</v>
      </c>
      <c r="AU250" s="166" t="s">
        <v>79</v>
      </c>
      <c r="AV250" s="15" t="s">
        <v>178</v>
      </c>
      <c r="AW250" s="15" t="s">
        <v>31</v>
      </c>
      <c r="AX250" s="15" t="s">
        <v>76</v>
      </c>
      <c r="AY250" s="166" t="s">
        <v>173</v>
      </c>
    </row>
    <row r="251" spans="1:65" s="2" customFormat="1" ht="21.75" customHeight="1">
      <c r="A251" s="30"/>
      <c r="B251" s="135"/>
      <c r="C251" s="136" t="s">
        <v>301</v>
      </c>
      <c r="D251" s="136" t="s">
        <v>175</v>
      </c>
      <c r="E251" s="137" t="s">
        <v>334</v>
      </c>
      <c r="F251" s="138" t="s">
        <v>335</v>
      </c>
      <c r="G251" s="139" t="s">
        <v>200</v>
      </c>
      <c r="H251" s="140">
        <v>35.700000000000003</v>
      </c>
      <c r="I251" s="141"/>
      <c r="J251" s="141">
        <f>ROUND(I251*H251,2)</f>
        <v>0</v>
      </c>
      <c r="K251" s="138" t="s">
        <v>177</v>
      </c>
      <c r="L251" s="31"/>
      <c r="M251" s="142" t="s">
        <v>3</v>
      </c>
      <c r="N251" s="143" t="s">
        <v>41</v>
      </c>
      <c r="O251" s="144">
        <v>1.56</v>
      </c>
      <c r="P251" s="144">
        <f>O251*H251</f>
        <v>55.692000000000007</v>
      </c>
      <c r="Q251" s="144">
        <v>0</v>
      </c>
      <c r="R251" s="144">
        <f>Q251*H251</f>
        <v>0</v>
      </c>
      <c r="S251" s="144">
        <v>0</v>
      </c>
      <c r="T251" s="145">
        <f>S251*H251</f>
        <v>0</v>
      </c>
      <c r="U251" s="30"/>
      <c r="V251" s="30"/>
      <c r="W251" s="30"/>
      <c r="X251" s="30"/>
      <c r="Y251" s="30"/>
      <c r="Z251" s="30"/>
      <c r="AA251" s="30"/>
      <c r="AB251" s="30"/>
      <c r="AC251" s="30"/>
      <c r="AD251" s="30"/>
      <c r="AE251" s="30"/>
      <c r="AR251" s="146" t="s">
        <v>178</v>
      </c>
      <c r="AT251" s="146" t="s">
        <v>175</v>
      </c>
      <c r="AU251" s="146" t="s">
        <v>79</v>
      </c>
      <c r="AY251" s="18" t="s">
        <v>173</v>
      </c>
      <c r="BE251" s="147">
        <f>IF(N251="základní",J251,0)</f>
        <v>0</v>
      </c>
      <c r="BF251" s="147">
        <f>IF(N251="snížená",J251,0)</f>
        <v>0</v>
      </c>
      <c r="BG251" s="147">
        <f>IF(N251="zákl. přenesená",J251,0)</f>
        <v>0</v>
      </c>
      <c r="BH251" s="147">
        <f>IF(N251="sníž. přenesená",J251,0)</f>
        <v>0</v>
      </c>
      <c r="BI251" s="147">
        <f>IF(N251="nulová",J251,0)</f>
        <v>0</v>
      </c>
      <c r="BJ251" s="18" t="s">
        <v>76</v>
      </c>
      <c r="BK251" s="147">
        <f>ROUND(I251*H251,2)</f>
        <v>0</v>
      </c>
      <c r="BL251" s="18" t="s">
        <v>178</v>
      </c>
      <c r="BM251" s="146" t="s">
        <v>2300</v>
      </c>
    </row>
    <row r="252" spans="1:65" s="2" customFormat="1" ht="97.5">
      <c r="A252" s="30"/>
      <c r="B252" s="31"/>
      <c r="C252" s="30"/>
      <c r="D252" s="148" t="s">
        <v>179</v>
      </c>
      <c r="E252" s="30"/>
      <c r="F252" s="149" t="s">
        <v>336</v>
      </c>
      <c r="G252" s="30"/>
      <c r="H252" s="30"/>
      <c r="I252" s="30"/>
      <c r="J252" s="30"/>
      <c r="K252" s="30"/>
      <c r="L252" s="31"/>
      <c r="M252" s="150"/>
      <c r="N252" s="151"/>
      <c r="O252" s="51"/>
      <c r="P252" s="51"/>
      <c r="Q252" s="51"/>
      <c r="R252" s="51"/>
      <c r="S252" s="51"/>
      <c r="T252" s="52"/>
      <c r="U252" s="30"/>
      <c r="V252" s="30"/>
      <c r="W252" s="30"/>
      <c r="X252" s="30"/>
      <c r="Y252" s="30"/>
      <c r="Z252" s="30"/>
      <c r="AA252" s="30"/>
      <c r="AB252" s="30"/>
      <c r="AC252" s="30"/>
      <c r="AD252" s="30"/>
      <c r="AE252" s="30"/>
      <c r="AT252" s="18" t="s">
        <v>179</v>
      </c>
      <c r="AU252" s="18" t="s">
        <v>79</v>
      </c>
    </row>
    <row r="253" spans="1:65" s="13" customFormat="1">
      <c r="B253" s="152"/>
      <c r="D253" s="148" t="s">
        <v>181</v>
      </c>
      <c r="E253" s="153" t="s">
        <v>3</v>
      </c>
      <c r="F253" s="154" t="s">
        <v>1995</v>
      </c>
      <c r="H253" s="153" t="s">
        <v>3</v>
      </c>
      <c r="L253" s="152"/>
      <c r="M253" s="155"/>
      <c r="N253" s="156"/>
      <c r="O253" s="156"/>
      <c r="P253" s="156"/>
      <c r="Q253" s="156"/>
      <c r="R253" s="156"/>
      <c r="S253" s="156"/>
      <c r="T253" s="157"/>
      <c r="AT253" s="153" t="s">
        <v>181</v>
      </c>
      <c r="AU253" s="153" t="s">
        <v>79</v>
      </c>
      <c r="AV253" s="13" t="s">
        <v>76</v>
      </c>
      <c r="AW253" s="13" t="s">
        <v>31</v>
      </c>
      <c r="AX253" s="13" t="s">
        <v>70</v>
      </c>
      <c r="AY253" s="153" t="s">
        <v>173</v>
      </c>
    </row>
    <row r="254" spans="1:65" s="14" customFormat="1">
      <c r="B254" s="158"/>
      <c r="D254" s="148" t="s">
        <v>181</v>
      </c>
      <c r="E254" s="159" t="s">
        <v>3</v>
      </c>
      <c r="F254" s="160" t="s">
        <v>2301</v>
      </c>
      <c r="H254" s="161">
        <v>35.700000000000003</v>
      </c>
      <c r="L254" s="158"/>
      <c r="M254" s="162"/>
      <c r="N254" s="163"/>
      <c r="O254" s="163"/>
      <c r="P254" s="163"/>
      <c r="Q254" s="163"/>
      <c r="R254" s="163"/>
      <c r="S254" s="163"/>
      <c r="T254" s="164"/>
      <c r="AT254" s="159" t="s">
        <v>181</v>
      </c>
      <c r="AU254" s="159" t="s">
        <v>79</v>
      </c>
      <c r="AV254" s="14" t="s">
        <v>79</v>
      </c>
      <c r="AW254" s="14" t="s">
        <v>31</v>
      </c>
      <c r="AX254" s="14" t="s">
        <v>70</v>
      </c>
      <c r="AY254" s="159" t="s">
        <v>173</v>
      </c>
    </row>
    <row r="255" spans="1:65" s="15" customFormat="1">
      <c r="B255" s="165"/>
      <c r="D255" s="148" t="s">
        <v>181</v>
      </c>
      <c r="E255" s="166" t="s">
        <v>3</v>
      </c>
      <c r="F255" s="167" t="s">
        <v>188</v>
      </c>
      <c r="H255" s="168">
        <v>35.700000000000003</v>
      </c>
      <c r="L255" s="165"/>
      <c r="M255" s="169"/>
      <c r="N255" s="170"/>
      <c r="O255" s="170"/>
      <c r="P255" s="170"/>
      <c r="Q255" s="170"/>
      <c r="R255" s="170"/>
      <c r="S255" s="170"/>
      <c r="T255" s="171"/>
      <c r="AT255" s="166" t="s">
        <v>181</v>
      </c>
      <c r="AU255" s="166" t="s">
        <v>79</v>
      </c>
      <c r="AV255" s="15" t="s">
        <v>178</v>
      </c>
      <c r="AW255" s="15" t="s">
        <v>31</v>
      </c>
      <c r="AX255" s="15" t="s">
        <v>76</v>
      </c>
      <c r="AY255" s="166" t="s">
        <v>173</v>
      </c>
    </row>
    <row r="256" spans="1:65" s="2" customFormat="1" ht="21.75" customHeight="1">
      <c r="A256" s="30"/>
      <c r="B256" s="135"/>
      <c r="C256" s="136" t="s">
        <v>307</v>
      </c>
      <c r="D256" s="136" t="s">
        <v>175</v>
      </c>
      <c r="E256" s="137" t="s">
        <v>2302</v>
      </c>
      <c r="F256" s="138" t="s">
        <v>2303</v>
      </c>
      <c r="G256" s="139" t="s">
        <v>200</v>
      </c>
      <c r="H256" s="140">
        <v>60</v>
      </c>
      <c r="I256" s="141"/>
      <c r="J256" s="141">
        <f>ROUND(I256*H256,2)</f>
        <v>0</v>
      </c>
      <c r="K256" s="138" t="s">
        <v>177</v>
      </c>
      <c r="L256" s="31"/>
      <c r="M256" s="142" t="s">
        <v>3</v>
      </c>
      <c r="N256" s="143" t="s">
        <v>41</v>
      </c>
      <c r="O256" s="144">
        <v>0.8</v>
      </c>
      <c r="P256" s="144">
        <f>O256*H256</f>
        <v>48</v>
      </c>
      <c r="Q256" s="144">
        <v>2.4500000000000002</v>
      </c>
      <c r="R256" s="144">
        <f>Q256*H256</f>
        <v>147</v>
      </c>
      <c r="S256" s="144">
        <v>0</v>
      </c>
      <c r="T256" s="145">
        <f>S256*H256</f>
        <v>0</v>
      </c>
      <c r="U256" s="30"/>
      <c r="V256" s="30"/>
      <c r="W256" s="30"/>
      <c r="X256" s="30"/>
      <c r="Y256" s="30"/>
      <c r="Z256" s="30"/>
      <c r="AA256" s="30"/>
      <c r="AB256" s="30"/>
      <c r="AC256" s="30"/>
      <c r="AD256" s="30"/>
      <c r="AE256" s="30"/>
      <c r="AR256" s="146" t="s">
        <v>178</v>
      </c>
      <c r="AT256" s="146" t="s">
        <v>175</v>
      </c>
      <c r="AU256" s="146" t="s">
        <v>79</v>
      </c>
      <c r="AY256" s="18" t="s">
        <v>173</v>
      </c>
      <c r="BE256" s="147">
        <f>IF(N256="základní",J256,0)</f>
        <v>0</v>
      </c>
      <c r="BF256" s="147">
        <f>IF(N256="snížená",J256,0)</f>
        <v>0</v>
      </c>
      <c r="BG256" s="147">
        <f>IF(N256="zákl. přenesená",J256,0)</f>
        <v>0</v>
      </c>
      <c r="BH256" s="147">
        <f>IF(N256="sníž. přenesená",J256,0)</f>
        <v>0</v>
      </c>
      <c r="BI256" s="147">
        <f>IF(N256="nulová",J256,0)</f>
        <v>0</v>
      </c>
      <c r="BJ256" s="18" t="s">
        <v>76</v>
      </c>
      <c r="BK256" s="147">
        <f>ROUND(I256*H256,2)</f>
        <v>0</v>
      </c>
      <c r="BL256" s="18" t="s">
        <v>178</v>
      </c>
      <c r="BM256" s="146" t="s">
        <v>2304</v>
      </c>
    </row>
    <row r="257" spans="1:65" s="2" customFormat="1" ht="107.25">
      <c r="A257" s="30"/>
      <c r="B257" s="31"/>
      <c r="C257" s="30"/>
      <c r="D257" s="148" t="s">
        <v>179</v>
      </c>
      <c r="E257" s="30"/>
      <c r="F257" s="149" t="s">
        <v>2305</v>
      </c>
      <c r="G257" s="30"/>
      <c r="H257" s="30"/>
      <c r="I257" s="30"/>
      <c r="J257" s="30"/>
      <c r="K257" s="30"/>
      <c r="L257" s="31"/>
      <c r="M257" s="150"/>
      <c r="N257" s="151"/>
      <c r="O257" s="51"/>
      <c r="P257" s="51"/>
      <c r="Q257" s="51"/>
      <c r="R257" s="51"/>
      <c r="S257" s="51"/>
      <c r="T257" s="52"/>
      <c r="U257" s="30"/>
      <c r="V257" s="30"/>
      <c r="W257" s="30"/>
      <c r="X257" s="30"/>
      <c r="Y257" s="30"/>
      <c r="Z257" s="30"/>
      <c r="AA257" s="30"/>
      <c r="AB257" s="30"/>
      <c r="AC257" s="30"/>
      <c r="AD257" s="30"/>
      <c r="AE257" s="30"/>
      <c r="AT257" s="18" t="s">
        <v>179</v>
      </c>
      <c r="AU257" s="18" t="s">
        <v>79</v>
      </c>
    </row>
    <row r="258" spans="1:65" s="13" customFormat="1">
      <c r="B258" s="152"/>
      <c r="D258" s="148" t="s">
        <v>181</v>
      </c>
      <c r="E258" s="153" t="s">
        <v>3</v>
      </c>
      <c r="F258" s="154" t="s">
        <v>2306</v>
      </c>
      <c r="H258" s="153" t="s">
        <v>3</v>
      </c>
      <c r="L258" s="152"/>
      <c r="M258" s="155"/>
      <c r="N258" s="156"/>
      <c r="O258" s="156"/>
      <c r="P258" s="156"/>
      <c r="Q258" s="156"/>
      <c r="R258" s="156"/>
      <c r="S258" s="156"/>
      <c r="T258" s="157"/>
      <c r="AT258" s="153" t="s">
        <v>181</v>
      </c>
      <c r="AU258" s="153" t="s">
        <v>79</v>
      </c>
      <c r="AV258" s="13" t="s">
        <v>76</v>
      </c>
      <c r="AW258" s="13" t="s">
        <v>31</v>
      </c>
      <c r="AX258" s="13" t="s">
        <v>70</v>
      </c>
      <c r="AY258" s="153" t="s">
        <v>173</v>
      </c>
    </row>
    <row r="259" spans="1:65" s="14" customFormat="1">
      <c r="B259" s="158"/>
      <c r="D259" s="148" t="s">
        <v>181</v>
      </c>
      <c r="E259" s="159" t="s">
        <v>3</v>
      </c>
      <c r="F259" s="160" t="s">
        <v>2307</v>
      </c>
      <c r="H259" s="161">
        <v>60</v>
      </c>
      <c r="L259" s="158"/>
      <c r="M259" s="162"/>
      <c r="N259" s="163"/>
      <c r="O259" s="163"/>
      <c r="P259" s="163"/>
      <c r="Q259" s="163"/>
      <c r="R259" s="163"/>
      <c r="S259" s="163"/>
      <c r="T259" s="164"/>
      <c r="AT259" s="159" t="s">
        <v>181</v>
      </c>
      <c r="AU259" s="159" t="s">
        <v>79</v>
      </c>
      <c r="AV259" s="14" t="s">
        <v>79</v>
      </c>
      <c r="AW259" s="14" t="s">
        <v>31</v>
      </c>
      <c r="AX259" s="14" t="s">
        <v>76</v>
      </c>
      <c r="AY259" s="159" t="s">
        <v>173</v>
      </c>
    </row>
    <row r="260" spans="1:65" s="2" customFormat="1" ht="44.25" customHeight="1">
      <c r="A260" s="30"/>
      <c r="B260" s="135"/>
      <c r="C260" s="136" t="s">
        <v>311</v>
      </c>
      <c r="D260" s="136" t="s">
        <v>175</v>
      </c>
      <c r="E260" s="137" t="s">
        <v>339</v>
      </c>
      <c r="F260" s="138" t="s">
        <v>340</v>
      </c>
      <c r="G260" s="139" t="s">
        <v>176</v>
      </c>
      <c r="H260" s="140">
        <v>94.56</v>
      </c>
      <c r="I260" s="141"/>
      <c r="J260" s="141">
        <f>ROUND(I260*H260,2)</f>
        <v>0</v>
      </c>
      <c r="K260" s="138" t="s">
        <v>177</v>
      </c>
      <c r="L260" s="31"/>
      <c r="M260" s="142" t="s">
        <v>3</v>
      </c>
      <c r="N260" s="143" t="s">
        <v>41</v>
      </c>
      <c r="O260" s="144">
        <v>1.49</v>
      </c>
      <c r="P260" s="144">
        <f>O260*H260</f>
        <v>140.89439999999999</v>
      </c>
      <c r="Q260" s="144">
        <v>0.71198399999999995</v>
      </c>
      <c r="R260" s="144">
        <f>Q260*H260</f>
        <v>67.325207039999995</v>
      </c>
      <c r="S260" s="144">
        <v>0</v>
      </c>
      <c r="T260" s="145">
        <f>S260*H260</f>
        <v>0</v>
      </c>
      <c r="U260" s="30"/>
      <c r="V260" s="30"/>
      <c r="W260" s="30"/>
      <c r="X260" s="30"/>
      <c r="Y260" s="30"/>
      <c r="Z260" s="30"/>
      <c r="AA260" s="30"/>
      <c r="AB260" s="30"/>
      <c r="AC260" s="30"/>
      <c r="AD260" s="30"/>
      <c r="AE260" s="30"/>
      <c r="AR260" s="146" t="s">
        <v>178</v>
      </c>
      <c r="AT260" s="146" t="s">
        <v>175</v>
      </c>
      <c r="AU260" s="146" t="s">
        <v>79</v>
      </c>
      <c r="AY260" s="18" t="s">
        <v>173</v>
      </c>
      <c r="BE260" s="147">
        <f>IF(N260="základní",J260,0)</f>
        <v>0</v>
      </c>
      <c r="BF260" s="147">
        <f>IF(N260="snížená",J260,0)</f>
        <v>0</v>
      </c>
      <c r="BG260" s="147">
        <f>IF(N260="zákl. přenesená",J260,0)</f>
        <v>0</v>
      </c>
      <c r="BH260" s="147">
        <f>IF(N260="sníž. přenesená",J260,0)</f>
        <v>0</v>
      </c>
      <c r="BI260" s="147">
        <f>IF(N260="nulová",J260,0)</f>
        <v>0</v>
      </c>
      <c r="BJ260" s="18" t="s">
        <v>76</v>
      </c>
      <c r="BK260" s="147">
        <f>ROUND(I260*H260,2)</f>
        <v>0</v>
      </c>
      <c r="BL260" s="18" t="s">
        <v>178</v>
      </c>
      <c r="BM260" s="146" t="s">
        <v>2308</v>
      </c>
    </row>
    <row r="261" spans="1:65" s="13" customFormat="1">
      <c r="B261" s="152"/>
      <c r="D261" s="148" t="s">
        <v>181</v>
      </c>
      <c r="E261" s="153" t="s">
        <v>3</v>
      </c>
      <c r="F261" s="154" t="s">
        <v>2309</v>
      </c>
      <c r="H261" s="153" t="s">
        <v>3</v>
      </c>
      <c r="L261" s="152"/>
      <c r="M261" s="155"/>
      <c r="N261" s="156"/>
      <c r="O261" s="156"/>
      <c r="P261" s="156"/>
      <c r="Q261" s="156"/>
      <c r="R261" s="156"/>
      <c r="S261" s="156"/>
      <c r="T261" s="157"/>
      <c r="AT261" s="153" t="s">
        <v>181</v>
      </c>
      <c r="AU261" s="153" t="s">
        <v>79</v>
      </c>
      <c r="AV261" s="13" t="s">
        <v>76</v>
      </c>
      <c r="AW261" s="13" t="s">
        <v>31</v>
      </c>
      <c r="AX261" s="13" t="s">
        <v>70</v>
      </c>
      <c r="AY261" s="153" t="s">
        <v>173</v>
      </c>
    </row>
    <row r="262" spans="1:65" s="14" customFormat="1">
      <c r="B262" s="158"/>
      <c r="D262" s="148" t="s">
        <v>181</v>
      </c>
      <c r="E262" s="159" t="s">
        <v>3</v>
      </c>
      <c r="F262" s="160" t="s">
        <v>2310</v>
      </c>
      <c r="H262" s="161">
        <v>49.8</v>
      </c>
      <c r="L262" s="158"/>
      <c r="M262" s="162"/>
      <c r="N262" s="163"/>
      <c r="O262" s="163"/>
      <c r="P262" s="163"/>
      <c r="Q262" s="163"/>
      <c r="R262" s="163"/>
      <c r="S262" s="163"/>
      <c r="T262" s="164"/>
      <c r="AT262" s="159" t="s">
        <v>181</v>
      </c>
      <c r="AU262" s="159" t="s">
        <v>79</v>
      </c>
      <c r="AV262" s="14" t="s">
        <v>79</v>
      </c>
      <c r="AW262" s="14" t="s">
        <v>31</v>
      </c>
      <c r="AX262" s="14" t="s">
        <v>70</v>
      </c>
      <c r="AY262" s="159" t="s">
        <v>173</v>
      </c>
    </row>
    <row r="263" spans="1:65" s="14" customFormat="1" ht="22.5">
      <c r="B263" s="158"/>
      <c r="D263" s="148" t="s">
        <v>181</v>
      </c>
      <c r="E263" s="159" t="s">
        <v>3</v>
      </c>
      <c r="F263" s="160" t="s">
        <v>2311</v>
      </c>
      <c r="H263" s="161">
        <v>44.76</v>
      </c>
      <c r="L263" s="158"/>
      <c r="M263" s="162"/>
      <c r="N263" s="163"/>
      <c r="O263" s="163"/>
      <c r="P263" s="163"/>
      <c r="Q263" s="163"/>
      <c r="R263" s="163"/>
      <c r="S263" s="163"/>
      <c r="T263" s="164"/>
      <c r="AT263" s="159" t="s">
        <v>181</v>
      </c>
      <c r="AU263" s="159" t="s">
        <v>79</v>
      </c>
      <c r="AV263" s="14" t="s">
        <v>79</v>
      </c>
      <c r="AW263" s="14" t="s">
        <v>31</v>
      </c>
      <c r="AX263" s="14" t="s">
        <v>70</v>
      </c>
      <c r="AY263" s="159" t="s">
        <v>173</v>
      </c>
    </row>
    <row r="264" spans="1:65" s="15" customFormat="1">
      <c r="B264" s="165"/>
      <c r="D264" s="148" t="s">
        <v>181</v>
      </c>
      <c r="E264" s="166" t="s">
        <v>3</v>
      </c>
      <c r="F264" s="167" t="s">
        <v>188</v>
      </c>
      <c r="H264" s="168">
        <v>94.56</v>
      </c>
      <c r="L264" s="165"/>
      <c r="M264" s="169"/>
      <c r="N264" s="170"/>
      <c r="O264" s="170"/>
      <c r="P264" s="170"/>
      <c r="Q264" s="170"/>
      <c r="R264" s="170"/>
      <c r="S264" s="170"/>
      <c r="T264" s="171"/>
      <c r="AT264" s="166" t="s">
        <v>181</v>
      </c>
      <c r="AU264" s="166" t="s">
        <v>79</v>
      </c>
      <c r="AV264" s="15" t="s">
        <v>178</v>
      </c>
      <c r="AW264" s="15" t="s">
        <v>31</v>
      </c>
      <c r="AX264" s="15" t="s">
        <v>76</v>
      </c>
      <c r="AY264" s="166" t="s">
        <v>173</v>
      </c>
    </row>
    <row r="265" spans="1:65" s="12" customFormat="1" ht="22.9" customHeight="1">
      <c r="B265" s="123"/>
      <c r="D265" s="124" t="s">
        <v>69</v>
      </c>
      <c r="E265" s="133" t="s">
        <v>197</v>
      </c>
      <c r="F265" s="133" t="s">
        <v>342</v>
      </c>
      <c r="J265" s="134">
        <f>BK265</f>
        <v>0</v>
      </c>
      <c r="L265" s="123"/>
      <c r="M265" s="127"/>
      <c r="N265" s="128"/>
      <c r="O265" s="128"/>
      <c r="P265" s="129">
        <f>SUM(P266:P277)</f>
        <v>29.779199999999999</v>
      </c>
      <c r="Q265" s="128"/>
      <c r="R265" s="129">
        <f>SUM(R266:R277)</f>
        <v>0</v>
      </c>
      <c r="S265" s="128"/>
      <c r="T265" s="130">
        <f>SUM(T266:T277)</f>
        <v>52.070399999999999</v>
      </c>
      <c r="AR265" s="124" t="s">
        <v>76</v>
      </c>
      <c r="AT265" s="131" t="s">
        <v>69</v>
      </c>
      <c r="AU265" s="131" t="s">
        <v>76</v>
      </c>
      <c r="AY265" s="124" t="s">
        <v>173</v>
      </c>
      <c r="BK265" s="132">
        <f>SUM(BK266:BK277)</f>
        <v>0</v>
      </c>
    </row>
    <row r="266" spans="1:65" s="2" customFormat="1" ht="55.5" customHeight="1">
      <c r="A266" s="30"/>
      <c r="B266" s="135"/>
      <c r="C266" s="136" t="s">
        <v>312</v>
      </c>
      <c r="D266" s="136" t="s">
        <v>175</v>
      </c>
      <c r="E266" s="137" t="s">
        <v>344</v>
      </c>
      <c r="F266" s="138" t="s">
        <v>345</v>
      </c>
      <c r="G266" s="139" t="s">
        <v>200</v>
      </c>
      <c r="H266" s="140">
        <v>28.8</v>
      </c>
      <c r="I266" s="141"/>
      <c r="J266" s="141">
        <f>ROUND(I266*H266,2)</f>
        <v>0</v>
      </c>
      <c r="K266" s="138" t="s">
        <v>177</v>
      </c>
      <c r="L266" s="31"/>
      <c r="M266" s="142" t="s">
        <v>3</v>
      </c>
      <c r="N266" s="143" t="s">
        <v>41</v>
      </c>
      <c r="O266" s="144">
        <v>0.28199999999999997</v>
      </c>
      <c r="P266" s="144">
        <f>O266*H266</f>
        <v>8.121599999999999</v>
      </c>
      <c r="Q266" s="144">
        <v>0</v>
      </c>
      <c r="R266" s="144">
        <f>Q266*H266</f>
        <v>0</v>
      </c>
      <c r="S266" s="144">
        <v>1.8080000000000001</v>
      </c>
      <c r="T266" s="145">
        <f>S266*H266</f>
        <v>52.070399999999999</v>
      </c>
      <c r="U266" s="30"/>
      <c r="V266" s="30"/>
      <c r="W266" s="30"/>
      <c r="X266" s="30"/>
      <c r="Y266" s="30"/>
      <c r="Z266" s="30"/>
      <c r="AA266" s="30"/>
      <c r="AB266" s="30"/>
      <c r="AC266" s="30"/>
      <c r="AD266" s="30"/>
      <c r="AE266" s="30"/>
      <c r="AR266" s="146" t="s">
        <v>178</v>
      </c>
      <c r="AT266" s="146" t="s">
        <v>175</v>
      </c>
      <c r="AU266" s="146" t="s">
        <v>79</v>
      </c>
      <c r="AY266" s="18" t="s">
        <v>173</v>
      </c>
      <c r="BE266" s="147">
        <f>IF(N266="základní",J266,0)</f>
        <v>0</v>
      </c>
      <c r="BF266" s="147">
        <f>IF(N266="snížená",J266,0)</f>
        <v>0</v>
      </c>
      <c r="BG266" s="147">
        <f>IF(N266="zákl. přenesená",J266,0)</f>
        <v>0</v>
      </c>
      <c r="BH266" s="147">
        <f>IF(N266="sníž. přenesená",J266,0)</f>
        <v>0</v>
      </c>
      <c r="BI266" s="147">
        <f>IF(N266="nulová",J266,0)</f>
        <v>0</v>
      </c>
      <c r="BJ266" s="18" t="s">
        <v>76</v>
      </c>
      <c r="BK266" s="147">
        <f>ROUND(I266*H266,2)</f>
        <v>0</v>
      </c>
      <c r="BL266" s="18" t="s">
        <v>178</v>
      </c>
      <c r="BM266" s="146" t="s">
        <v>2312</v>
      </c>
    </row>
    <row r="267" spans="1:65" s="2" customFormat="1" ht="48.75">
      <c r="A267" s="30"/>
      <c r="B267" s="31"/>
      <c r="C267" s="30"/>
      <c r="D267" s="148" t="s">
        <v>179</v>
      </c>
      <c r="E267" s="30"/>
      <c r="F267" s="149" t="s">
        <v>346</v>
      </c>
      <c r="G267" s="30"/>
      <c r="H267" s="30"/>
      <c r="I267" s="30"/>
      <c r="J267" s="30"/>
      <c r="K267" s="30"/>
      <c r="L267" s="31"/>
      <c r="M267" s="150"/>
      <c r="N267" s="151"/>
      <c r="O267" s="51"/>
      <c r="P267" s="51"/>
      <c r="Q267" s="51"/>
      <c r="R267" s="51"/>
      <c r="S267" s="51"/>
      <c r="T267" s="52"/>
      <c r="U267" s="30"/>
      <c r="V267" s="30"/>
      <c r="W267" s="30"/>
      <c r="X267" s="30"/>
      <c r="Y267" s="30"/>
      <c r="Z267" s="30"/>
      <c r="AA267" s="30"/>
      <c r="AB267" s="30"/>
      <c r="AC267" s="30"/>
      <c r="AD267" s="30"/>
      <c r="AE267" s="30"/>
      <c r="AT267" s="18" t="s">
        <v>179</v>
      </c>
      <c r="AU267" s="18" t="s">
        <v>79</v>
      </c>
    </row>
    <row r="268" spans="1:65" s="14" customFormat="1">
      <c r="B268" s="158"/>
      <c r="D268" s="148" t="s">
        <v>181</v>
      </c>
      <c r="E268" s="159" t="s">
        <v>3</v>
      </c>
      <c r="F268" s="160" t="s">
        <v>2313</v>
      </c>
      <c r="H268" s="161">
        <v>28.8</v>
      </c>
      <c r="L268" s="158"/>
      <c r="M268" s="162"/>
      <c r="N268" s="163"/>
      <c r="O268" s="163"/>
      <c r="P268" s="163"/>
      <c r="Q268" s="163"/>
      <c r="R268" s="163"/>
      <c r="S268" s="163"/>
      <c r="T268" s="164"/>
      <c r="AT268" s="159" t="s">
        <v>181</v>
      </c>
      <c r="AU268" s="159" t="s">
        <v>79</v>
      </c>
      <c r="AV268" s="14" t="s">
        <v>79</v>
      </c>
      <c r="AW268" s="14" t="s">
        <v>31</v>
      </c>
      <c r="AX268" s="14" t="s">
        <v>70</v>
      </c>
      <c r="AY268" s="159" t="s">
        <v>173</v>
      </c>
    </row>
    <row r="269" spans="1:65" s="15" customFormat="1">
      <c r="B269" s="165"/>
      <c r="D269" s="148" t="s">
        <v>181</v>
      </c>
      <c r="E269" s="166" t="s">
        <v>3</v>
      </c>
      <c r="F269" s="167" t="s">
        <v>188</v>
      </c>
      <c r="H269" s="168">
        <v>28.8</v>
      </c>
      <c r="L269" s="165"/>
      <c r="M269" s="169"/>
      <c r="N269" s="170"/>
      <c r="O269" s="170"/>
      <c r="P269" s="170"/>
      <c r="Q269" s="170"/>
      <c r="R269" s="170"/>
      <c r="S269" s="170"/>
      <c r="T269" s="171"/>
      <c r="AT269" s="166" t="s">
        <v>181</v>
      </c>
      <c r="AU269" s="166" t="s">
        <v>79</v>
      </c>
      <c r="AV269" s="15" t="s">
        <v>178</v>
      </c>
      <c r="AW269" s="15" t="s">
        <v>31</v>
      </c>
      <c r="AX269" s="15" t="s">
        <v>76</v>
      </c>
      <c r="AY269" s="166" t="s">
        <v>173</v>
      </c>
    </row>
    <row r="270" spans="1:65" s="2" customFormat="1" ht="33" customHeight="1">
      <c r="A270" s="30"/>
      <c r="B270" s="135"/>
      <c r="C270" s="136" t="s">
        <v>313</v>
      </c>
      <c r="D270" s="136" t="s">
        <v>175</v>
      </c>
      <c r="E270" s="137" t="s">
        <v>348</v>
      </c>
      <c r="F270" s="138" t="s">
        <v>349</v>
      </c>
      <c r="G270" s="139" t="s">
        <v>200</v>
      </c>
      <c r="H270" s="140">
        <v>28.8</v>
      </c>
      <c r="I270" s="141"/>
      <c r="J270" s="141">
        <f>ROUND(I270*H270,2)</f>
        <v>0</v>
      </c>
      <c r="K270" s="138" t="s">
        <v>177</v>
      </c>
      <c r="L270" s="31"/>
      <c r="M270" s="142" t="s">
        <v>3</v>
      </c>
      <c r="N270" s="143" t="s">
        <v>41</v>
      </c>
      <c r="O270" s="144">
        <v>0.63900000000000001</v>
      </c>
      <c r="P270" s="144">
        <f>O270*H270</f>
        <v>18.403200000000002</v>
      </c>
      <c r="Q270" s="144">
        <v>0</v>
      </c>
      <c r="R270" s="144">
        <f>Q270*H270</f>
        <v>0</v>
      </c>
      <c r="S270" s="144">
        <v>0</v>
      </c>
      <c r="T270" s="145">
        <f>S270*H270</f>
        <v>0</v>
      </c>
      <c r="U270" s="30"/>
      <c r="V270" s="30"/>
      <c r="W270" s="30"/>
      <c r="X270" s="30"/>
      <c r="Y270" s="30"/>
      <c r="Z270" s="30"/>
      <c r="AA270" s="30"/>
      <c r="AB270" s="30"/>
      <c r="AC270" s="30"/>
      <c r="AD270" s="30"/>
      <c r="AE270" s="30"/>
      <c r="AR270" s="146" t="s">
        <v>178</v>
      </c>
      <c r="AT270" s="146" t="s">
        <v>175</v>
      </c>
      <c r="AU270" s="146" t="s">
        <v>79</v>
      </c>
      <c r="AY270" s="18" t="s">
        <v>173</v>
      </c>
      <c r="BE270" s="147">
        <f>IF(N270="základní",J270,0)</f>
        <v>0</v>
      </c>
      <c r="BF270" s="147">
        <f>IF(N270="snížená",J270,0)</f>
        <v>0</v>
      </c>
      <c r="BG270" s="147">
        <f>IF(N270="zákl. přenesená",J270,0)</f>
        <v>0</v>
      </c>
      <c r="BH270" s="147">
        <f>IF(N270="sníž. přenesená",J270,0)</f>
        <v>0</v>
      </c>
      <c r="BI270" s="147">
        <f>IF(N270="nulová",J270,0)</f>
        <v>0</v>
      </c>
      <c r="BJ270" s="18" t="s">
        <v>76</v>
      </c>
      <c r="BK270" s="147">
        <f>ROUND(I270*H270,2)</f>
        <v>0</v>
      </c>
      <c r="BL270" s="18" t="s">
        <v>178</v>
      </c>
      <c r="BM270" s="146" t="s">
        <v>2314</v>
      </c>
    </row>
    <row r="271" spans="1:65" s="2" customFormat="1" ht="156">
      <c r="A271" s="30"/>
      <c r="B271" s="31"/>
      <c r="C271" s="30"/>
      <c r="D271" s="148" t="s">
        <v>179</v>
      </c>
      <c r="E271" s="30"/>
      <c r="F271" s="149" t="s">
        <v>350</v>
      </c>
      <c r="G271" s="30"/>
      <c r="H271" s="30"/>
      <c r="I271" s="30"/>
      <c r="J271" s="30"/>
      <c r="K271" s="30"/>
      <c r="L271" s="31"/>
      <c r="M271" s="150"/>
      <c r="N271" s="151"/>
      <c r="O271" s="51"/>
      <c r="P271" s="51"/>
      <c r="Q271" s="51"/>
      <c r="R271" s="51"/>
      <c r="S271" s="51"/>
      <c r="T271" s="52"/>
      <c r="U271" s="30"/>
      <c r="V271" s="30"/>
      <c r="W271" s="30"/>
      <c r="X271" s="30"/>
      <c r="Y271" s="30"/>
      <c r="Z271" s="30"/>
      <c r="AA271" s="30"/>
      <c r="AB271" s="30"/>
      <c r="AC271" s="30"/>
      <c r="AD271" s="30"/>
      <c r="AE271" s="30"/>
      <c r="AT271" s="18" t="s">
        <v>179</v>
      </c>
      <c r="AU271" s="18" t="s">
        <v>79</v>
      </c>
    </row>
    <row r="272" spans="1:65" s="13" customFormat="1">
      <c r="B272" s="152"/>
      <c r="D272" s="148" t="s">
        <v>181</v>
      </c>
      <c r="E272" s="153" t="s">
        <v>3</v>
      </c>
      <c r="F272" s="154" t="s">
        <v>2315</v>
      </c>
      <c r="H272" s="153" t="s">
        <v>3</v>
      </c>
      <c r="L272" s="152"/>
      <c r="M272" s="155"/>
      <c r="N272" s="156"/>
      <c r="O272" s="156"/>
      <c r="P272" s="156"/>
      <c r="Q272" s="156"/>
      <c r="R272" s="156"/>
      <c r="S272" s="156"/>
      <c r="T272" s="157"/>
      <c r="AT272" s="153" t="s">
        <v>181</v>
      </c>
      <c r="AU272" s="153" t="s">
        <v>79</v>
      </c>
      <c r="AV272" s="13" t="s">
        <v>76</v>
      </c>
      <c r="AW272" s="13" t="s">
        <v>31</v>
      </c>
      <c r="AX272" s="13" t="s">
        <v>70</v>
      </c>
      <c r="AY272" s="153" t="s">
        <v>173</v>
      </c>
    </row>
    <row r="273" spans="1:65" s="14" customFormat="1">
      <c r="B273" s="158"/>
      <c r="D273" s="148" t="s">
        <v>181</v>
      </c>
      <c r="E273" s="159" t="s">
        <v>3</v>
      </c>
      <c r="F273" s="160" t="s">
        <v>2316</v>
      </c>
      <c r="H273" s="161">
        <v>28.8</v>
      </c>
      <c r="L273" s="158"/>
      <c r="M273" s="162"/>
      <c r="N273" s="163"/>
      <c r="O273" s="163"/>
      <c r="P273" s="163"/>
      <c r="Q273" s="163"/>
      <c r="R273" s="163"/>
      <c r="S273" s="163"/>
      <c r="T273" s="164"/>
      <c r="AT273" s="159" t="s">
        <v>181</v>
      </c>
      <c r="AU273" s="159" t="s">
        <v>79</v>
      </c>
      <c r="AV273" s="14" t="s">
        <v>79</v>
      </c>
      <c r="AW273" s="14" t="s">
        <v>31</v>
      </c>
      <c r="AX273" s="14" t="s">
        <v>76</v>
      </c>
      <c r="AY273" s="159" t="s">
        <v>173</v>
      </c>
    </row>
    <row r="274" spans="1:65" s="2" customFormat="1" ht="21.75" customHeight="1">
      <c r="A274" s="30"/>
      <c r="B274" s="135"/>
      <c r="C274" s="136" t="s">
        <v>317</v>
      </c>
      <c r="D274" s="136" t="s">
        <v>175</v>
      </c>
      <c r="E274" s="137" t="s">
        <v>353</v>
      </c>
      <c r="F274" s="138" t="s">
        <v>354</v>
      </c>
      <c r="G274" s="139" t="s">
        <v>200</v>
      </c>
      <c r="H274" s="140">
        <v>28.8</v>
      </c>
      <c r="I274" s="141"/>
      <c r="J274" s="141">
        <f>ROUND(I274*H274,2)</f>
        <v>0</v>
      </c>
      <c r="K274" s="138" t="s">
        <v>177</v>
      </c>
      <c r="L274" s="31"/>
      <c r="M274" s="142" t="s">
        <v>3</v>
      </c>
      <c r="N274" s="143" t="s">
        <v>41</v>
      </c>
      <c r="O274" s="144">
        <v>0.113</v>
      </c>
      <c r="P274" s="144">
        <f>O274*H274</f>
        <v>3.2544</v>
      </c>
      <c r="Q274" s="144">
        <v>0</v>
      </c>
      <c r="R274" s="144">
        <f>Q274*H274</f>
        <v>0</v>
      </c>
      <c r="S274" s="144">
        <v>0</v>
      </c>
      <c r="T274" s="145">
        <f>S274*H274</f>
        <v>0</v>
      </c>
      <c r="U274" s="30"/>
      <c r="V274" s="30"/>
      <c r="W274" s="30"/>
      <c r="X274" s="30"/>
      <c r="Y274" s="30"/>
      <c r="Z274" s="30"/>
      <c r="AA274" s="30"/>
      <c r="AB274" s="30"/>
      <c r="AC274" s="30"/>
      <c r="AD274" s="30"/>
      <c r="AE274" s="30"/>
      <c r="AR274" s="146" t="s">
        <v>178</v>
      </c>
      <c r="AT274" s="146" t="s">
        <v>175</v>
      </c>
      <c r="AU274" s="146" t="s">
        <v>79</v>
      </c>
      <c r="AY274" s="18" t="s">
        <v>173</v>
      </c>
      <c r="BE274" s="147">
        <f>IF(N274="základní",J274,0)</f>
        <v>0</v>
      </c>
      <c r="BF274" s="147">
        <f>IF(N274="snížená",J274,0)</f>
        <v>0</v>
      </c>
      <c r="BG274" s="147">
        <f>IF(N274="zákl. přenesená",J274,0)</f>
        <v>0</v>
      </c>
      <c r="BH274" s="147">
        <f>IF(N274="sníž. přenesená",J274,0)</f>
        <v>0</v>
      </c>
      <c r="BI274" s="147">
        <f>IF(N274="nulová",J274,0)</f>
        <v>0</v>
      </c>
      <c r="BJ274" s="18" t="s">
        <v>76</v>
      </c>
      <c r="BK274" s="147">
        <f>ROUND(I274*H274,2)</f>
        <v>0</v>
      </c>
      <c r="BL274" s="18" t="s">
        <v>178</v>
      </c>
      <c r="BM274" s="146" t="s">
        <v>2317</v>
      </c>
    </row>
    <row r="275" spans="1:65" s="2" customFormat="1" ht="156">
      <c r="A275" s="30"/>
      <c r="B275" s="31"/>
      <c r="C275" s="30"/>
      <c r="D275" s="148" t="s">
        <v>179</v>
      </c>
      <c r="E275" s="30"/>
      <c r="F275" s="149" t="s">
        <v>350</v>
      </c>
      <c r="G275" s="30"/>
      <c r="H275" s="30"/>
      <c r="I275" s="30"/>
      <c r="J275" s="30"/>
      <c r="K275" s="30"/>
      <c r="L275" s="31"/>
      <c r="M275" s="150"/>
      <c r="N275" s="151"/>
      <c r="O275" s="51"/>
      <c r="P275" s="51"/>
      <c r="Q275" s="51"/>
      <c r="R275" s="51"/>
      <c r="S275" s="51"/>
      <c r="T275" s="52"/>
      <c r="U275" s="30"/>
      <c r="V275" s="30"/>
      <c r="W275" s="30"/>
      <c r="X275" s="30"/>
      <c r="Y275" s="30"/>
      <c r="Z275" s="30"/>
      <c r="AA275" s="30"/>
      <c r="AB275" s="30"/>
      <c r="AC275" s="30"/>
      <c r="AD275" s="30"/>
      <c r="AE275" s="30"/>
      <c r="AT275" s="18" t="s">
        <v>179</v>
      </c>
      <c r="AU275" s="18" t="s">
        <v>79</v>
      </c>
    </row>
    <row r="276" spans="1:65" s="14" customFormat="1">
      <c r="B276" s="158"/>
      <c r="D276" s="148" t="s">
        <v>181</v>
      </c>
      <c r="E276" s="159" t="s">
        <v>3</v>
      </c>
      <c r="F276" s="160" t="s">
        <v>2318</v>
      </c>
      <c r="H276" s="161">
        <v>28.8</v>
      </c>
      <c r="L276" s="158"/>
      <c r="M276" s="162"/>
      <c r="N276" s="163"/>
      <c r="O276" s="163"/>
      <c r="P276" s="163"/>
      <c r="Q276" s="163"/>
      <c r="R276" s="163"/>
      <c r="S276" s="163"/>
      <c r="T276" s="164"/>
      <c r="AT276" s="159" t="s">
        <v>181</v>
      </c>
      <c r="AU276" s="159" t="s">
        <v>79</v>
      </c>
      <c r="AV276" s="14" t="s">
        <v>79</v>
      </c>
      <c r="AW276" s="14" t="s">
        <v>31</v>
      </c>
      <c r="AX276" s="14" t="s">
        <v>70</v>
      </c>
      <c r="AY276" s="159" t="s">
        <v>173</v>
      </c>
    </row>
    <row r="277" spans="1:65" s="15" customFormat="1">
      <c r="B277" s="165"/>
      <c r="D277" s="148" t="s">
        <v>181</v>
      </c>
      <c r="E277" s="166" t="s">
        <v>3</v>
      </c>
      <c r="F277" s="167" t="s">
        <v>188</v>
      </c>
      <c r="H277" s="168">
        <v>28.8</v>
      </c>
      <c r="L277" s="165"/>
      <c r="M277" s="169"/>
      <c r="N277" s="170"/>
      <c r="O277" s="170"/>
      <c r="P277" s="170"/>
      <c r="Q277" s="170"/>
      <c r="R277" s="170"/>
      <c r="S277" s="170"/>
      <c r="T277" s="171"/>
      <c r="AT277" s="166" t="s">
        <v>181</v>
      </c>
      <c r="AU277" s="166" t="s">
        <v>79</v>
      </c>
      <c r="AV277" s="15" t="s">
        <v>178</v>
      </c>
      <c r="AW277" s="15" t="s">
        <v>31</v>
      </c>
      <c r="AX277" s="15" t="s">
        <v>76</v>
      </c>
      <c r="AY277" s="166" t="s">
        <v>173</v>
      </c>
    </row>
    <row r="278" spans="1:65" s="12" customFormat="1" ht="22.9" customHeight="1">
      <c r="B278" s="123"/>
      <c r="D278" s="124" t="s">
        <v>69</v>
      </c>
      <c r="E278" s="133" t="s">
        <v>202</v>
      </c>
      <c r="F278" s="133" t="s">
        <v>363</v>
      </c>
      <c r="J278" s="134">
        <f>BK278</f>
        <v>0</v>
      </c>
      <c r="L278" s="123"/>
      <c r="M278" s="127"/>
      <c r="N278" s="128"/>
      <c r="O278" s="128"/>
      <c r="P278" s="129">
        <f>SUM(P279:P285)</f>
        <v>192.03800000000001</v>
      </c>
      <c r="Q278" s="128"/>
      <c r="R278" s="129">
        <f>SUM(R279:R285)</f>
        <v>9.7261012000000004</v>
      </c>
      <c r="S278" s="128"/>
      <c r="T278" s="130">
        <f>SUM(T279:T285)</f>
        <v>4.3645000000000005</v>
      </c>
      <c r="AR278" s="124" t="s">
        <v>76</v>
      </c>
      <c r="AT278" s="131" t="s">
        <v>69</v>
      </c>
      <c r="AU278" s="131" t="s">
        <v>76</v>
      </c>
      <c r="AY278" s="124" t="s">
        <v>173</v>
      </c>
      <c r="BK278" s="132">
        <f>SUM(BK279:BK285)</f>
        <v>0</v>
      </c>
    </row>
    <row r="279" spans="1:65" s="2" customFormat="1" ht="55.5" customHeight="1">
      <c r="A279" s="30"/>
      <c r="B279" s="135"/>
      <c r="C279" s="136" t="s">
        <v>319</v>
      </c>
      <c r="D279" s="136" t="s">
        <v>175</v>
      </c>
      <c r="E279" s="137" t="s">
        <v>2319</v>
      </c>
      <c r="F279" s="138" t="s">
        <v>2320</v>
      </c>
      <c r="G279" s="139" t="s">
        <v>176</v>
      </c>
      <c r="H279" s="140">
        <v>124.7</v>
      </c>
      <c r="I279" s="141"/>
      <c r="J279" s="141">
        <f>ROUND(I279*H279,2)</f>
        <v>0</v>
      </c>
      <c r="K279" s="138" t="s">
        <v>177</v>
      </c>
      <c r="L279" s="31"/>
      <c r="M279" s="142" t="s">
        <v>3</v>
      </c>
      <c r="N279" s="143" t="s">
        <v>41</v>
      </c>
      <c r="O279" s="144">
        <v>1.54</v>
      </c>
      <c r="P279" s="144">
        <f>O279*H279</f>
        <v>192.03800000000001</v>
      </c>
      <c r="Q279" s="144">
        <v>7.7995999999999996E-2</v>
      </c>
      <c r="R279" s="144">
        <f>Q279*H279</f>
        <v>9.7261012000000004</v>
      </c>
      <c r="S279" s="144">
        <v>3.5000000000000003E-2</v>
      </c>
      <c r="T279" s="145">
        <f>S279*H279</f>
        <v>4.3645000000000005</v>
      </c>
      <c r="U279" s="30"/>
      <c r="V279" s="30"/>
      <c r="W279" s="30"/>
      <c r="X279" s="30"/>
      <c r="Y279" s="30"/>
      <c r="Z279" s="30"/>
      <c r="AA279" s="30"/>
      <c r="AB279" s="30"/>
      <c r="AC279" s="30"/>
      <c r="AD279" s="30"/>
      <c r="AE279" s="30"/>
      <c r="AR279" s="146" t="s">
        <v>178</v>
      </c>
      <c r="AT279" s="146" t="s">
        <v>175</v>
      </c>
      <c r="AU279" s="146" t="s">
        <v>79</v>
      </c>
      <c r="AY279" s="18" t="s">
        <v>173</v>
      </c>
      <c r="BE279" s="147">
        <f>IF(N279="základní",J279,0)</f>
        <v>0</v>
      </c>
      <c r="BF279" s="147">
        <f>IF(N279="snížená",J279,0)</f>
        <v>0</v>
      </c>
      <c r="BG279" s="147">
        <f>IF(N279="zákl. přenesená",J279,0)</f>
        <v>0</v>
      </c>
      <c r="BH279" s="147">
        <f>IF(N279="sníž. přenesená",J279,0)</f>
        <v>0</v>
      </c>
      <c r="BI279" s="147">
        <f>IF(N279="nulová",J279,0)</f>
        <v>0</v>
      </c>
      <c r="BJ279" s="18" t="s">
        <v>76</v>
      </c>
      <c r="BK279" s="147">
        <f>ROUND(I279*H279,2)</f>
        <v>0</v>
      </c>
      <c r="BL279" s="18" t="s">
        <v>178</v>
      </c>
      <c r="BM279" s="146" t="s">
        <v>2321</v>
      </c>
    </row>
    <row r="280" spans="1:65" s="2" customFormat="1" ht="87.75">
      <c r="A280" s="30"/>
      <c r="B280" s="31"/>
      <c r="C280" s="30"/>
      <c r="D280" s="148" t="s">
        <v>179</v>
      </c>
      <c r="E280" s="30"/>
      <c r="F280" s="149" t="s">
        <v>2322</v>
      </c>
      <c r="G280" s="30"/>
      <c r="H280" s="30"/>
      <c r="I280" s="30"/>
      <c r="J280" s="30"/>
      <c r="K280" s="30"/>
      <c r="L280" s="31"/>
      <c r="M280" s="150"/>
      <c r="N280" s="151"/>
      <c r="O280" s="51"/>
      <c r="P280" s="51"/>
      <c r="Q280" s="51"/>
      <c r="R280" s="51"/>
      <c r="S280" s="51"/>
      <c r="T280" s="52"/>
      <c r="U280" s="30"/>
      <c r="V280" s="30"/>
      <c r="W280" s="30"/>
      <c r="X280" s="30"/>
      <c r="Y280" s="30"/>
      <c r="Z280" s="30"/>
      <c r="AA280" s="30"/>
      <c r="AB280" s="30"/>
      <c r="AC280" s="30"/>
      <c r="AD280" s="30"/>
      <c r="AE280" s="30"/>
      <c r="AT280" s="18" t="s">
        <v>179</v>
      </c>
      <c r="AU280" s="18" t="s">
        <v>79</v>
      </c>
    </row>
    <row r="281" spans="1:65" s="13" customFormat="1">
      <c r="B281" s="152"/>
      <c r="D281" s="148" t="s">
        <v>181</v>
      </c>
      <c r="E281" s="153" t="s">
        <v>3</v>
      </c>
      <c r="F281" s="154" t="s">
        <v>2323</v>
      </c>
      <c r="H281" s="153" t="s">
        <v>3</v>
      </c>
      <c r="L281" s="152"/>
      <c r="M281" s="155"/>
      <c r="N281" s="156"/>
      <c r="O281" s="156"/>
      <c r="P281" s="156"/>
      <c r="Q281" s="156"/>
      <c r="R281" s="156"/>
      <c r="S281" s="156"/>
      <c r="T281" s="157"/>
      <c r="AT281" s="153" t="s">
        <v>181</v>
      </c>
      <c r="AU281" s="153" t="s">
        <v>79</v>
      </c>
      <c r="AV281" s="13" t="s">
        <v>76</v>
      </c>
      <c r="AW281" s="13" t="s">
        <v>31</v>
      </c>
      <c r="AX281" s="13" t="s">
        <v>70</v>
      </c>
      <c r="AY281" s="153" t="s">
        <v>173</v>
      </c>
    </row>
    <row r="282" spans="1:65" s="14" customFormat="1">
      <c r="B282" s="158"/>
      <c r="D282" s="148" t="s">
        <v>181</v>
      </c>
      <c r="E282" s="159" t="s">
        <v>3</v>
      </c>
      <c r="F282" s="160" t="s">
        <v>2324</v>
      </c>
      <c r="H282" s="161">
        <v>67.5</v>
      </c>
      <c r="L282" s="158"/>
      <c r="M282" s="162"/>
      <c r="N282" s="163"/>
      <c r="O282" s="163"/>
      <c r="P282" s="163"/>
      <c r="Q282" s="163"/>
      <c r="R282" s="163"/>
      <c r="S282" s="163"/>
      <c r="T282" s="164"/>
      <c r="AT282" s="159" t="s">
        <v>181</v>
      </c>
      <c r="AU282" s="159" t="s">
        <v>79</v>
      </c>
      <c r="AV282" s="14" t="s">
        <v>79</v>
      </c>
      <c r="AW282" s="14" t="s">
        <v>31</v>
      </c>
      <c r="AX282" s="14" t="s">
        <v>70</v>
      </c>
      <c r="AY282" s="159" t="s">
        <v>173</v>
      </c>
    </row>
    <row r="283" spans="1:65" s="14" customFormat="1">
      <c r="B283" s="158"/>
      <c r="D283" s="148" t="s">
        <v>181</v>
      </c>
      <c r="E283" s="159" t="s">
        <v>3</v>
      </c>
      <c r="F283" s="160" t="s">
        <v>2325</v>
      </c>
      <c r="H283" s="161">
        <v>23.8</v>
      </c>
      <c r="L283" s="158"/>
      <c r="M283" s="162"/>
      <c r="N283" s="163"/>
      <c r="O283" s="163"/>
      <c r="P283" s="163"/>
      <c r="Q283" s="163"/>
      <c r="R283" s="163"/>
      <c r="S283" s="163"/>
      <c r="T283" s="164"/>
      <c r="AT283" s="159" t="s">
        <v>181</v>
      </c>
      <c r="AU283" s="159" t="s">
        <v>79</v>
      </c>
      <c r="AV283" s="14" t="s">
        <v>79</v>
      </c>
      <c r="AW283" s="14" t="s">
        <v>31</v>
      </c>
      <c r="AX283" s="14" t="s">
        <v>70</v>
      </c>
      <c r="AY283" s="159" t="s">
        <v>173</v>
      </c>
    </row>
    <row r="284" spans="1:65" s="14" customFormat="1">
      <c r="B284" s="158"/>
      <c r="D284" s="148" t="s">
        <v>181</v>
      </c>
      <c r="E284" s="159" t="s">
        <v>3</v>
      </c>
      <c r="F284" s="160" t="s">
        <v>2326</v>
      </c>
      <c r="H284" s="161">
        <v>33.4</v>
      </c>
      <c r="L284" s="158"/>
      <c r="M284" s="162"/>
      <c r="N284" s="163"/>
      <c r="O284" s="163"/>
      <c r="P284" s="163"/>
      <c r="Q284" s="163"/>
      <c r="R284" s="163"/>
      <c r="S284" s="163"/>
      <c r="T284" s="164"/>
      <c r="AT284" s="159" t="s">
        <v>181</v>
      </c>
      <c r="AU284" s="159" t="s">
        <v>79</v>
      </c>
      <c r="AV284" s="14" t="s">
        <v>79</v>
      </c>
      <c r="AW284" s="14" t="s">
        <v>31</v>
      </c>
      <c r="AX284" s="14" t="s">
        <v>70</v>
      </c>
      <c r="AY284" s="159" t="s">
        <v>173</v>
      </c>
    </row>
    <row r="285" spans="1:65" s="15" customFormat="1">
      <c r="B285" s="165"/>
      <c r="D285" s="148" t="s">
        <v>181</v>
      </c>
      <c r="E285" s="166" t="s">
        <v>3</v>
      </c>
      <c r="F285" s="167" t="s">
        <v>188</v>
      </c>
      <c r="H285" s="168">
        <v>124.69999999999999</v>
      </c>
      <c r="L285" s="165"/>
      <c r="M285" s="169"/>
      <c r="N285" s="170"/>
      <c r="O285" s="170"/>
      <c r="P285" s="170"/>
      <c r="Q285" s="170"/>
      <c r="R285" s="170"/>
      <c r="S285" s="170"/>
      <c r="T285" s="171"/>
      <c r="AT285" s="166" t="s">
        <v>181</v>
      </c>
      <c r="AU285" s="166" t="s">
        <v>79</v>
      </c>
      <c r="AV285" s="15" t="s">
        <v>178</v>
      </c>
      <c r="AW285" s="15" t="s">
        <v>31</v>
      </c>
      <c r="AX285" s="15" t="s">
        <v>76</v>
      </c>
      <c r="AY285" s="166" t="s">
        <v>173</v>
      </c>
    </row>
    <row r="286" spans="1:65" s="12" customFormat="1" ht="22.9" customHeight="1">
      <c r="B286" s="123"/>
      <c r="D286" s="124" t="s">
        <v>69</v>
      </c>
      <c r="E286" s="133" t="s">
        <v>216</v>
      </c>
      <c r="F286" s="133" t="s">
        <v>372</v>
      </c>
      <c r="J286" s="134">
        <f>BK286</f>
        <v>0</v>
      </c>
      <c r="L286" s="123"/>
      <c r="M286" s="127"/>
      <c r="N286" s="128"/>
      <c r="O286" s="128"/>
      <c r="P286" s="129">
        <f>SUM(P287:P342)</f>
        <v>103.106944</v>
      </c>
      <c r="Q286" s="128"/>
      <c r="R286" s="129">
        <f>SUM(R287:R342)</f>
        <v>92.866651180000005</v>
      </c>
      <c r="S286" s="128"/>
      <c r="T286" s="130">
        <f>SUM(T287:T342)</f>
        <v>19.206200000000003</v>
      </c>
      <c r="AR286" s="124" t="s">
        <v>76</v>
      </c>
      <c r="AT286" s="131" t="s">
        <v>69</v>
      </c>
      <c r="AU286" s="131" t="s">
        <v>76</v>
      </c>
      <c r="AY286" s="124" t="s">
        <v>173</v>
      </c>
      <c r="BK286" s="132">
        <f>SUM(BK287:BK342)</f>
        <v>0</v>
      </c>
    </row>
    <row r="287" spans="1:65" s="2" customFormat="1" ht="21.75" customHeight="1">
      <c r="A287" s="30"/>
      <c r="B287" s="135"/>
      <c r="C287" s="136" t="s">
        <v>321</v>
      </c>
      <c r="D287" s="136" t="s">
        <v>175</v>
      </c>
      <c r="E287" s="137" t="s">
        <v>2327</v>
      </c>
      <c r="F287" s="138" t="s">
        <v>2328</v>
      </c>
      <c r="G287" s="139" t="s">
        <v>176</v>
      </c>
      <c r="H287" s="140">
        <v>10.199999999999999</v>
      </c>
      <c r="I287" s="141"/>
      <c r="J287" s="141">
        <f>ROUND(I287*H287,2)</f>
        <v>0</v>
      </c>
      <c r="K287" s="138" t="s">
        <v>177</v>
      </c>
      <c r="L287" s="31"/>
      <c r="M287" s="142" t="s">
        <v>3</v>
      </c>
      <c r="N287" s="143" t="s">
        <v>41</v>
      </c>
      <c r="O287" s="144">
        <v>0.08</v>
      </c>
      <c r="P287" s="144">
        <f>O287*H287</f>
        <v>0.81599999999999995</v>
      </c>
      <c r="Q287" s="144">
        <v>1.0175E-3</v>
      </c>
      <c r="R287" s="144">
        <f>Q287*H287</f>
        <v>1.0378499999999999E-2</v>
      </c>
      <c r="S287" s="144">
        <v>0</v>
      </c>
      <c r="T287" s="145">
        <f>S287*H287</f>
        <v>0</v>
      </c>
      <c r="U287" s="30"/>
      <c r="V287" s="30"/>
      <c r="W287" s="30"/>
      <c r="X287" s="30"/>
      <c r="Y287" s="30"/>
      <c r="Z287" s="30"/>
      <c r="AA287" s="30"/>
      <c r="AB287" s="30"/>
      <c r="AC287" s="30"/>
      <c r="AD287" s="30"/>
      <c r="AE287" s="30"/>
      <c r="AR287" s="146" t="s">
        <v>178</v>
      </c>
      <c r="AT287" s="146" t="s">
        <v>175</v>
      </c>
      <c r="AU287" s="146" t="s">
        <v>79</v>
      </c>
      <c r="AY287" s="18" t="s">
        <v>173</v>
      </c>
      <c r="BE287" s="147">
        <f>IF(N287="základní",J287,0)</f>
        <v>0</v>
      </c>
      <c r="BF287" s="147">
        <f>IF(N287="snížená",J287,0)</f>
        <v>0</v>
      </c>
      <c r="BG287" s="147">
        <f>IF(N287="zákl. přenesená",J287,0)</f>
        <v>0</v>
      </c>
      <c r="BH287" s="147">
        <f>IF(N287="sníž. přenesená",J287,0)</f>
        <v>0</v>
      </c>
      <c r="BI287" s="147">
        <f>IF(N287="nulová",J287,0)</f>
        <v>0</v>
      </c>
      <c r="BJ287" s="18" t="s">
        <v>76</v>
      </c>
      <c r="BK287" s="147">
        <f>ROUND(I287*H287,2)</f>
        <v>0</v>
      </c>
      <c r="BL287" s="18" t="s">
        <v>178</v>
      </c>
      <c r="BM287" s="146" t="s">
        <v>2329</v>
      </c>
    </row>
    <row r="288" spans="1:65" s="2" customFormat="1" ht="39">
      <c r="A288" s="30"/>
      <c r="B288" s="31"/>
      <c r="C288" s="30"/>
      <c r="D288" s="148" t="s">
        <v>179</v>
      </c>
      <c r="E288" s="30"/>
      <c r="F288" s="149" t="s">
        <v>374</v>
      </c>
      <c r="G288" s="30"/>
      <c r="H288" s="30"/>
      <c r="I288" s="30"/>
      <c r="J288" s="30"/>
      <c r="K288" s="30"/>
      <c r="L288" s="31"/>
      <c r="M288" s="150"/>
      <c r="N288" s="151"/>
      <c r="O288" s="51"/>
      <c r="P288" s="51"/>
      <c r="Q288" s="51"/>
      <c r="R288" s="51"/>
      <c r="S288" s="51"/>
      <c r="T288" s="52"/>
      <c r="U288" s="30"/>
      <c r="V288" s="30"/>
      <c r="W288" s="30"/>
      <c r="X288" s="30"/>
      <c r="Y288" s="30"/>
      <c r="Z288" s="30"/>
      <c r="AA288" s="30"/>
      <c r="AB288" s="30"/>
      <c r="AC288" s="30"/>
      <c r="AD288" s="30"/>
      <c r="AE288" s="30"/>
      <c r="AT288" s="18" t="s">
        <v>179</v>
      </c>
      <c r="AU288" s="18" t="s">
        <v>79</v>
      </c>
    </row>
    <row r="289" spans="1:65" s="13" customFormat="1">
      <c r="B289" s="152"/>
      <c r="D289" s="148" t="s">
        <v>181</v>
      </c>
      <c r="E289" s="153" t="s">
        <v>3</v>
      </c>
      <c r="F289" s="154" t="s">
        <v>2330</v>
      </c>
      <c r="H289" s="153" t="s">
        <v>3</v>
      </c>
      <c r="L289" s="152"/>
      <c r="M289" s="155"/>
      <c r="N289" s="156"/>
      <c r="O289" s="156"/>
      <c r="P289" s="156"/>
      <c r="Q289" s="156"/>
      <c r="R289" s="156"/>
      <c r="S289" s="156"/>
      <c r="T289" s="157"/>
      <c r="AT289" s="153" t="s">
        <v>181</v>
      </c>
      <c r="AU289" s="153" t="s">
        <v>79</v>
      </c>
      <c r="AV289" s="13" t="s">
        <v>76</v>
      </c>
      <c r="AW289" s="13" t="s">
        <v>31</v>
      </c>
      <c r="AX289" s="13" t="s">
        <v>70</v>
      </c>
      <c r="AY289" s="153" t="s">
        <v>173</v>
      </c>
    </row>
    <row r="290" spans="1:65" s="14" customFormat="1">
      <c r="B290" s="158"/>
      <c r="D290" s="148" t="s">
        <v>181</v>
      </c>
      <c r="E290" s="159" t="s">
        <v>3</v>
      </c>
      <c r="F290" s="160" t="s">
        <v>2331</v>
      </c>
      <c r="H290" s="161">
        <v>10.199999999999999</v>
      </c>
      <c r="L290" s="158"/>
      <c r="M290" s="162"/>
      <c r="N290" s="163"/>
      <c r="O290" s="163"/>
      <c r="P290" s="163"/>
      <c r="Q290" s="163"/>
      <c r="R290" s="163"/>
      <c r="S290" s="163"/>
      <c r="T290" s="164"/>
      <c r="AT290" s="159" t="s">
        <v>181</v>
      </c>
      <c r="AU290" s="159" t="s">
        <v>79</v>
      </c>
      <c r="AV290" s="14" t="s">
        <v>79</v>
      </c>
      <c r="AW290" s="14" t="s">
        <v>31</v>
      </c>
      <c r="AX290" s="14" t="s">
        <v>70</v>
      </c>
      <c r="AY290" s="159" t="s">
        <v>173</v>
      </c>
    </row>
    <row r="291" spans="1:65" s="15" customFormat="1">
      <c r="B291" s="165"/>
      <c r="D291" s="148" t="s">
        <v>181</v>
      </c>
      <c r="E291" s="166" t="s">
        <v>3</v>
      </c>
      <c r="F291" s="167" t="s">
        <v>188</v>
      </c>
      <c r="H291" s="168">
        <v>10.199999999999999</v>
      </c>
      <c r="L291" s="165"/>
      <c r="M291" s="169"/>
      <c r="N291" s="170"/>
      <c r="O291" s="170"/>
      <c r="P291" s="170"/>
      <c r="Q291" s="170"/>
      <c r="R291" s="170"/>
      <c r="S291" s="170"/>
      <c r="T291" s="171"/>
      <c r="AT291" s="166" t="s">
        <v>181</v>
      </c>
      <c r="AU291" s="166" t="s">
        <v>79</v>
      </c>
      <c r="AV291" s="15" t="s">
        <v>178</v>
      </c>
      <c r="AW291" s="15" t="s">
        <v>31</v>
      </c>
      <c r="AX291" s="15" t="s">
        <v>76</v>
      </c>
      <c r="AY291" s="166" t="s">
        <v>173</v>
      </c>
    </row>
    <row r="292" spans="1:65" s="2" customFormat="1" ht="21.75" customHeight="1">
      <c r="A292" s="30"/>
      <c r="B292" s="135"/>
      <c r="C292" s="136" t="s">
        <v>322</v>
      </c>
      <c r="D292" s="136" t="s">
        <v>175</v>
      </c>
      <c r="E292" s="137" t="s">
        <v>2332</v>
      </c>
      <c r="F292" s="138" t="s">
        <v>2333</v>
      </c>
      <c r="G292" s="139" t="s">
        <v>176</v>
      </c>
      <c r="H292" s="140">
        <v>2</v>
      </c>
      <c r="I292" s="141"/>
      <c r="J292" s="141">
        <f>ROUND(I292*H292,2)</f>
        <v>0</v>
      </c>
      <c r="K292" s="138" t="s">
        <v>177</v>
      </c>
      <c r="L292" s="31"/>
      <c r="M292" s="142" t="s">
        <v>3</v>
      </c>
      <c r="N292" s="143" t="s">
        <v>41</v>
      </c>
      <c r="O292" s="144">
        <v>0.23</v>
      </c>
      <c r="P292" s="144">
        <f>O292*H292</f>
        <v>0.46</v>
      </c>
      <c r="Q292" s="144">
        <v>6.3000000000000003E-4</v>
      </c>
      <c r="R292" s="144">
        <f>Q292*H292</f>
        <v>1.2600000000000001E-3</v>
      </c>
      <c r="S292" s="144">
        <v>0</v>
      </c>
      <c r="T292" s="145">
        <f>S292*H292</f>
        <v>0</v>
      </c>
      <c r="U292" s="30"/>
      <c r="V292" s="30"/>
      <c r="W292" s="30"/>
      <c r="X292" s="30"/>
      <c r="Y292" s="30"/>
      <c r="Z292" s="30"/>
      <c r="AA292" s="30"/>
      <c r="AB292" s="30"/>
      <c r="AC292" s="30"/>
      <c r="AD292" s="30"/>
      <c r="AE292" s="30"/>
      <c r="AR292" s="146" t="s">
        <v>178</v>
      </c>
      <c r="AT292" s="146" t="s">
        <v>175</v>
      </c>
      <c r="AU292" s="146" t="s">
        <v>79</v>
      </c>
      <c r="AY292" s="18" t="s">
        <v>173</v>
      </c>
      <c r="BE292" s="147">
        <f>IF(N292="základní",J292,0)</f>
        <v>0</v>
      </c>
      <c r="BF292" s="147">
        <f>IF(N292="snížená",J292,0)</f>
        <v>0</v>
      </c>
      <c r="BG292" s="147">
        <f>IF(N292="zákl. přenesená",J292,0)</f>
        <v>0</v>
      </c>
      <c r="BH292" s="147">
        <f>IF(N292="sníž. přenesená",J292,0)</f>
        <v>0</v>
      </c>
      <c r="BI292" s="147">
        <f>IF(N292="nulová",J292,0)</f>
        <v>0</v>
      </c>
      <c r="BJ292" s="18" t="s">
        <v>76</v>
      </c>
      <c r="BK292" s="147">
        <f>ROUND(I292*H292,2)</f>
        <v>0</v>
      </c>
      <c r="BL292" s="18" t="s">
        <v>178</v>
      </c>
      <c r="BM292" s="146" t="s">
        <v>2334</v>
      </c>
    </row>
    <row r="293" spans="1:65" s="2" customFormat="1" ht="87.75">
      <c r="A293" s="30"/>
      <c r="B293" s="31"/>
      <c r="C293" s="30"/>
      <c r="D293" s="148" t="s">
        <v>179</v>
      </c>
      <c r="E293" s="30"/>
      <c r="F293" s="149" t="s">
        <v>2335</v>
      </c>
      <c r="G293" s="30"/>
      <c r="H293" s="30"/>
      <c r="I293" s="30"/>
      <c r="J293" s="30"/>
      <c r="K293" s="30"/>
      <c r="L293" s="31"/>
      <c r="M293" s="150"/>
      <c r="N293" s="151"/>
      <c r="O293" s="51"/>
      <c r="P293" s="51"/>
      <c r="Q293" s="51"/>
      <c r="R293" s="51"/>
      <c r="S293" s="51"/>
      <c r="T293" s="52"/>
      <c r="U293" s="30"/>
      <c r="V293" s="30"/>
      <c r="W293" s="30"/>
      <c r="X293" s="30"/>
      <c r="Y293" s="30"/>
      <c r="Z293" s="30"/>
      <c r="AA293" s="30"/>
      <c r="AB293" s="30"/>
      <c r="AC293" s="30"/>
      <c r="AD293" s="30"/>
      <c r="AE293" s="30"/>
      <c r="AT293" s="18" t="s">
        <v>179</v>
      </c>
      <c r="AU293" s="18" t="s">
        <v>79</v>
      </c>
    </row>
    <row r="294" spans="1:65" s="13" customFormat="1">
      <c r="B294" s="152"/>
      <c r="D294" s="148" t="s">
        <v>181</v>
      </c>
      <c r="E294" s="153" t="s">
        <v>3</v>
      </c>
      <c r="F294" s="154" t="s">
        <v>2218</v>
      </c>
      <c r="H294" s="153" t="s">
        <v>3</v>
      </c>
      <c r="L294" s="152"/>
      <c r="M294" s="155"/>
      <c r="N294" s="156"/>
      <c r="O294" s="156"/>
      <c r="P294" s="156"/>
      <c r="Q294" s="156"/>
      <c r="R294" s="156"/>
      <c r="S294" s="156"/>
      <c r="T294" s="157"/>
      <c r="AT294" s="153" t="s">
        <v>181</v>
      </c>
      <c r="AU294" s="153" t="s">
        <v>79</v>
      </c>
      <c r="AV294" s="13" t="s">
        <v>76</v>
      </c>
      <c r="AW294" s="13" t="s">
        <v>31</v>
      </c>
      <c r="AX294" s="13" t="s">
        <v>70</v>
      </c>
      <c r="AY294" s="153" t="s">
        <v>173</v>
      </c>
    </row>
    <row r="295" spans="1:65" s="14" customFormat="1">
      <c r="B295" s="158"/>
      <c r="D295" s="148" t="s">
        <v>181</v>
      </c>
      <c r="E295" s="159" t="s">
        <v>3</v>
      </c>
      <c r="F295" s="160" t="s">
        <v>2336</v>
      </c>
      <c r="H295" s="161">
        <v>2</v>
      </c>
      <c r="L295" s="158"/>
      <c r="M295" s="162"/>
      <c r="N295" s="163"/>
      <c r="O295" s="163"/>
      <c r="P295" s="163"/>
      <c r="Q295" s="163"/>
      <c r="R295" s="163"/>
      <c r="S295" s="163"/>
      <c r="T295" s="164"/>
      <c r="AT295" s="159" t="s">
        <v>181</v>
      </c>
      <c r="AU295" s="159" t="s">
        <v>79</v>
      </c>
      <c r="AV295" s="14" t="s">
        <v>79</v>
      </c>
      <c r="AW295" s="14" t="s">
        <v>31</v>
      </c>
      <c r="AX295" s="14" t="s">
        <v>76</v>
      </c>
      <c r="AY295" s="159" t="s">
        <v>173</v>
      </c>
    </row>
    <row r="296" spans="1:65" s="2" customFormat="1" ht="21.75" customHeight="1">
      <c r="A296" s="30"/>
      <c r="B296" s="135"/>
      <c r="C296" s="136" t="s">
        <v>324</v>
      </c>
      <c r="D296" s="136" t="s">
        <v>175</v>
      </c>
      <c r="E296" s="137" t="s">
        <v>697</v>
      </c>
      <c r="F296" s="138" t="s">
        <v>698</v>
      </c>
      <c r="G296" s="139" t="s">
        <v>190</v>
      </c>
      <c r="H296" s="140">
        <v>10</v>
      </c>
      <c r="I296" s="141"/>
      <c r="J296" s="141">
        <f>ROUND(I296*H296,2)</f>
        <v>0</v>
      </c>
      <c r="K296" s="138" t="s">
        <v>177</v>
      </c>
      <c r="L296" s="31"/>
      <c r="M296" s="142" t="s">
        <v>3</v>
      </c>
      <c r="N296" s="143" t="s">
        <v>41</v>
      </c>
      <c r="O296" s="144">
        <v>0.24</v>
      </c>
      <c r="P296" s="144">
        <f>O296*H296</f>
        <v>2.4</v>
      </c>
      <c r="Q296" s="144">
        <v>1.7000000000000001E-4</v>
      </c>
      <c r="R296" s="144">
        <f>Q296*H296</f>
        <v>1.7000000000000001E-3</v>
      </c>
      <c r="S296" s="144">
        <v>0</v>
      </c>
      <c r="T296" s="145">
        <f>S296*H296</f>
        <v>0</v>
      </c>
      <c r="U296" s="30"/>
      <c r="V296" s="30"/>
      <c r="W296" s="30"/>
      <c r="X296" s="30"/>
      <c r="Y296" s="30"/>
      <c r="Z296" s="30"/>
      <c r="AA296" s="30"/>
      <c r="AB296" s="30"/>
      <c r="AC296" s="30"/>
      <c r="AD296" s="30"/>
      <c r="AE296" s="30"/>
      <c r="AR296" s="146" t="s">
        <v>178</v>
      </c>
      <c r="AT296" s="146" t="s">
        <v>175</v>
      </c>
      <c r="AU296" s="146" t="s">
        <v>79</v>
      </c>
      <c r="AY296" s="18" t="s">
        <v>173</v>
      </c>
      <c r="BE296" s="147">
        <f>IF(N296="základní",J296,0)</f>
        <v>0</v>
      </c>
      <c r="BF296" s="147">
        <f>IF(N296="snížená",J296,0)</f>
        <v>0</v>
      </c>
      <c r="BG296" s="147">
        <f>IF(N296="zákl. přenesená",J296,0)</f>
        <v>0</v>
      </c>
      <c r="BH296" s="147">
        <f>IF(N296="sníž. přenesená",J296,0)</f>
        <v>0</v>
      </c>
      <c r="BI296" s="147">
        <f>IF(N296="nulová",J296,0)</f>
        <v>0</v>
      </c>
      <c r="BJ296" s="18" t="s">
        <v>76</v>
      </c>
      <c r="BK296" s="147">
        <f>ROUND(I296*H296,2)</f>
        <v>0</v>
      </c>
      <c r="BL296" s="18" t="s">
        <v>178</v>
      </c>
      <c r="BM296" s="146" t="s">
        <v>2337</v>
      </c>
    </row>
    <row r="297" spans="1:65" s="2" customFormat="1" ht="360.75">
      <c r="A297" s="30"/>
      <c r="B297" s="31"/>
      <c r="C297" s="30"/>
      <c r="D297" s="148" t="s">
        <v>179</v>
      </c>
      <c r="E297" s="30"/>
      <c r="F297" s="149" t="s">
        <v>700</v>
      </c>
      <c r="G297" s="30"/>
      <c r="H297" s="30"/>
      <c r="I297" s="30"/>
      <c r="J297" s="30"/>
      <c r="K297" s="30"/>
      <c r="L297" s="31"/>
      <c r="M297" s="150"/>
      <c r="N297" s="151"/>
      <c r="O297" s="51"/>
      <c r="P297" s="51"/>
      <c r="Q297" s="51"/>
      <c r="R297" s="51"/>
      <c r="S297" s="51"/>
      <c r="T297" s="52"/>
      <c r="U297" s="30"/>
      <c r="V297" s="30"/>
      <c r="W297" s="30"/>
      <c r="X297" s="30"/>
      <c r="Y297" s="30"/>
      <c r="Z297" s="30"/>
      <c r="AA297" s="30"/>
      <c r="AB297" s="30"/>
      <c r="AC297" s="30"/>
      <c r="AD297" s="30"/>
      <c r="AE297" s="30"/>
      <c r="AT297" s="18" t="s">
        <v>179</v>
      </c>
      <c r="AU297" s="18" t="s">
        <v>79</v>
      </c>
    </row>
    <row r="298" spans="1:65" s="13" customFormat="1">
      <c r="B298" s="152"/>
      <c r="D298" s="148" t="s">
        <v>181</v>
      </c>
      <c r="E298" s="153" t="s">
        <v>3</v>
      </c>
      <c r="F298" s="154" t="s">
        <v>2218</v>
      </c>
      <c r="H298" s="153" t="s">
        <v>3</v>
      </c>
      <c r="L298" s="152"/>
      <c r="M298" s="155"/>
      <c r="N298" s="156"/>
      <c r="O298" s="156"/>
      <c r="P298" s="156"/>
      <c r="Q298" s="156"/>
      <c r="R298" s="156"/>
      <c r="S298" s="156"/>
      <c r="T298" s="157"/>
      <c r="AT298" s="153" t="s">
        <v>181</v>
      </c>
      <c r="AU298" s="153" t="s">
        <v>79</v>
      </c>
      <c r="AV298" s="13" t="s">
        <v>76</v>
      </c>
      <c r="AW298" s="13" t="s">
        <v>31</v>
      </c>
      <c r="AX298" s="13" t="s">
        <v>70</v>
      </c>
      <c r="AY298" s="153" t="s">
        <v>173</v>
      </c>
    </row>
    <row r="299" spans="1:65" s="14" customFormat="1">
      <c r="B299" s="158"/>
      <c r="D299" s="148" t="s">
        <v>181</v>
      </c>
      <c r="E299" s="159" t="s">
        <v>3</v>
      </c>
      <c r="F299" s="160" t="s">
        <v>2338</v>
      </c>
      <c r="H299" s="161">
        <v>10</v>
      </c>
      <c r="L299" s="158"/>
      <c r="M299" s="162"/>
      <c r="N299" s="163"/>
      <c r="O299" s="163"/>
      <c r="P299" s="163"/>
      <c r="Q299" s="163"/>
      <c r="R299" s="163"/>
      <c r="S299" s="163"/>
      <c r="T299" s="164"/>
      <c r="AT299" s="159" t="s">
        <v>181</v>
      </c>
      <c r="AU299" s="159" t="s">
        <v>79</v>
      </c>
      <c r="AV299" s="14" t="s">
        <v>79</v>
      </c>
      <c r="AW299" s="14" t="s">
        <v>31</v>
      </c>
      <c r="AX299" s="14" t="s">
        <v>76</v>
      </c>
      <c r="AY299" s="159" t="s">
        <v>173</v>
      </c>
    </row>
    <row r="300" spans="1:65" s="2" customFormat="1" ht="21.75" customHeight="1">
      <c r="A300" s="30"/>
      <c r="B300" s="135"/>
      <c r="C300" s="136" t="s">
        <v>329</v>
      </c>
      <c r="D300" s="136" t="s">
        <v>175</v>
      </c>
      <c r="E300" s="137" t="s">
        <v>376</v>
      </c>
      <c r="F300" s="138" t="s">
        <v>377</v>
      </c>
      <c r="G300" s="139" t="s">
        <v>293</v>
      </c>
      <c r="H300" s="140">
        <v>2</v>
      </c>
      <c r="I300" s="141"/>
      <c r="J300" s="141">
        <f>ROUND(I300*H300,2)</f>
        <v>0</v>
      </c>
      <c r="K300" s="138" t="s">
        <v>177</v>
      </c>
      <c r="L300" s="31"/>
      <c r="M300" s="142" t="s">
        <v>3</v>
      </c>
      <c r="N300" s="143" t="s">
        <v>41</v>
      </c>
      <c r="O300" s="144">
        <v>1.2649999999999999</v>
      </c>
      <c r="P300" s="144">
        <f>O300*H300</f>
        <v>2.5299999999999998</v>
      </c>
      <c r="Q300" s="144">
        <v>6.4850000000000003E-3</v>
      </c>
      <c r="R300" s="144">
        <f>Q300*H300</f>
        <v>1.2970000000000001E-2</v>
      </c>
      <c r="S300" s="144">
        <v>0</v>
      </c>
      <c r="T300" s="145">
        <f>S300*H300</f>
        <v>0</v>
      </c>
      <c r="U300" s="30"/>
      <c r="V300" s="30"/>
      <c r="W300" s="30"/>
      <c r="X300" s="30"/>
      <c r="Y300" s="30"/>
      <c r="Z300" s="30"/>
      <c r="AA300" s="30"/>
      <c r="AB300" s="30"/>
      <c r="AC300" s="30"/>
      <c r="AD300" s="30"/>
      <c r="AE300" s="30"/>
      <c r="AR300" s="146" t="s">
        <v>178</v>
      </c>
      <c r="AT300" s="146" t="s">
        <v>175</v>
      </c>
      <c r="AU300" s="146" t="s">
        <v>79</v>
      </c>
      <c r="AY300" s="18" t="s">
        <v>173</v>
      </c>
      <c r="BE300" s="147">
        <f>IF(N300="základní",J300,0)</f>
        <v>0</v>
      </c>
      <c r="BF300" s="147">
        <f>IF(N300="snížená",J300,0)</f>
        <v>0</v>
      </c>
      <c r="BG300" s="147">
        <f>IF(N300="zákl. přenesená",J300,0)</f>
        <v>0</v>
      </c>
      <c r="BH300" s="147">
        <f>IF(N300="sníž. přenesená",J300,0)</f>
        <v>0</v>
      </c>
      <c r="BI300" s="147">
        <f>IF(N300="nulová",J300,0)</f>
        <v>0</v>
      </c>
      <c r="BJ300" s="18" t="s">
        <v>76</v>
      </c>
      <c r="BK300" s="147">
        <f>ROUND(I300*H300,2)</f>
        <v>0</v>
      </c>
      <c r="BL300" s="18" t="s">
        <v>178</v>
      </c>
      <c r="BM300" s="146" t="s">
        <v>2339</v>
      </c>
    </row>
    <row r="301" spans="1:65" s="13" customFormat="1">
      <c r="B301" s="152"/>
      <c r="D301" s="148" t="s">
        <v>181</v>
      </c>
      <c r="E301" s="153" t="s">
        <v>3</v>
      </c>
      <c r="F301" s="154" t="s">
        <v>378</v>
      </c>
      <c r="H301" s="153" t="s">
        <v>3</v>
      </c>
      <c r="L301" s="152"/>
      <c r="M301" s="155"/>
      <c r="N301" s="156"/>
      <c r="O301" s="156"/>
      <c r="P301" s="156"/>
      <c r="Q301" s="156"/>
      <c r="R301" s="156"/>
      <c r="S301" s="156"/>
      <c r="T301" s="157"/>
      <c r="AT301" s="153" t="s">
        <v>181</v>
      </c>
      <c r="AU301" s="153" t="s">
        <v>79</v>
      </c>
      <c r="AV301" s="13" t="s">
        <v>76</v>
      </c>
      <c r="AW301" s="13" t="s">
        <v>31</v>
      </c>
      <c r="AX301" s="13" t="s">
        <v>70</v>
      </c>
      <c r="AY301" s="153" t="s">
        <v>173</v>
      </c>
    </row>
    <row r="302" spans="1:65" s="13" customFormat="1">
      <c r="B302" s="152"/>
      <c r="D302" s="148" t="s">
        <v>181</v>
      </c>
      <c r="E302" s="153" t="s">
        <v>3</v>
      </c>
      <c r="F302" s="154" t="s">
        <v>379</v>
      </c>
      <c r="H302" s="153" t="s">
        <v>3</v>
      </c>
      <c r="L302" s="152"/>
      <c r="M302" s="155"/>
      <c r="N302" s="156"/>
      <c r="O302" s="156"/>
      <c r="P302" s="156"/>
      <c r="Q302" s="156"/>
      <c r="R302" s="156"/>
      <c r="S302" s="156"/>
      <c r="T302" s="157"/>
      <c r="AT302" s="153" t="s">
        <v>181</v>
      </c>
      <c r="AU302" s="153" t="s">
        <v>79</v>
      </c>
      <c r="AV302" s="13" t="s">
        <v>76</v>
      </c>
      <c r="AW302" s="13" t="s">
        <v>31</v>
      </c>
      <c r="AX302" s="13" t="s">
        <v>70</v>
      </c>
      <c r="AY302" s="153" t="s">
        <v>173</v>
      </c>
    </row>
    <row r="303" spans="1:65" s="14" customFormat="1">
      <c r="B303" s="158"/>
      <c r="D303" s="148" t="s">
        <v>181</v>
      </c>
      <c r="E303" s="159" t="s">
        <v>3</v>
      </c>
      <c r="F303" s="160" t="s">
        <v>2340</v>
      </c>
      <c r="H303" s="161">
        <v>2</v>
      </c>
      <c r="L303" s="158"/>
      <c r="M303" s="162"/>
      <c r="N303" s="163"/>
      <c r="O303" s="163"/>
      <c r="P303" s="163"/>
      <c r="Q303" s="163"/>
      <c r="R303" s="163"/>
      <c r="S303" s="163"/>
      <c r="T303" s="164"/>
      <c r="AT303" s="159" t="s">
        <v>181</v>
      </c>
      <c r="AU303" s="159" t="s">
        <v>79</v>
      </c>
      <c r="AV303" s="14" t="s">
        <v>79</v>
      </c>
      <c r="AW303" s="14" t="s">
        <v>31</v>
      </c>
      <c r="AX303" s="14" t="s">
        <v>70</v>
      </c>
      <c r="AY303" s="159" t="s">
        <v>173</v>
      </c>
    </row>
    <row r="304" spans="1:65" s="15" customFormat="1">
      <c r="B304" s="165"/>
      <c r="D304" s="148" t="s">
        <v>181</v>
      </c>
      <c r="E304" s="166" t="s">
        <v>3</v>
      </c>
      <c r="F304" s="167" t="s">
        <v>188</v>
      </c>
      <c r="H304" s="168">
        <v>2</v>
      </c>
      <c r="L304" s="165"/>
      <c r="M304" s="169"/>
      <c r="N304" s="170"/>
      <c r="O304" s="170"/>
      <c r="P304" s="170"/>
      <c r="Q304" s="170"/>
      <c r="R304" s="170"/>
      <c r="S304" s="170"/>
      <c r="T304" s="171"/>
      <c r="AT304" s="166" t="s">
        <v>181</v>
      </c>
      <c r="AU304" s="166" t="s">
        <v>79</v>
      </c>
      <c r="AV304" s="15" t="s">
        <v>178</v>
      </c>
      <c r="AW304" s="15" t="s">
        <v>31</v>
      </c>
      <c r="AX304" s="15" t="s">
        <v>76</v>
      </c>
      <c r="AY304" s="166" t="s">
        <v>173</v>
      </c>
    </row>
    <row r="305" spans="1:65" s="2" customFormat="1" ht="44.25" customHeight="1">
      <c r="A305" s="30"/>
      <c r="B305" s="135"/>
      <c r="C305" s="136" t="s">
        <v>333</v>
      </c>
      <c r="D305" s="136" t="s">
        <v>175</v>
      </c>
      <c r="E305" s="137" t="s">
        <v>2341</v>
      </c>
      <c r="F305" s="138" t="s">
        <v>2342</v>
      </c>
      <c r="G305" s="139" t="s">
        <v>176</v>
      </c>
      <c r="H305" s="140">
        <v>26.25</v>
      </c>
      <c r="I305" s="141"/>
      <c r="J305" s="141">
        <f>ROUND(I305*H305,2)</f>
        <v>0</v>
      </c>
      <c r="K305" s="138" t="s">
        <v>177</v>
      </c>
      <c r="L305" s="31"/>
      <c r="M305" s="142" t="s">
        <v>3</v>
      </c>
      <c r="N305" s="143" t="s">
        <v>41</v>
      </c>
      <c r="O305" s="144">
        <v>0.14000000000000001</v>
      </c>
      <c r="P305" s="144">
        <f>O305*H305</f>
        <v>3.6750000000000003</v>
      </c>
      <c r="Q305" s="144">
        <v>0</v>
      </c>
      <c r="R305" s="144">
        <f>Q305*H305</f>
        <v>0</v>
      </c>
      <c r="S305" s="144">
        <v>0</v>
      </c>
      <c r="T305" s="145">
        <f>S305*H305</f>
        <v>0</v>
      </c>
      <c r="U305" s="30"/>
      <c r="V305" s="30"/>
      <c r="W305" s="30"/>
      <c r="X305" s="30"/>
      <c r="Y305" s="30"/>
      <c r="Z305" s="30"/>
      <c r="AA305" s="30"/>
      <c r="AB305" s="30"/>
      <c r="AC305" s="30"/>
      <c r="AD305" s="30"/>
      <c r="AE305" s="30"/>
      <c r="AR305" s="146" t="s">
        <v>178</v>
      </c>
      <c r="AT305" s="146" t="s">
        <v>175</v>
      </c>
      <c r="AU305" s="146" t="s">
        <v>79</v>
      </c>
      <c r="AY305" s="18" t="s">
        <v>173</v>
      </c>
      <c r="BE305" s="147">
        <f>IF(N305="základní",J305,0)</f>
        <v>0</v>
      </c>
      <c r="BF305" s="147">
        <f>IF(N305="snížená",J305,0)</f>
        <v>0</v>
      </c>
      <c r="BG305" s="147">
        <f>IF(N305="zákl. přenesená",J305,0)</f>
        <v>0</v>
      </c>
      <c r="BH305" s="147">
        <f>IF(N305="sníž. přenesená",J305,0)</f>
        <v>0</v>
      </c>
      <c r="BI305" s="147">
        <f>IF(N305="nulová",J305,0)</f>
        <v>0</v>
      </c>
      <c r="BJ305" s="18" t="s">
        <v>76</v>
      </c>
      <c r="BK305" s="147">
        <f>ROUND(I305*H305,2)</f>
        <v>0</v>
      </c>
      <c r="BL305" s="18" t="s">
        <v>178</v>
      </c>
      <c r="BM305" s="146" t="s">
        <v>2343</v>
      </c>
    </row>
    <row r="306" spans="1:65" s="2" customFormat="1" ht="117">
      <c r="A306" s="30"/>
      <c r="B306" s="31"/>
      <c r="C306" s="30"/>
      <c r="D306" s="148" t="s">
        <v>179</v>
      </c>
      <c r="E306" s="30"/>
      <c r="F306" s="149" t="s">
        <v>2344</v>
      </c>
      <c r="G306" s="30"/>
      <c r="H306" s="30"/>
      <c r="I306" s="30"/>
      <c r="J306" s="30"/>
      <c r="K306" s="30"/>
      <c r="L306" s="31"/>
      <c r="M306" s="150"/>
      <c r="N306" s="151"/>
      <c r="O306" s="51"/>
      <c r="P306" s="51"/>
      <c r="Q306" s="51"/>
      <c r="R306" s="51"/>
      <c r="S306" s="51"/>
      <c r="T306" s="52"/>
      <c r="U306" s="30"/>
      <c r="V306" s="30"/>
      <c r="W306" s="30"/>
      <c r="X306" s="30"/>
      <c r="Y306" s="30"/>
      <c r="Z306" s="30"/>
      <c r="AA306" s="30"/>
      <c r="AB306" s="30"/>
      <c r="AC306" s="30"/>
      <c r="AD306" s="30"/>
      <c r="AE306" s="30"/>
      <c r="AT306" s="18" t="s">
        <v>179</v>
      </c>
      <c r="AU306" s="18" t="s">
        <v>79</v>
      </c>
    </row>
    <row r="307" spans="1:65" s="14" customFormat="1">
      <c r="B307" s="158"/>
      <c r="D307" s="148" t="s">
        <v>181</v>
      </c>
      <c r="E307" s="159" t="s">
        <v>3</v>
      </c>
      <c r="F307" s="160" t="s">
        <v>2345</v>
      </c>
      <c r="H307" s="161">
        <v>26.25</v>
      </c>
      <c r="L307" s="158"/>
      <c r="M307" s="162"/>
      <c r="N307" s="163"/>
      <c r="O307" s="163"/>
      <c r="P307" s="163"/>
      <c r="Q307" s="163"/>
      <c r="R307" s="163"/>
      <c r="S307" s="163"/>
      <c r="T307" s="164"/>
      <c r="AT307" s="159" t="s">
        <v>181</v>
      </c>
      <c r="AU307" s="159" t="s">
        <v>79</v>
      </c>
      <c r="AV307" s="14" t="s">
        <v>79</v>
      </c>
      <c r="AW307" s="14" t="s">
        <v>31</v>
      </c>
      <c r="AX307" s="14" t="s">
        <v>76</v>
      </c>
      <c r="AY307" s="159" t="s">
        <v>173</v>
      </c>
    </row>
    <row r="308" spans="1:65" s="2" customFormat="1" ht="44.25" customHeight="1">
      <c r="A308" s="30"/>
      <c r="B308" s="135"/>
      <c r="C308" s="136" t="s">
        <v>337</v>
      </c>
      <c r="D308" s="136" t="s">
        <v>175</v>
      </c>
      <c r="E308" s="137" t="s">
        <v>2346</v>
      </c>
      <c r="F308" s="138" t="s">
        <v>2347</v>
      </c>
      <c r="G308" s="139" t="s">
        <v>176</v>
      </c>
      <c r="H308" s="140">
        <v>787.5</v>
      </c>
      <c r="I308" s="141"/>
      <c r="J308" s="141">
        <f>ROUND(I308*H308,2)</f>
        <v>0</v>
      </c>
      <c r="K308" s="138" t="s">
        <v>177</v>
      </c>
      <c r="L308" s="31"/>
      <c r="M308" s="142" t="s">
        <v>3</v>
      </c>
      <c r="N308" s="143" t="s">
        <v>41</v>
      </c>
      <c r="O308" s="144">
        <v>0</v>
      </c>
      <c r="P308" s="144">
        <f>O308*H308</f>
        <v>0</v>
      </c>
      <c r="Q308" s="144">
        <v>0</v>
      </c>
      <c r="R308" s="144">
        <f>Q308*H308</f>
        <v>0</v>
      </c>
      <c r="S308" s="144">
        <v>0</v>
      </c>
      <c r="T308" s="145">
        <f>S308*H308</f>
        <v>0</v>
      </c>
      <c r="U308" s="30"/>
      <c r="V308" s="30"/>
      <c r="W308" s="30"/>
      <c r="X308" s="30"/>
      <c r="Y308" s="30"/>
      <c r="Z308" s="30"/>
      <c r="AA308" s="30"/>
      <c r="AB308" s="30"/>
      <c r="AC308" s="30"/>
      <c r="AD308" s="30"/>
      <c r="AE308" s="30"/>
      <c r="AR308" s="146" t="s">
        <v>178</v>
      </c>
      <c r="AT308" s="146" t="s">
        <v>175</v>
      </c>
      <c r="AU308" s="146" t="s">
        <v>79</v>
      </c>
      <c r="AY308" s="18" t="s">
        <v>173</v>
      </c>
      <c r="BE308" s="147">
        <f>IF(N308="základní",J308,0)</f>
        <v>0</v>
      </c>
      <c r="BF308" s="147">
        <f>IF(N308="snížená",J308,0)</f>
        <v>0</v>
      </c>
      <c r="BG308" s="147">
        <f>IF(N308="zákl. přenesená",J308,0)</f>
        <v>0</v>
      </c>
      <c r="BH308" s="147">
        <f>IF(N308="sníž. přenesená",J308,0)</f>
        <v>0</v>
      </c>
      <c r="BI308" s="147">
        <f>IF(N308="nulová",J308,0)</f>
        <v>0</v>
      </c>
      <c r="BJ308" s="18" t="s">
        <v>76</v>
      </c>
      <c r="BK308" s="147">
        <f>ROUND(I308*H308,2)</f>
        <v>0</v>
      </c>
      <c r="BL308" s="18" t="s">
        <v>178</v>
      </c>
      <c r="BM308" s="146" t="s">
        <v>2348</v>
      </c>
    </row>
    <row r="309" spans="1:65" s="2" customFormat="1" ht="117">
      <c r="A309" s="30"/>
      <c r="B309" s="31"/>
      <c r="C309" s="30"/>
      <c r="D309" s="148" t="s">
        <v>179</v>
      </c>
      <c r="E309" s="30"/>
      <c r="F309" s="149" t="s">
        <v>2344</v>
      </c>
      <c r="G309" s="30"/>
      <c r="H309" s="30"/>
      <c r="I309" s="30"/>
      <c r="J309" s="30"/>
      <c r="K309" s="30"/>
      <c r="L309" s="31"/>
      <c r="M309" s="150"/>
      <c r="N309" s="151"/>
      <c r="O309" s="51"/>
      <c r="P309" s="51"/>
      <c r="Q309" s="51"/>
      <c r="R309" s="51"/>
      <c r="S309" s="51"/>
      <c r="T309" s="52"/>
      <c r="U309" s="30"/>
      <c r="V309" s="30"/>
      <c r="W309" s="30"/>
      <c r="X309" s="30"/>
      <c r="Y309" s="30"/>
      <c r="Z309" s="30"/>
      <c r="AA309" s="30"/>
      <c r="AB309" s="30"/>
      <c r="AC309" s="30"/>
      <c r="AD309" s="30"/>
      <c r="AE309" s="30"/>
      <c r="AT309" s="18" t="s">
        <v>179</v>
      </c>
      <c r="AU309" s="18" t="s">
        <v>79</v>
      </c>
    </row>
    <row r="310" spans="1:65" s="14" customFormat="1" ht="22.5">
      <c r="B310" s="158"/>
      <c r="D310" s="148" t="s">
        <v>181</v>
      </c>
      <c r="E310" s="159" t="s">
        <v>3</v>
      </c>
      <c r="F310" s="160" t="s">
        <v>2349</v>
      </c>
      <c r="H310" s="161">
        <v>787.5</v>
      </c>
      <c r="L310" s="158"/>
      <c r="M310" s="162"/>
      <c r="N310" s="163"/>
      <c r="O310" s="163"/>
      <c r="P310" s="163"/>
      <c r="Q310" s="163"/>
      <c r="R310" s="163"/>
      <c r="S310" s="163"/>
      <c r="T310" s="164"/>
      <c r="AT310" s="159" t="s">
        <v>181</v>
      </c>
      <c r="AU310" s="159" t="s">
        <v>79</v>
      </c>
      <c r="AV310" s="14" t="s">
        <v>79</v>
      </c>
      <c r="AW310" s="14" t="s">
        <v>31</v>
      </c>
      <c r="AX310" s="14" t="s">
        <v>76</v>
      </c>
      <c r="AY310" s="159" t="s">
        <v>173</v>
      </c>
    </row>
    <row r="311" spans="1:65" s="2" customFormat="1" ht="44.25" customHeight="1">
      <c r="A311" s="30"/>
      <c r="B311" s="135"/>
      <c r="C311" s="136" t="s">
        <v>338</v>
      </c>
      <c r="D311" s="136" t="s">
        <v>175</v>
      </c>
      <c r="E311" s="137" t="s">
        <v>2350</v>
      </c>
      <c r="F311" s="138" t="s">
        <v>2351</v>
      </c>
      <c r="G311" s="139" t="s">
        <v>176</v>
      </c>
      <c r="H311" s="140">
        <v>26.25</v>
      </c>
      <c r="I311" s="141"/>
      <c r="J311" s="141">
        <f>ROUND(I311*H311,2)</f>
        <v>0</v>
      </c>
      <c r="K311" s="138" t="s">
        <v>177</v>
      </c>
      <c r="L311" s="31"/>
      <c r="M311" s="142" t="s">
        <v>3</v>
      </c>
      <c r="N311" s="143" t="s">
        <v>41</v>
      </c>
      <c r="O311" s="144">
        <v>0.104</v>
      </c>
      <c r="P311" s="144">
        <f>O311*H311</f>
        <v>2.73</v>
      </c>
      <c r="Q311" s="144">
        <v>0</v>
      </c>
      <c r="R311" s="144">
        <f>Q311*H311</f>
        <v>0</v>
      </c>
      <c r="S311" s="144">
        <v>0</v>
      </c>
      <c r="T311" s="145">
        <f>S311*H311</f>
        <v>0</v>
      </c>
      <c r="U311" s="30"/>
      <c r="V311" s="30"/>
      <c r="W311" s="30"/>
      <c r="X311" s="30"/>
      <c r="Y311" s="30"/>
      <c r="Z311" s="30"/>
      <c r="AA311" s="30"/>
      <c r="AB311" s="30"/>
      <c r="AC311" s="30"/>
      <c r="AD311" s="30"/>
      <c r="AE311" s="30"/>
      <c r="AR311" s="146" t="s">
        <v>178</v>
      </c>
      <c r="AT311" s="146" t="s">
        <v>175</v>
      </c>
      <c r="AU311" s="146" t="s">
        <v>79</v>
      </c>
      <c r="AY311" s="18" t="s">
        <v>173</v>
      </c>
      <c r="BE311" s="147">
        <f>IF(N311="základní",J311,0)</f>
        <v>0</v>
      </c>
      <c r="BF311" s="147">
        <f>IF(N311="snížená",J311,0)</f>
        <v>0</v>
      </c>
      <c r="BG311" s="147">
        <f>IF(N311="zákl. přenesená",J311,0)</f>
        <v>0</v>
      </c>
      <c r="BH311" s="147">
        <f>IF(N311="sníž. přenesená",J311,0)</f>
        <v>0</v>
      </c>
      <c r="BI311" s="147">
        <f>IF(N311="nulová",J311,0)</f>
        <v>0</v>
      </c>
      <c r="BJ311" s="18" t="s">
        <v>76</v>
      </c>
      <c r="BK311" s="147">
        <f>ROUND(I311*H311,2)</f>
        <v>0</v>
      </c>
      <c r="BL311" s="18" t="s">
        <v>178</v>
      </c>
      <c r="BM311" s="146" t="s">
        <v>2352</v>
      </c>
    </row>
    <row r="312" spans="1:65" s="2" customFormat="1" ht="78">
      <c r="A312" s="30"/>
      <c r="B312" s="31"/>
      <c r="C312" s="30"/>
      <c r="D312" s="148" t="s">
        <v>179</v>
      </c>
      <c r="E312" s="30"/>
      <c r="F312" s="149" t="s">
        <v>2353</v>
      </c>
      <c r="G312" s="30"/>
      <c r="H312" s="30"/>
      <c r="I312" s="30"/>
      <c r="J312" s="30"/>
      <c r="K312" s="30"/>
      <c r="L312" s="31"/>
      <c r="M312" s="150"/>
      <c r="N312" s="151"/>
      <c r="O312" s="51"/>
      <c r="P312" s="51"/>
      <c r="Q312" s="51"/>
      <c r="R312" s="51"/>
      <c r="S312" s="51"/>
      <c r="T312" s="52"/>
      <c r="U312" s="30"/>
      <c r="V312" s="30"/>
      <c r="W312" s="30"/>
      <c r="X312" s="30"/>
      <c r="Y312" s="30"/>
      <c r="Z312" s="30"/>
      <c r="AA312" s="30"/>
      <c r="AB312" s="30"/>
      <c r="AC312" s="30"/>
      <c r="AD312" s="30"/>
      <c r="AE312" s="30"/>
      <c r="AT312" s="18" t="s">
        <v>179</v>
      </c>
      <c r="AU312" s="18" t="s">
        <v>79</v>
      </c>
    </row>
    <row r="313" spans="1:65" s="14" customFormat="1">
      <c r="B313" s="158"/>
      <c r="D313" s="148" t="s">
        <v>181</v>
      </c>
      <c r="E313" s="159" t="s">
        <v>3</v>
      </c>
      <c r="F313" s="160" t="s">
        <v>2354</v>
      </c>
      <c r="H313" s="161">
        <v>26.25</v>
      </c>
      <c r="L313" s="158"/>
      <c r="M313" s="162"/>
      <c r="N313" s="163"/>
      <c r="O313" s="163"/>
      <c r="P313" s="163"/>
      <c r="Q313" s="163"/>
      <c r="R313" s="163"/>
      <c r="S313" s="163"/>
      <c r="T313" s="164"/>
      <c r="AT313" s="159" t="s">
        <v>181</v>
      </c>
      <c r="AU313" s="159" t="s">
        <v>79</v>
      </c>
      <c r="AV313" s="14" t="s">
        <v>79</v>
      </c>
      <c r="AW313" s="14" t="s">
        <v>31</v>
      </c>
      <c r="AX313" s="14" t="s">
        <v>76</v>
      </c>
      <c r="AY313" s="159" t="s">
        <v>173</v>
      </c>
    </row>
    <row r="314" spans="1:65" s="2" customFormat="1" ht="21.75" customHeight="1">
      <c r="A314" s="30"/>
      <c r="B314" s="135"/>
      <c r="C314" s="136" t="s">
        <v>343</v>
      </c>
      <c r="D314" s="136" t="s">
        <v>175</v>
      </c>
      <c r="E314" s="137" t="s">
        <v>548</v>
      </c>
      <c r="F314" s="138" t="s">
        <v>549</v>
      </c>
      <c r="G314" s="139" t="s">
        <v>200</v>
      </c>
      <c r="H314" s="140">
        <v>4.6289999999999996</v>
      </c>
      <c r="I314" s="141"/>
      <c r="J314" s="141">
        <f>ROUND(I314*H314,2)</f>
        <v>0</v>
      </c>
      <c r="K314" s="138" t="s">
        <v>177</v>
      </c>
      <c r="L314" s="31"/>
      <c r="M314" s="142" t="s">
        <v>3</v>
      </c>
      <c r="N314" s="143" t="s">
        <v>41</v>
      </c>
      <c r="O314" s="144">
        <v>5.2359999999999998</v>
      </c>
      <c r="P314" s="144">
        <f>O314*H314</f>
        <v>24.237443999999996</v>
      </c>
      <c r="Q314" s="144">
        <v>0.12</v>
      </c>
      <c r="R314" s="144">
        <f>Q314*H314</f>
        <v>0.55547999999999997</v>
      </c>
      <c r="S314" s="144">
        <v>2.2000000000000002</v>
      </c>
      <c r="T314" s="145">
        <f>S314*H314</f>
        <v>10.1838</v>
      </c>
      <c r="U314" s="30"/>
      <c r="V314" s="30"/>
      <c r="W314" s="30"/>
      <c r="X314" s="30"/>
      <c r="Y314" s="30"/>
      <c r="Z314" s="30"/>
      <c r="AA314" s="30"/>
      <c r="AB314" s="30"/>
      <c r="AC314" s="30"/>
      <c r="AD314" s="30"/>
      <c r="AE314" s="30"/>
      <c r="AR314" s="146" t="s">
        <v>178</v>
      </c>
      <c r="AT314" s="146" t="s">
        <v>175</v>
      </c>
      <c r="AU314" s="146" t="s">
        <v>79</v>
      </c>
      <c r="AY314" s="18" t="s">
        <v>173</v>
      </c>
      <c r="BE314" s="147">
        <f>IF(N314="základní",J314,0)</f>
        <v>0</v>
      </c>
      <c r="BF314" s="147">
        <f>IF(N314="snížená",J314,0)</f>
        <v>0</v>
      </c>
      <c r="BG314" s="147">
        <f>IF(N314="zákl. přenesená",J314,0)</f>
        <v>0</v>
      </c>
      <c r="BH314" s="147">
        <f>IF(N314="sníž. přenesená",J314,0)</f>
        <v>0</v>
      </c>
      <c r="BI314" s="147">
        <f>IF(N314="nulová",J314,0)</f>
        <v>0</v>
      </c>
      <c r="BJ314" s="18" t="s">
        <v>76</v>
      </c>
      <c r="BK314" s="147">
        <f>ROUND(I314*H314,2)</f>
        <v>0</v>
      </c>
      <c r="BL314" s="18" t="s">
        <v>178</v>
      </c>
      <c r="BM314" s="146" t="s">
        <v>2355</v>
      </c>
    </row>
    <row r="315" spans="1:65" s="2" customFormat="1" ht="224.25">
      <c r="A315" s="30"/>
      <c r="B315" s="31"/>
      <c r="C315" s="30"/>
      <c r="D315" s="148" t="s">
        <v>179</v>
      </c>
      <c r="E315" s="30"/>
      <c r="F315" s="149" t="s">
        <v>383</v>
      </c>
      <c r="G315" s="30"/>
      <c r="H315" s="30"/>
      <c r="I315" s="30"/>
      <c r="J315" s="30"/>
      <c r="K315" s="30"/>
      <c r="L315" s="31"/>
      <c r="M315" s="150"/>
      <c r="N315" s="151"/>
      <c r="O315" s="51"/>
      <c r="P315" s="51"/>
      <c r="Q315" s="51"/>
      <c r="R315" s="51"/>
      <c r="S315" s="51"/>
      <c r="T315" s="52"/>
      <c r="U315" s="30"/>
      <c r="V315" s="30"/>
      <c r="W315" s="30"/>
      <c r="X315" s="30"/>
      <c r="Y315" s="30"/>
      <c r="Z315" s="30"/>
      <c r="AA315" s="30"/>
      <c r="AB315" s="30"/>
      <c r="AC315" s="30"/>
      <c r="AD315" s="30"/>
      <c r="AE315" s="30"/>
      <c r="AT315" s="18" t="s">
        <v>179</v>
      </c>
      <c r="AU315" s="18" t="s">
        <v>79</v>
      </c>
    </row>
    <row r="316" spans="1:65" s="14" customFormat="1">
      <c r="B316" s="158"/>
      <c r="D316" s="148" t="s">
        <v>181</v>
      </c>
      <c r="E316" s="159" t="s">
        <v>3</v>
      </c>
      <c r="F316" s="160" t="s">
        <v>2356</v>
      </c>
      <c r="H316" s="161">
        <v>2.64</v>
      </c>
      <c r="L316" s="158"/>
      <c r="M316" s="162"/>
      <c r="N316" s="163"/>
      <c r="O316" s="163"/>
      <c r="P316" s="163"/>
      <c r="Q316" s="163"/>
      <c r="R316" s="163"/>
      <c r="S316" s="163"/>
      <c r="T316" s="164"/>
      <c r="AT316" s="159" t="s">
        <v>181</v>
      </c>
      <c r="AU316" s="159" t="s">
        <v>79</v>
      </c>
      <c r="AV316" s="14" t="s">
        <v>79</v>
      </c>
      <c r="AW316" s="14" t="s">
        <v>31</v>
      </c>
      <c r="AX316" s="14" t="s">
        <v>70</v>
      </c>
      <c r="AY316" s="159" t="s">
        <v>173</v>
      </c>
    </row>
    <row r="317" spans="1:65" s="14" customFormat="1">
      <c r="B317" s="158"/>
      <c r="D317" s="148" t="s">
        <v>181</v>
      </c>
      <c r="E317" s="159" t="s">
        <v>3</v>
      </c>
      <c r="F317" s="160" t="s">
        <v>2357</v>
      </c>
      <c r="H317" s="161">
        <v>0.625</v>
      </c>
      <c r="L317" s="158"/>
      <c r="M317" s="162"/>
      <c r="N317" s="163"/>
      <c r="O317" s="163"/>
      <c r="P317" s="163"/>
      <c r="Q317" s="163"/>
      <c r="R317" s="163"/>
      <c r="S317" s="163"/>
      <c r="T317" s="164"/>
      <c r="AT317" s="159" t="s">
        <v>181</v>
      </c>
      <c r="AU317" s="159" t="s">
        <v>79</v>
      </c>
      <c r="AV317" s="14" t="s">
        <v>79</v>
      </c>
      <c r="AW317" s="14" t="s">
        <v>31</v>
      </c>
      <c r="AX317" s="14" t="s">
        <v>70</v>
      </c>
      <c r="AY317" s="159" t="s">
        <v>173</v>
      </c>
    </row>
    <row r="318" spans="1:65" s="14" customFormat="1">
      <c r="B318" s="158"/>
      <c r="D318" s="148" t="s">
        <v>181</v>
      </c>
      <c r="E318" s="159" t="s">
        <v>3</v>
      </c>
      <c r="F318" s="160" t="s">
        <v>2358</v>
      </c>
      <c r="H318" s="161">
        <v>1.3640000000000001</v>
      </c>
      <c r="L318" s="158"/>
      <c r="M318" s="162"/>
      <c r="N318" s="163"/>
      <c r="O318" s="163"/>
      <c r="P318" s="163"/>
      <c r="Q318" s="163"/>
      <c r="R318" s="163"/>
      <c r="S318" s="163"/>
      <c r="T318" s="164"/>
      <c r="AT318" s="159" t="s">
        <v>181</v>
      </c>
      <c r="AU318" s="159" t="s">
        <v>79</v>
      </c>
      <c r="AV318" s="14" t="s">
        <v>79</v>
      </c>
      <c r="AW318" s="14" t="s">
        <v>31</v>
      </c>
      <c r="AX318" s="14" t="s">
        <v>70</v>
      </c>
      <c r="AY318" s="159" t="s">
        <v>173</v>
      </c>
    </row>
    <row r="319" spans="1:65" s="15" customFormat="1">
      <c r="B319" s="165"/>
      <c r="D319" s="148" t="s">
        <v>181</v>
      </c>
      <c r="E319" s="166" t="s">
        <v>3</v>
      </c>
      <c r="F319" s="167" t="s">
        <v>188</v>
      </c>
      <c r="H319" s="168">
        <v>4.6290000000000004</v>
      </c>
      <c r="L319" s="165"/>
      <c r="M319" s="169"/>
      <c r="N319" s="170"/>
      <c r="O319" s="170"/>
      <c r="P319" s="170"/>
      <c r="Q319" s="170"/>
      <c r="R319" s="170"/>
      <c r="S319" s="170"/>
      <c r="T319" s="171"/>
      <c r="AT319" s="166" t="s">
        <v>181</v>
      </c>
      <c r="AU319" s="166" t="s">
        <v>79</v>
      </c>
      <c r="AV319" s="15" t="s">
        <v>178</v>
      </c>
      <c r="AW319" s="15" t="s">
        <v>31</v>
      </c>
      <c r="AX319" s="15" t="s">
        <v>76</v>
      </c>
      <c r="AY319" s="166" t="s">
        <v>173</v>
      </c>
    </row>
    <row r="320" spans="1:65" s="2" customFormat="1" ht="21.75" customHeight="1">
      <c r="A320" s="30"/>
      <c r="B320" s="135"/>
      <c r="C320" s="136" t="s">
        <v>347</v>
      </c>
      <c r="D320" s="136" t="s">
        <v>175</v>
      </c>
      <c r="E320" s="137" t="s">
        <v>388</v>
      </c>
      <c r="F320" s="138" t="s">
        <v>389</v>
      </c>
      <c r="G320" s="139" t="s">
        <v>190</v>
      </c>
      <c r="H320" s="140">
        <v>16.3</v>
      </c>
      <c r="I320" s="141"/>
      <c r="J320" s="141">
        <f>ROUND(I320*H320,2)</f>
        <v>0</v>
      </c>
      <c r="K320" s="138" t="s">
        <v>177</v>
      </c>
      <c r="L320" s="31"/>
      <c r="M320" s="142" t="s">
        <v>3</v>
      </c>
      <c r="N320" s="143" t="s">
        <v>41</v>
      </c>
      <c r="O320" s="144">
        <v>0.60699999999999998</v>
      </c>
      <c r="P320" s="144">
        <f>O320*H320</f>
        <v>9.8940999999999999</v>
      </c>
      <c r="Q320" s="144">
        <v>8.3599999999999999E-5</v>
      </c>
      <c r="R320" s="144">
        <f>Q320*H320</f>
        <v>1.36268E-3</v>
      </c>
      <c r="S320" s="144">
        <v>1.7999999999999999E-2</v>
      </c>
      <c r="T320" s="145">
        <f>S320*H320</f>
        <v>0.29339999999999999</v>
      </c>
      <c r="U320" s="30"/>
      <c r="V320" s="30"/>
      <c r="W320" s="30"/>
      <c r="X320" s="30"/>
      <c r="Y320" s="30"/>
      <c r="Z320" s="30"/>
      <c r="AA320" s="30"/>
      <c r="AB320" s="30"/>
      <c r="AC320" s="30"/>
      <c r="AD320" s="30"/>
      <c r="AE320" s="30"/>
      <c r="AR320" s="146" t="s">
        <v>178</v>
      </c>
      <c r="AT320" s="146" t="s">
        <v>175</v>
      </c>
      <c r="AU320" s="146" t="s">
        <v>79</v>
      </c>
      <c r="AY320" s="18" t="s">
        <v>173</v>
      </c>
      <c r="BE320" s="147">
        <f>IF(N320="základní",J320,0)</f>
        <v>0</v>
      </c>
      <c r="BF320" s="147">
        <f>IF(N320="snížená",J320,0)</f>
        <v>0</v>
      </c>
      <c r="BG320" s="147">
        <f>IF(N320="zákl. přenesená",J320,0)</f>
        <v>0</v>
      </c>
      <c r="BH320" s="147">
        <f>IF(N320="sníž. přenesená",J320,0)</f>
        <v>0</v>
      </c>
      <c r="BI320" s="147">
        <f>IF(N320="nulová",J320,0)</f>
        <v>0</v>
      </c>
      <c r="BJ320" s="18" t="s">
        <v>76</v>
      </c>
      <c r="BK320" s="147">
        <f>ROUND(I320*H320,2)</f>
        <v>0</v>
      </c>
      <c r="BL320" s="18" t="s">
        <v>178</v>
      </c>
      <c r="BM320" s="146" t="s">
        <v>2359</v>
      </c>
    </row>
    <row r="321" spans="1:65" s="14" customFormat="1">
      <c r="B321" s="158"/>
      <c r="D321" s="148" t="s">
        <v>181</v>
      </c>
      <c r="E321" s="159" t="s">
        <v>3</v>
      </c>
      <c r="F321" s="160" t="s">
        <v>2360</v>
      </c>
      <c r="H321" s="161">
        <v>16.3</v>
      </c>
      <c r="L321" s="158"/>
      <c r="M321" s="162"/>
      <c r="N321" s="163"/>
      <c r="O321" s="163"/>
      <c r="P321" s="163"/>
      <c r="Q321" s="163"/>
      <c r="R321" s="163"/>
      <c r="S321" s="163"/>
      <c r="T321" s="164"/>
      <c r="AT321" s="159" t="s">
        <v>181</v>
      </c>
      <c r="AU321" s="159" t="s">
        <v>79</v>
      </c>
      <c r="AV321" s="14" t="s">
        <v>79</v>
      </c>
      <c r="AW321" s="14" t="s">
        <v>31</v>
      </c>
      <c r="AX321" s="14" t="s">
        <v>70</v>
      </c>
      <c r="AY321" s="159" t="s">
        <v>173</v>
      </c>
    </row>
    <row r="322" spans="1:65" s="15" customFormat="1">
      <c r="B322" s="165"/>
      <c r="D322" s="148" t="s">
        <v>181</v>
      </c>
      <c r="E322" s="166" t="s">
        <v>3</v>
      </c>
      <c r="F322" s="167" t="s">
        <v>188</v>
      </c>
      <c r="H322" s="168">
        <v>16.3</v>
      </c>
      <c r="L322" s="165"/>
      <c r="M322" s="169"/>
      <c r="N322" s="170"/>
      <c r="O322" s="170"/>
      <c r="P322" s="170"/>
      <c r="Q322" s="170"/>
      <c r="R322" s="170"/>
      <c r="S322" s="170"/>
      <c r="T322" s="171"/>
      <c r="AT322" s="166" t="s">
        <v>181</v>
      </c>
      <c r="AU322" s="166" t="s">
        <v>79</v>
      </c>
      <c r="AV322" s="15" t="s">
        <v>178</v>
      </c>
      <c r="AW322" s="15" t="s">
        <v>31</v>
      </c>
      <c r="AX322" s="15" t="s">
        <v>76</v>
      </c>
      <c r="AY322" s="166" t="s">
        <v>173</v>
      </c>
    </row>
    <row r="323" spans="1:65" s="2" customFormat="1" ht="21.75" customHeight="1">
      <c r="A323" s="30"/>
      <c r="B323" s="135"/>
      <c r="C323" s="136" t="s">
        <v>352</v>
      </c>
      <c r="D323" s="136" t="s">
        <v>175</v>
      </c>
      <c r="E323" s="137" t="s">
        <v>1402</v>
      </c>
      <c r="F323" s="138" t="s">
        <v>1403</v>
      </c>
      <c r="G323" s="139" t="s">
        <v>176</v>
      </c>
      <c r="H323" s="140">
        <v>124.7</v>
      </c>
      <c r="I323" s="141"/>
      <c r="J323" s="141">
        <f>ROUND(I323*H323,2)</f>
        <v>0</v>
      </c>
      <c r="K323" s="138" t="s">
        <v>177</v>
      </c>
      <c r="L323" s="31"/>
      <c r="M323" s="142" t="s">
        <v>3</v>
      </c>
      <c r="N323" s="143" t="s">
        <v>41</v>
      </c>
      <c r="O323" s="144">
        <v>0.45200000000000001</v>
      </c>
      <c r="P323" s="144">
        <f>O323*H323</f>
        <v>56.364400000000003</v>
      </c>
      <c r="Q323" s="144">
        <v>0</v>
      </c>
      <c r="R323" s="144">
        <f>Q323*H323</f>
        <v>0</v>
      </c>
      <c r="S323" s="144">
        <v>7.0000000000000007E-2</v>
      </c>
      <c r="T323" s="145">
        <f>S323*H323</f>
        <v>8.729000000000001</v>
      </c>
      <c r="U323" s="30"/>
      <c r="V323" s="30"/>
      <c r="W323" s="30"/>
      <c r="X323" s="30"/>
      <c r="Y323" s="30"/>
      <c r="Z323" s="30"/>
      <c r="AA323" s="30"/>
      <c r="AB323" s="30"/>
      <c r="AC323" s="30"/>
      <c r="AD323" s="30"/>
      <c r="AE323" s="30"/>
      <c r="AR323" s="146" t="s">
        <v>178</v>
      </c>
      <c r="AT323" s="146" t="s">
        <v>175</v>
      </c>
      <c r="AU323" s="146" t="s">
        <v>79</v>
      </c>
      <c r="AY323" s="18" t="s">
        <v>173</v>
      </c>
      <c r="BE323" s="147">
        <f>IF(N323="základní",J323,0)</f>
        <v>0</v>
      </c>
      <c r="BF323" s="147">
        <f>IF(N323="snížená",J323,0)</f>
        <v>0</v>
      </c>
      <c r="BG323" s="147">
        <f>IF(N323="zákl. přenesená",J323,0)</f>
        <v>0</v>
      </c>
      <c r="BH323" s="147">
        <f>IF(N323="sníž. přenesená",J323,0)</f>
        <v>0</v>
      </c>
      <c r="BI323" s="147">
        <f>IF(N323="nulová",J323,0)</f>
        <v>0</v>
      </c>
      <c r="BJ323" s="18" t="s">
        <v>76</v>
      </c>
      <c r="BK323" s="147">
        <f>ROUND(I323*H323,2)</f>
        <v>0</v>
      </c>
      <c r="BL323" s="18" t="s">
        <v>178</v>
      </c>
      <c r="BM323" s="146" t="s">
        <v>2361</v>
      </c>
    </row>
    <row r="324" spans="1:65" s="2" customFormat="1" ht="78">
      <c r="A324" s="30"/>
      <c r="B324" s="31"/>
      <c r="C324" s="30"/>
      <c r="D324" s="148" t="s">
        <v>179</v>
      </c>
      <c r="E324" s="30"/>
      <c r="F324" s="149" t="s">
        <v>1405</v>
      </c>
      <c r="G324" s="30"/>
      <c r="H324" s="30"/>
      <c r="I324" s="30"/>
      <c r="J324" s="30"/>
      <c r="K324" s="30"/>
      <c r="L324" s="31"/>
      <c r="M324" s="150"/>
      <c r="N324" s="151"/>
      <c r="O324" s="51"/>
      <c r="P324" s="51"/>
      <c r="Q324" s="51"/>
      <c r="R324" s="51"/>
      <c r="S324" s="51"/>
      <c r="T324" s="52"/>
      <c r="U324" s="30"/>
      <c r="V324" s="30"/>
      <c r="W324" s="30"/>
      <c r="X324" s="30"/>
      <c r="Y324" s="30"/>
      <c r="Z324" s="30"/>
      <c r="AA324" s="30"/>
      <c r="AB324" s="30"/>
      <c r="AC324" s="30"/>
      <c r="AD324" s="30"/>
      <c r="AE324" s="30"/>
      <c r="AT324" s="18" t="s">
        <v>179</v>
      </c>
      <c r="AU324" s="18" t="s">
        <v>79</v>
      </c>
    </row>
    <row r="325" spans="1:65" s="14" customFormat="1">
      <c r="B325" s="158"/>
      <c r="D325" s="148" t="s">
        <v>181</v>
      </c>
      <c r="E325" s="159" t="s">
        <v>3</v>
      </c>
      <c r="F325" s="160" t="s">
        <v>2362</v>
      </c>
      <c r="H325" s="161">
        <v>124.7</v>
      </c>
      <c r="L325" s="158"/>
      <c r="M325" s="162"/>
      <c r="N325" s="163"/>
      <c r="O325" s="163"/>
      <c r="P325" s="163"/>
      <c r="Q325" s="163"/>
      <c r="R325" s="163"/>
      <c r="S325" s="163"/>
      <c r="T325" s="164"/>
      <c r="AT325" s="159" t="s">
        <v>181</v>
      </c>
      <c r="AU325" s="159" t="s">
        <v>79</v>
      </c>
      <c r="AV325" s="14" t="s">
        <v>79</v>
      </c>
      <c r="AW325" s="14" t="s">
        <v>31</v>
      </c>
      <c r="AX325" s="14" t="s">
        <v>76</v>
      </c>
      <c r="AY325" s="159" t="s">
        <v>173</v>
      </c>
    </row>
    <row r="326" spans="1:65" s="2" customFormat="1" ht="21.75" customHeight="1">
      <c r="A326" s="30"/>
      <c r="B326" s="135"/>
      <c r="C326" s="136" t="s">
        <v>355</v>
      </c>
      <c r="D326" s="136" t="s">
        <v>175</v>
      </c>
      <c r="E326" s="137" t="s">
        <v>396</v>
      </c>
      <c r="F326" s="138" t="s">
        <v>978</v>
      </c>
      <c r="G326" s="139" t="s">
        <v>267</v>
      </c>
      <c r="H326" s="140">
        <v>604.87</v>
      </c>
      <c r="I326" s="141"/>
      <c r="J326" s="141">
        <f>ROUND(I326*H326,2)</f>
        <v>0</v>
      </c>
      <c r="K326" s="138" t="s">
        <v>3</v>
      </c>
      <c r="L326" s="31"/>
      <c r="M326" s="142" t="s">
        <v>3</v>
      </c>
      <c r="N326" s="143" t="s">
        <v>41</v>
      </c>
      <c r="O326" s="144">
        <v>0</v>
      </c>
      <c r="P326" s="144">
        <f>O326*H326</f>
        <v>0</v>
      </c>
      <c r="Q326" s="144">
        <v>0.1</v>
      </c>
      <c r="R326" s="144">
        <f>Q326*H326</f>
        <v>60.487000000000002</v>
      </c>
      <c r="S326" s="144">
        <v>0</v>
      </c>
      <c r="T326" s="145">
        <f>S326*H326</f>
        <v>0</v>
      </c>
      <c r="U326" s="30"/>
      <c r="V326" s="30"/>
      <c r="W326" s="30"/>
      <c r="X326" s="30"/>
      <c r="Y326" s="30"/>
      <c r="Z326" s="30"/>
      <c r="AA326" s="30"/>
      <c r="AB326" s="30"/>
      <c r="AC326" s="30"/>
      <c r="AD326" s="30"/>
      <c r="AE326" s="30"/>
      <c r="AR326" s="146" t="s">
        <v>178</v>
      </c>
      <c r="AT326" s="146" t="s">
        <v>175</v>
      </c>
      <c r="AU326" s="146" t="s">
        <v>79</v>
      </c>
      <c r="AY326" s="18" t="s">
        <v>173</v>
      </c>
      <c r="BE326" s="147">
        <f>IF(N326="základní",J326,0)</f>
        <v>0</v>
      </c>
      <c r="BF326" s="147">
        <f>IF(N326="snížená",J326,0)</f>
        <v>0</v>
      </c>
      <c r="BG326" s="147">
        <f>IF(N326="zákl. přenesená",J326,0)</f>
        <v>0</v>
      </c>
      <c r="BH326" s="147">
        <f>IF(N326="sníž. přenesená",J326,0)</f>
        <v>0</v>
      </c>
      <c r="BI326" s="147">
        <f>IF(N326="nulová",J326,0)</f>
        <v>0</v>
      </c>
      <c r="BJ326" s="18" t="s">
        <v>76</v>
      </c>
      <c r="BK326" s="147">
        <f>ROUND(I326*H326,2)</f>
        <v>0</v>
      </c>
      <c r="BL326" s="18" t="s">
        <v>178</v>
      </c>
      <c r="BM326" s="146" t="s">
        <v>2363</v>
      </c>
    </row>
    <row r="327" spans="1:65" s="2" customFormat="1" ht="58.5">
      <c r="A327" s="30"/>
      <c r="B327" s="31"/>
      <c r="C327" s="30"/>
      <c r="D327" s="148" t="s">
        <v>304</v>
      </c>
      <c r="E327" s="30"/>
      <c r="F327" s="149" t="s">
        <v>398</v>
      </c>
      <c r="G327" s="30"/>
      <c r="H327" s="30"/>
      <c r="I327" s="30"/>
      <c r="J327" s="30"/>
      <c r="K327" s="30"/>
      <c r="L327" s="31"/>
      <c r="M327" s="150"/>
      <c r="N327" s="151"/>
      <c r="O327" s="51"/>
      <c r="P327" s="51"/>
      <c r="Q327" s="51"/>
      <c r="R327" s="51"/>
      <c r="S327" s="51"/>
      <c r="T327" s="52"/>
      <c r="U327" s="30"/>
      <c r="V327" s="30"/>
      <c r="W327" s="30"/>
      <c r="X327" s="30"/>
      <c r="Y327" s="30"/>
      <c r="Z327" s="30"/>
      <c r="AA327" s="30"/>
      <c r="AB327" s="30"/>
      <c r="AC327" s="30"/>
      <c r="AD327" s="30"/>
      <c r="AE327" s="30"/>
      <c r="AT327" s="18" t="s">
        <v>304</v>
      </c>
      <c r="AU327" s="18" t="s">
        <v>79</v>
      </c>
    </row>
    <row r="328" spans="1:65" s="13" customFormat="1">
      <c r="B328" s="152"/>
      <c r="D328" s="148" t="s">
        <v>181</v>
      </c>
      <c r="E328" s="153" t="s">
        <v>3</v>
      </c>
      <c r="F328" s="154" t="s">
        <v>2364</v>
      </c>
      <c r="H328" s="153" t="s">
        <v>3</v>
      </c>
      <c r="L328" s="152"/>
      <c r="M328" s="155"/>
      <c r="N328" s="156"/>
      <c r="O328" s="156"/>
      <c r="P328" s="156"/>
      <c r="Q328" s="156"/>
      <c r="R328" s="156"/>
      <c r="S328" s="156"/>
      <c r="T328" s="157"/>
      <c r="AT328" s="153" t="s">
        <v>181</v>
      </c>
      <c r="AU328" s="153" t="s">
        <v>79</v>
      </c>
      <c r="AV328" s="13" t="s">
        <v>76</v>
      </c>
      <c r="AW328" s="13" t="s">
        <v>31</v>
      </c>
      <c r="AX328" s="13" t="s">
        <v>70</v>
      </c>
      <c r="AY328" s="153" t="s">
        <v>173</v>
      </c>
    </row>
    <row r="329" spans="1:65" s="14" customFormat="1">
      <c r="B329" s="158"/>
      <c r="D329" s="148" t="s">
        <v>181</v>
      </c>
      <c r="E329" s="159" t="s">
        <v>3</v>
      </c>
      <c r="F329" s="160" t="s">
        <v>2365</v>
      </c>
      <c r="H329" s="161">
        <v>604.87</v>
      </c>
      <c r="L329" s="158"/>
      <c r="M329" s="162"/>
      <c r="N329" s="163"/>
      <c r="O329" s="163"/>
      <c r="P329" s="163"/>
      <c r="Q329" s="163"/>
      <c r="R329" s="163"/>
      <c r="S329" s="163"/>
      <c r="T329" s="164"/>
      <c r="AT329" s="159" t="s">
        <v>181</v>
      </c>
      <c r="AU329" s="159" t="s">
        <v>79</v>
      </c>
      <c r="AV329" s="14" t="s">
        <v>79</v>
      </c>
      <c r="AW329" s="14" t="s">
        <v>31</v>
      </c>
      <c r="AX329" s="14" t="s">
        <v>70</v>
      </c>
      <c r="AY329" s="159" t="s">
        <v>173</v>
      </c>
    </row>
    <row r="330" spans="1:65" s="15" customFormat="1">
      <c r="B330" s="165"/>
      <c r="D330" s="148" t="s">
        <v>181</v>
      </c>
      <c r="E330" s="166" t="s">
        <v>3</v>
      </c>
      <c r="F330" s="167" t="s">
        <v>188</v>
      </c>
      <c r="H330" s="168">
        <v>604.87</v>
      </c>
      <c r="L330" s="165"/>
      <c r="M330" s="169"/>
      <c r="N330" s="170"/>
      <c r="O330" s="170"/>
      <c r="P330" s="170"/>
      <c r="Q330" s="170"/>
      <c r="R330" s="170"/>
      <c r="S330" s="170"/>
      <c r="T330" s="171"/>
      <c r="AT330" s="166" t="s">
        <v>181</v>
      </c>
      <c r="AU330" s="166" t="s">
        <v>79</v>
      </c>
      <c r="AV330" s="15" t="s">
        <v>178</v>
      </c>
      <c r="AW330" s="15" t="s">
        <v>31</v>
      </c>
      <c r="AX330" s="15" t="s">
        <v>76</v>
      </c>
      <c r="AY330" s="166" t="s">
        <v>173</v>
      </c>
    </row>
    <row r="331" spans="1:65" s="2" customFormat="1" ht="16.5" customHeight="1">
      <c r="A331" s="30"/>
      <c r="B331" s="135"/>
      <c r="C331" s="136" t="s">
        <v>356</v>
      </c>
      <c r="D331" s="136" t="s">
        <v>175</v>
      </c>
      <c r="E331" s="137" t="s">
        <v>2366</v>
      </c>
      <c r="F331" s="138" t="s">
        <v>2367</v>
      </c>
      <c r="G331" s="139" t="s">
        <v>267</v>
      </c>
      <c r="H331" s="140">
        <v>317.33</v>
      </c>
      <c r="I331" s="141"/>
      <c r="J331" s="141">
        <f>ROUND(I331*H331,2)</f>
        <v>0</v>
      </c>
      <c r="K331" s="138" t="s">
        <v>3</v>
      </c>
      <c r="L331" s="31"/>
      <c r="M331" s="142" t="s">
        <v>3</v>
      </c>
      <c r="N331" s="143" t="s">
        <v>41</v>
      </c>
      <c r="O331" s="144">
        <v>0</v>
      </c>
      <c r="P331" s="144">
        <f>O331*H331</f>
        <v>0</v>
      </c>
      <c r="Q331" s="144">
        <v>0.1</v>
      </c>
      <c r="R331" s="144">
        <f>Q331*H331</f>
        <v>31.733000000000001</v>
      </c>
      <c r="S331" s="144">
        <v>0</v>
      </c>
      <c r="T331" s="145">
        <f>S331*H331</f>
        <v>0</v>
      </c>
      <c r="U331" s="30"/>
      <c r="V331" s="30"/>
      <c r="W331" s="30"/>
      <c r="X331" s="30"/>
      <c r="Y331" s="30"/>
      <c r="Z331" s="30"/>
      <c r="AA331" s="30"/>
      <c r="AB331" s="30"/>
      <c r="AC331" s="30"/>
      <c r="AD331" s="30"/>
      <c r="AE331" s="30"/>
      <c r="AR331" s="146" t="s">
        <v>178</v>
      </c>
      <c r="AT331" s="146" t="s">
        <v>175</v>
      </c>
      <c r="AU331" s="146" t="s">
        <v>79</v>
      </c>
      <c r="AY331" s="18" t="s">
        <v>173</v>
      </c>
      <c r="BE331" s="147">
        <f>IF(N331="základní",J331,0)</f>
        <v>0</v>
      </c>
      <c r="BF331" s="147">
        <f>IF(N331="snížená",J331,0)</f>
        <v>0</v>
      </c>
      <c r="BG331" s="147">
        <f>IF(N331="zákl. přenesená",J331,0)</f>
        <v>0</v>
      </c>
      <c r="BH331" s="147">
        <f>IF(N331="sníž. přenesená",J331,0)</f>
        <v>0</v>
      </c>
      <c r="BI331" s="147">
        <f>IF(N331="nulová",J331,0)</f>
        <v>0</v>
      </c>
      <c r="BJ331" s="18" t="s">
        <v>76</v>
      </c>
      <c r="BK331" s="147">
        <f>ROUND(I331*H331,2)</f>
        <v>0</v>
      </c>
      <c r="BL331" s="18" t="s">
        <v>178</v>
      </c>
      <c r="BM331" s="146" t="s">
        <v>2368</v>
      </c>
    </row>
    <row r="332" spans="1:65" s="2" customFormat="1" ht="58.5">
      <c r="A332" s="30"/>
      <c r="B332" s="31"/>
      <c r="C332" s="30"/>
      <c r="D332" s="148" t="s">
        <v>304</v>
      </c>
      <c r="E332" s="30"/>
      <c r="F332" s="149" t="s">
        <v>398</v>
      </c>
      <c r="G332" s="30"/>
      <c r="H332" s="30"/>
      <c r="I332" s="30"/>
      <c r="J332" s="30"/>
      <c r="K332" s="30"/>
      <c r="L332" s="31"/>
      <c r="M332" s="150"/>
      <c r="N332" s="151"/>
      <c r="O332" s="51"/>
      <c r="P332" s="51"/>
      <c r="Q332" s="51"/>
      <c r="R332" s="51"/>
      <c r="S332" s="51"/>
      <c r="T332" s="52"/>
      <c r="U332" s="30"/>
      <c r="V332" s="30"/>
      <c r="W332" s="30"/>
      <c r="X332" s="30"/>
      <c r="Y332" s="30"/>
      <c r="Z332" s="30"/>
      <c r="AA332" s="30"/>
      <c r="AB332" s="30"/>
      <c r="AC332" s="30"/>
      <c r="AD332" s="30"/>
      <c r="AE332" s="30"/>
      <c r="AT332" s="18" t="s">
        <v>304</v>
      </c>
      <c r="AU332" s="18" t="s">
        <v>79</v>
      </c>
    </row>
    <row r="333" spans="1:65" s="13" customFormat="1">
      <c r="B333" s="152"/>
      <c r="D333" s="148" t="s">
        <v>181</v>
      </c>
      <c r="E333" s="153" t="s">
        <v>3</v>
      </c>
      <c r="F333" s="154" t="s">
        <v>2369</v>
      </c>
      <c r="H333" s="153" t="s">
        <v>3</v>
      </c>
      <c r="L333" s="152"/>
      <c r="M333" s="155"/>
      <c r="N333" s="156"/>
      <c r="O333" s="156"/>
      <c r="P333" s="156"/>
      <c r="Q333" s="156"/>
      <c r="R333" s="156"/>
      <c r="S333" s="156"/>
      <c r="T333" s="157"/>
      <c r="AT333" s="153" t="s">
        <v>181</v>
      </c>
      <c r="AU333" s="153" t="s">
        <v>79</v>
      </c>
      <c r="AV333" s="13" t="s">
        <v>76</v>
      </c>
      <c r="AW333" s="13" t="s">
        <v>31</v>
      </c>
      <c r="AX333" s="13" t="s">
        <v>70</v>
      </c>
      <c r="AY333" s="153" t="s">
        <v>173</v>
      </c>
    </row>
    <row r="334" spans="1:65" s="13" customFormat="1">
      <c r="B334" s="152"/>
      <c r="D334" s="148" t="s">
        <v>181</v>
      </c>
      <c r="E334" s="153" t="s">
        <v>3</v>
      </c>
      <c r="F334" s="154" t="s">
        <v>2370</v>
      </c>
      <c r="H334" s="153" t="s">
        <v>3</v>
      </c>
      <c r="L334" s="152"/>
      <c r="M334" s="155"/>
      <c r="N334" s="156"/>
      <c r="O334" s="156"/>
      <c r="P334" s="156"/>
      <c r="Q334" s="156"/>
      <c r="R334" s="156"/>
      <c r="S334" s="156"/>
      <c r="T334" s="157"/>
      <c r="AT334" s="153" t="s">
        <v>181</v>
      </c>
      <c r="AU334" s="153" t="s">
        <v>79</v>
      </c>
      <c r="AV334" s="13" t="s">
        <v>76</v>
      </c>
      <c r="AW334" s="13" t="s">
        <v>31</v>
      </c>
      <c r="AX334" s="13" t="s">
        <v>70</v>
      </c>
      <c r="AY334" s="153" t="s">
        <v>173</v>
      </c>
    </row>
    <row r="335" spans="1:65" s="14" customFormat="1">
      <c r="B335" s="158"/>
      <c r="D335" s="148" t="s">
        <v>181</v>
      </c>
      <c r="E335" s="159" t="s">
        <v>3</v>
      </c>
      <c r="F335" s="160" t="s">
        <v>2371</v>
      </c>
      <c r="H335" s="161">
        <v>317.33</v>
      </c>
      <c r="L335" s="158"/>
      <c r="M335" s="162"/>
      <c r="N335" s="163"/>
      <c r="O335" s="163"/>
      <c r="P335" s="163"/>
      <c r="Q335" s="163"/>
      <c r="R335" s="163"/>
      <c r="S335" s="163"/>
      <c r="T335" s="164"/>
      <c r="AT335" s="159" t="s">
        <v>181</v>
      </c>
      <c r="AU335" s="159" t="s">
        <v>79</v>
      </c>
      <c r="AV335" s="14" t="s">
        <v>79</v>
      </c>
      <c r="AW335" s="14" t="s">
        <v>31</v>
      </c>
      <c r="AX335" s="14" t="s">
        <v>70</v>
      </c>
      <c r="AY335" s="159" t="s">
        <v>173</v>
      </c>
    </row>
    <row r="336" spans="1:65" s="15" customFormat="1">
      <c r="B336" s="165"/>
      <c r="D336" s="148" t="s">
        <v>181</v>
      </c>
      <c r="E336" s="166" t="s">
        <v>3</v>
      </c>
      <c r="F336" s="167" t="s">
        <v>188</v>
      </c>
      <c r="H336" s="168">
        <v>317.33</v>
      </c>
      <c r="L336" s="165"/>
      <c r="M336" s="169"/>
      <c r="N336" s="170"/>
      <c r="O336" s="170"/>
      <c r="P336" s="170"/>
      <c r="Q336" s="170"/>
      <c r="R336" s="170"/>
      <c r="S336" s="170"/>
      <c r="T336" s="171"/>
      <c r="AT336" s="166" t="s">
        <v>181</v>
      </c>
      <c r="AU336" s="166" t="s">
        <v>79</v>
      </c>
      <c r="AV336" s="15" t="s">
        <v>178</v>
      </c>
      <c r="AW336" s="15" t="s">
        <v>31</v>
      </c>
      <c r="AX336" s="15" t="s">
        <v>76</v>
      </c>
      <c r="AY336" s="166" t="s">
        <v>173</v>
      </c>
    </row>
    <row r="337" spans="1:65" s="2" customFormat="1" ht="16.5" customHeight="1">
      <c r="A337" s="30"/>
      <c r="B337" s="135"/>
      <c r="C337" s="136" t="s">
        <v>357</v>
      </c>
      <c r="D337" s="136" t="s">
        <v>175</v>
      </c>
      <c r="E337" s="137" t="s">
        <v>2372</v>
      </c>
      <c r="F337" s="138" t="s">
        <v>2373</v>
      </c>
      <c r="G337" s="139" t="s">
        <v>267</v>
      </c>
      <c r="H337" s="140">
        <v>63.5</v>
      </c>
      <c r="I337" s="141"/>
      <c r="J337" s="141">
        <f>ROUND(I337*H337,2)</f>
        <v>0</v>
      </c>
      <c r="K337" s="138" t="s">
        <v>3</v>
      </c>
      <c r="L337" s="31"/>
      <c r="M337" s="142" t="s">
        <v>3</v>
      </c>
      <c r="N337" s="143" t="s">
        <v>41</v>
      </c>
      <c r="O337" s="144">
        <v>0</v>
      </c>
      <c r="P337" s="144">
        <f>O337*H337</f>
        <v>0</v>
      </c>
      <c r="Q337" s="144">
        <v>1E-3</v>
      </c>
      <c r="R337" s="144">
        <f>Q337*H337</f>
        <v>6.3500000000000001E-2</v>
      </c>
      <c r="S337" s="144">
        <v>0</v>
      </c>
      <c r="T337" s="145">
        <f>S337*H337</f>
        <v>0</v>
      </c>
      <c r="U337" s="30"/>
      <c r="V337" s="30"/>
      <c r="W337" s="30"/>
      <c r="X337" s="30"/>
      <c r="Y337" s="30"/>
      <c r="Z337" s="30"/>
      <c r="AA337" s="30"/>
      <c r="AB337" s="30"/>
      <c r="AC337" s="30"/>
      <c r="AD337" s="30"/>
      <c r="AE337" s="30"/>
      <c r="AR337" s="146" t="s">
        <v>178</v>
      </c>
      <c r="AT337" s="146" t="s">
        <v>175</v>
      </c>
      <c r="AU337" s="146" t="s">
        <v>79</v>
      </c>
      <c r="AY337" s="18" t="s">
        <v>173</v>
      </c>
      <c r="BE337" s="147">
        <f>IF(N337="základní",J337,0)</f>
        <v>0</v>
      </c>
      <c r="BF337" s="147">
        <f>IF(N337="snížená",J337,0)</f>
        <v>0</v>
      </c>
      <c r="BG337" s="147">
        <f>IF(N337="zákl. přenesená",J337,0)</f>
        <v>0</v>
      </c>
      <c r="BH337" s="147">
        <f>IF(N337="sníž. přenesená",J337,0)</f>
        <v>0</v>
      </c>
      <c r="BI337" s="147">
        <f>IF(N337="nulová",J337,0)</f>
        <v>0</v>
      </c>
      <c r="BJ337" s="18" t="s">
        <v>76</v>
      </c>
      <c r="BK337" s="147">
        <f>ROUND(I337*H337,2)</f>
        <v>0</v>
      </c>
      <c r="BL337" s="18" t="s">
        <v>178</v>
      </c>
      <c r="BM337" s="146" t="s">
        <v>2374</v>
      </c>
    </row>
    <row r="338" spans="1:65" s="2" customFormat="1" ht="302.25">
      <c r="A338" s="30"/>
      <c r="B338" s="31"/>
      <c r="C338" s="30"/>
      <c r="D338" s="148" t="s">
        <v>304</v>
      </c>
      <c r="E338" s="30"/>
      <c r="F338" s="149" t="s">
        <v>2375</v>
      </c>
      <c r="G338" s="30"/>
      <c r="H338" s="30"/>
      <c r="I338" s="30"/>
      <c r="J338" s="30"/>
      <c r="K338" s="30"/>
      <c r="L338" s="31"/>
      <c r="M338" s="150"/>
      <c r="N338" s="151"/>
      <c r="O338" s="51"/>
      <c r="P338" s="51"/>
      <c r="Q338" s="51"/>
      <c r="R338" s="51"/>
      <c r="S338" s="51"/>
      <c r="T338" s="52"/>
      <c r="U338" s="30"/>
      <c r="V338" s="30"/>
      <c r="W338" s="30"/>
      <c r="X338" s="30"/>
      <c r="Y338" s="30"/>
      <c r="Z338" s="30"/>
      <c r="AA338" s="30"/>
      <c r="AB338" s="30"/>
      <c r="AC338" s="30"/>
      <c r="AD338" s="30"/>
      <c r="AE338" s="30"/>
      <c r="AT338" s="18" t="s">
        <v>304</v>
      </c>
      <c r="AU338" s="18" t="s">
        <v>79</v>
      </c>
    </row>
    <row r="339" spans="1:65" s="13" customFormat="1">
      <c r="B339" s="152"/>
      <c r="D339" s="148" t="s">
        <v>181</v>
      </c>
      <c r="E339" s="153" t="s">
        <v>3</v>
      </c>
      <c r="F339" s="154" t="s">
        <v>2218</v>
      </c>
      <c r="H339" s="153" t="s">
        <v>3</v>
      </c>
      <c r="L339" s="152"/>
      <c r="M339" s="155"/>
      <c r="N339" s="156"/>
      <c r="O339" s="156"/>
      <c r="P339" s="156"/>
      <c r="Q339" s="156"/>
      <c r="R339" s="156"/>
      <c r="S339" s="156"/>
      <c r="T339" s="157"/>
      <c r="AT339" s="153" t="s">
        <v>181</v>
      </c>
      <c r="AU339" s="153" t="s">
        <v>79</v>
      </c>
      <c r="AV339" s="13" t="s">
        <v>76</v>
      </c>
      <c r="AW339" s="13" t="s">
        <v>31</v>
      </c>
      <c r="AX339" s="13" t="s">
        <v>70</v>
      </c>
      <c r="AY339" s="153" t="s">
        <v>173</v>
      </c>
    </row>
    <row r="340" spans="1:65" s="13" customFormat="1">
      <c r="B340" s="152"/>
      <c r="D340" s="148" t="s">
        <v>181</v>
      </c>
      <c r="E340" s="153" t="s">
        <v>3</v>
      </c>
      <c r="F340" s="154" t="s">
        <v>2376</v>
      </c>
      <c r="H340" s="153" t="s">
        <v>3</v>
      </c>
      <c r="L340" s="152"/>
      <c r="M340" s="155"/>
      <c r="N340" s="156"/>
      <c r="O340" s="156"/>
      <c r="P340" s="156"/>
      <c r="Q340" s="156"/>
      <c r="R340" s="156"/>
      <c r="S340" s="156"/>
      <c r="T340" s="157"/>
      <c r="AT340" s="153" t="s">
        <v>181</v>
      </c>
      <c r="AU340" s="153" t="s">
        <v>79</v>
      </c>
      <c r="AV340" s="13" t="s">
        <v>76</v>
      </c>
      <c r="AW340" s="13" t="s">
        <v>31</v>
      </c>
      <c r="AX340" s="13" t="s">
        <v>70</v>
      </c>
      <c r="AY340" s="153" t="s">
        <v>173</v>
      </c>
    </row>
    <row r="341" spans="1:65" s="14" customFormat="1">
      <c r="B341" s="158"/>
      <c r="D341" s="148" t="s">
        <v>181</v>
      </c>
      <c r="E341" s="159" t="s">
        <v>3</v>
      </c>
      <c r="F341" s="160" t="s">
        <v>2377</v>
      </c>
      <c r="H341" s="161">
        <v>63.5</v>
      </c>
      <c r="L341" s="158"/>
      <c r="M341" s="162"/>
      <c r="N341" s="163"/>
      <c r="O341" s="163"/>
      <c r="P341" s="163"/>
      <c r="Q341" s="163"/>
      <c r="R341" s="163"/>
      <c r="S341" s="163"/>
      <c r="T341" s="164"/>
      <c r="AT341" s="159" t="s">
        <v>181</v>
      </c>
      <c r="AU341" s="159" t="s">
        <v>79</v>
      </c>
      <c r="AV341" s="14" t="s">
        <v>79</v>
      </c>
      <c r="AW341" s="14" t="s">
        <v>31</v>
      </c>
      <c r="AX341" s="14" t="s">
        <v>70</v>
      </c>
      <c r="AY341" s="159" t="s">
        <v>173</v>
      </c>
    </row>
    <row r="342" spans="1:65" s="15" customFormat="1">
      <c r="B342" s="165"/>
      <c r="D342" s="148" t="s">
        <v>181</v>
      </c>
      <c r="E342" s="166" t="s">
        <v>3</v>
      </c>
      <c r="F342" s="167" t="s">
        <v>188</v>
      </c>
      <c r="H342" s="168">
        <v>63.5</v>
      </c>
      <c r="L342" s="165"/>
      <c r="M342" s="169"/>
      <c r="N342" s="170"/>
      <c r="O342" s="170"/>
      <c r="P342" s="170"/>
      <c r="Q342" s="170"/>
      <c r="R342" s="170"/>
      <c r="S342" s="170"/>
      <c r="T342" s="171"/>
      <c r="AT342" s="166" t="s">
        <v>181</v>
      </c>
      <c r="AU342" s="166" t="s">
        <v>79</v>
      </c>
      <c r="AV342" s="15" t="s">
        <v>178</v>
      </c>
      <c r="AW342" s="15" t="s">
        <v>31</v>
      </c>
      <c r="AX342" s="15" t="s">
        <v>76</v>
      </c>
      <c r="AY342" s="166" t="s">
        <v>173</v>
      </c>
    </row>
    <row r="343" spans="1:65" s="12" customFormat="1" ht="22.9" customHeight="1">
      <c r="B343" s="123"/>
      <c r="D343" s="124" t="s">
        <v>69</v>
      </c>
      <c r="E343" s="133" t="s">
        <v>401</v>
      </c>
      <c r="F343" s="133" t="s">
        <v>402</v>
      </c>
      <c r="J343" s="134">
        <f>BK343</f>
        <v>0</v>
      </c>
      <c r="L343" s="123"/>
      <c r="M343" s="127"/>
      <c r="N343" s="128"/>
      <c r="O343" s="128"/>
      <c r="P343" s="129">
        <f>SUM(P344:P354)</f>
        <v>12.142219000000001</v>
      </c>
      <c r="Q343" s="128"/>
      <c r="R343" s="129">
        <f>SUM(R344:R354)</f>
        <v>0</v>
      </c>
      <c r="S343" s="128"/>
      <c r="T343" s="130">
        <f>SUM(T344:T354)</f>
        <v>0</v>
      </c>
      <c r="AR343" s="124" t="s">
        <v>76</v>
      </c>
      <c r="AT343" s="131" t="s">
        <v>69</v>
      </c>
      <c r="AU343" s="131" t="s">
        <v>76</v>
      </c>
      <c r="AY343" s="124" t="s">
        <v>173</v>
      </c>
      <c r="BK343" s="132">
        <f>SUM(BK344:BK354)</f>
        <v>0</v>
      </c>
    </row>
    <row r="344" spans="1:65" s="2" customFormat="1" ht="21.75" customHeight="1">
      <c r="A344" s="30"/>
      <c r="B344" s="135"/>
      <c r="C344" s="136" t="s">
        <v>358</v>
      </c>
      <c r="D344" s="136" t="s">
        <v>175</v>
      </c>
      <c r="E344" s="137" t="s">
        <v>404</v>
      </c>
      <c r="F344" s="138" t="s">
        <v>405</v>
      </c>
      <c r="G344" s="139" t="s">
        <v>239</v>
      </c>
      <c r="H344" s="140">
        <v>75.641000000000005</v>
      </c>
      <c r="I344" s="141"/>
      <c r="J344" s="141">
        <f>ROUND(I344*H344,2)</f>
        <v>0</v>
      </c>
      <c r="K344" s="138" t="s">
        <v>177</v>
      </c>
      <c r="L344" s="31"/>
      <c r="M344" s="142" t="s">
        <v>3</v>
      </c>
      <c r="N344" s="143" t="s">
        <v>41</v>
      </c>
      <c r="O344" s="144">
        <v>0.125</v>
      </c>
      <c r="P344" s="144">
        <f>O344*H344</f>
        <v>9.4551250000000007</v>
      </c>
      <c r="Q344" s="144">
        <v>0</v>
      </c>
      <c r="R344" s="144">
        <f>Q344*H344</f>
        <v>0</v>
      </c>
      <c r="S344" s="144">
        <v>0</v>
      </c>
      <c r="T344" s="145">
        <f>S344*H344</f>
        <v>0</v>
      </c>
      <c r="U344" s="30"/>
      <c r="V344" s="30"/>
      <c r="W344" s="30"/>
      <c r="X344" s="30"/>
      <c r="Y344" s="30"/>
      <c r="Z344" s="30"/>
      <c r="AA344" s="30"/>
      <c r="AB344" s="30"/>
      <c r="AC344" s="30"/>
      <c r="AD344" s="30"/>
      <c r="AE344" s="30"/>
      <c r="AR344" s="146" t="s">
        <v>178</v>
      </c>
      <c r="AT344" s="146" t="s">
        <v>175</v>
      </c>
      <c r="AU344" s="146" t="s">
        <v>79</v>
      </c>
      <c r="AY344" s="18" t="s">
        <v>173</v>
      </c>
      <c r="BE344" s="147">
        <f>IF(N344="základní",J344,0)</f>
        <v>0</v>
      </c>
      <c r="BF344" s="147">
        <f>IF(N344="snížená",J344,0)</f>
        <v>0</v>
      </c>
      <c r="BG344" s="147">
        <f>IF(N344="zákl. přenesená",J344,0)</f>
        <v>0</v>
      </c>
      <c r="BH344" s="147">
        <f>IF(N344="sníž. přenesená",J344,0)</f>
        <v>0</v>
      </c>
      <c r="BI344" s="147">
        <f>IF(N344="nulová",J344,0)</f>
        <v>0</v>
      </c>
      <c r="BJ344" s="18" t="s">
        <v>76</v>
      </c>
      <c r="BK344" s="147">
        <f>ROUND(I344*H344,2)</f>
        <v>0</v>
      </c>
      <c r="BL344" s="18" t="s">
        <v>178</v>
      </c>
      <c r="BM344" s="146" t="s">
        <v>2378</v>
      </c>
    </row>
    <row r="345" spans="1:65" s="2" customFormat="1" ht="87.75">
      <c r="A345" s="30"/>
      <c r="B345" s="31"/>
      <c r="C345" s="30"/>
      <c r="D345" s="148" t="s">
        <v>179</v>
      </c>
      <c r="E345" s="30"/>
      <c r="F345" s="149" t="s">
        <v>406</v>
      </c>
      <c r="G345" s="30"/>
      <c r="H345" s="30"/>
      <c r="I345" s="30"/>
      <c r="J345" s="30"/>
      <c r="K345" s="30"/>
      <c r="L345" s="31"/>
      <c r="M345" s="150"/>
      <c r="N345" s="151"/>
      <c r="O345" s="51"/>
      <c r="P345" s="51"/>
      <c r="Q345" s="51"/>
      <c r="R345" s="51"/>
      <c r="S345" s="51"/>
      <c r="T345" s="52"/>
      <c r="U345" s="30"/>
      <c r="V345" s="30"/>
      <c r="W345" s="30"/>
      <c r="X345" s="30"/>
      <c r="Y345" s="30"/>
      <c r="Z345" s="30"/>
      <c r="AA345" s="30"/>
      <c r="AB345" s="30"/>
      <c r="AC345" s="30"/>
      <c r="AD345" s="30"/>
      <c r="AE345" s="30"/>
      <c r="AT345" s="18" t="s">
        <v>179</v>
      </c>
      <c r="AU345" s="18" t="s">
        <v>79</v>
      </c>
    </row>
    <row r="346" spans="1:65" s="2" customFormat="1" ht="33" customHeight="1">
      <c r="A346" s="30"/>
      <c r="B346" s="135"/>
      <c r="C346" s="136" t="s">
        <v>359</v>
      </c>
      <c r="D346" s="136" t="s">
        <v>175</v>
      </c>
      <c r="E346" s="137" t="s">
        <v>408</v>
      </c>
      <c r="F346" s="138" t="s">
        <v>409</v>
      </c>
      <c r="G346" s="139" t="s">
        <v>239</v>
      </c>
      <c r="H346" s="140">
        <v>447.84899999999999</v>
      </c>
      <c r="I346" s="141"/>
      <c r="J346" s="141">
        <f>ROUND(I346*H346,2)</f>
        <v>0</v>
      </c>
      <c r="K346" s="138" t="s">
        <v>177</v>
      </c>
      <c r="L346" s="31"/>
      <c r="M346" s="142" t="s">
        <v>3</v>
      </c>
      <c r="N346" s="143" t="s">
        <v>41</v>
      </c>
      <c r="O346" s="144">
        <v>6.0000000000000001E-3</v>
      </c>
      <c r="P346" s="144">
        <f>O346*H346</f>
        <v>2.6870940000000001</v>
      </c>
      <c r="Q346" s="144">
        <v>0</v>
      </c>
      <c r="R346" s="144">
        <f>Q346*H346</f>
        <v>0</v>
      </c>
      <c r="S346" s="144">
        <v>0</v>
      </c>
      <c r="T346" s="145">
        <f>S346*H346</f>
        <v>0</v>
      </c>
      <c r="U346" s="30"/>
      <c r="V346" s="30"/>
      <c r="W346" s="30"/>
      <c r="X346" s="30"/>
      <c r="Y346" s="30"/>
      <c r="Z346" s="30"/>
      <c r="AA346" s="30"/>
      <c r="AB346" s="30"/>
      <c r="AC346" s="30"/>
      <c r="AD346" s="30"/>
      <c r="AE346" s="30"/>
      <c r="AR346" s="146" t="s">
        <v>178</v>
      </c>
      <c r="AT346" s="146" t="s">
        <v>175</v>
      </c>
      <c r="AU346" s="146" t="s">
        <v>79</v>
      </c>
      <c r="AY346" s="18" t="s">
        <v>173</v>
      </c>
      <c r="BE346" s="147">
        <f>IF(N346="základní",J346,0)</f>
        <v>0</v>
      </c>
      <c r="BF346" s="147">
        <f>IF(N346="snížená",J346,0)</f>
        <v>0</v>
      </c>
      <c r="BG346" s="147">
        <f>IF(N346="zákl. přenesená",J346,0)</f>
        <v>0</v>
      </c>
      <c r="BH346" s="147">
        <f>IF(N346="sníž. přenesená",J346,0)</f>
        <v>0</v>
      </c>
      <c r="BI346" s="147">
        <f>IF(N346="nulová",J346,0)</f>
        <v>0</v>
      </c>
      <c r="BJ346" s="18" t="s">
        <v>76</v>
      </c>
      <c r="BK346" s="147">
        <f>ROUND(I346*H346,2)</f>
        <v>0</v>
      </c>
      <c r="BL346" s="18" t="s">
        <v>178</v>
      </c>
      <c r="BM346" s="146" t="s">
        <v>2379</v>
      </c>
    </row>
    <row r="347" spans="1:65" s="2" customFormat="1" ht="87.75">
      <c r="A347" s="30"/>
      <c r="B347" s="31"/>
      <c r="C347" s="30"/>
      <c r="D347" s="148" t="s">
        <v>179</v>
      </c>
      <c r="E347" s="30"/>
      <c r="F347" s="149" t="s">
        <v>406</v>
      </c>
      <c r="G347" s="30"/>
      <c r="H347" s="30"/>
      <c r="I347" s="30"/>
      <c r="J347" s="30"/>
      <c r="K347" s="30"/>
      <c r="L347" s="31"/>
      <c r="M347" s="150"/>
      <c r="N347" s="151"/>
      <c r="O347" s="51"/>
      <c r="P347" s="51"/>
      <c r="Q347" s="51"/>
      <c r="R347" s="51"/>
      <c r="S347" s="51"/>
      <c r="T347" s="52"/>
      <c r="U347" s="30"/>
      <c r="V347" s="30"/>
      <c r="W347" s="30"/>
      <c r="X347" s="30"/>
      <c r="Y347" s="30"/>
      <c r="Z347" s="30"/>
      <c r="AA347" s="30"/>
      <c r="AB347" s="30"/>
      <c r="AC347" s="30"/>
      <c r="AD347" s="30"/>
      <c r="AE347" s="30"/>
      <c r="AT347" s="18" t="s">
        <v>179</v>
      </c>
      <c r="AU347" s="18" t="s">
        <v>79</v>
      </c>
    </row>
    <row r="348" spans="1:65" s="13" customFormat="1">
      <c r="B348" s="152"/>
      <c r="D348" s="148" t="s">
        <v>181</v>
      </c>
      <c r="E348" s="153" t="s">
        <v>3</v>
      </c>
      <c r="F348" s="154" t="s">
        <v>2203</v>
      </c>
      <c r="H348" s="153" t="s">
        <v>3</v>
      </c>
      <c r="L348" s="152"/>
      <c r="M348" s="155"/>
      <c r="N348" s="156"/>
      <c r="O348" s="156"/>
      <c r="P348" s="156"/>
      <c r="Q348" s="156"/>
      <c r="R348" s="156"/>
      <c r="S348" s="156"/>
      <c r="T348" s="157"/>
      <c r="AT348" s="153" t="s">
        <v>181</v>
      </c>
      <c r="AU348" s="153" t="s">
        <v>79</v>
      </c>
      <c r="AV348" s="13" t="s">
        <v>76</v>
      </c>
      <c r="AW348" s="13" t="s">
        <v>31</v>
      </c>
      <c r="AX348" s="13" t="s">
        <v>70</v>
      </c>
      <c r="AY348" s="153" t="s">
        <v>173</v>
      </c>
    </row>
    <row r="349" spans="1:65" s="14" customFormat="1">
      <c r="B349" s="158"/>
      <c r="D349" s="148" t="s">
        <v>181</v>
      </c>
      <c r="E349" s="159" t="s">
        <v>3</v>
      </c>
      <c r="F349" s="160" t="s">
        <v>2380</v>
      </c>
      <c r="H349" s="161">
        <v>447.84899999999999</v>
      </c>
      <c r="L349" s="158"/>
      <c r="M349" s="162"/>
      <c r="N349" s="163"/>
      <c r="O349" s="163"/>
      <c r="P349" s="163"/>
      <c r="Q349" s="163"/>
      <c r="R349" s="163"/>
      <c r="S349" s="163"/>
      <c r="T349" s="164"/>
      <c r="AT349" s="159" t="s">
        <v>181</v>
      </c>
      <c r="AU349" s="159" t="s">
        <v>79</v>
      </c>
      <c r="AV349" s="14" t="s">
        <v>79</v>
      </c>
      <c r="AW349" s="14" t="s">
        <v>31</v>
      </c>
      <c r="AX349" s="14" t="s">
        <v>76</v>
      </c>
      <c r="AY349" s="159" t="s">
        <v>173</v>
      </c>
    </row>
    <row r="350" spans="1:65" s="2" customFormat="1" ht="33" customHeight="1">
      <c r="A350" s="30"/>
      <c r="B350" s="135"/>
      <c r="C350" s="136" t="s">
        <v>360</v>
      </c>
      <c r="D350" s="136" t="s">
        <v>175</v>
      </c>
      <c r="E350" s="137" t="s">
        <v>566</v>
      </c>
      <c r="F350" s="138" t="s">
        <v>567</v>
      </c>
      <c r="G350" s="139" t="s">
        <v>239</v>
      </c>
      <c r="H350" s="140">
        <v>23.277999999999999</v>
      </c>
      <c r="I350" s="141"/>
      <c r="J350" s="141">
        <f>ROUND(I350*H350,2)</f>
        <v>0</v>
      </c>
      <c r="K350" s="138" t="s">
        <v>177</v>
      </c>
      <c r="L350" s="31"/>
      <c r="M350" s="142" t="s">
        <v>3</v>
      </c>
      <c r="N350" s="143" t="s">
        <v>41</v>
      </c>
      <c r="O350" s="144">
        <v>0</v>
      </c>
      <c r="P350" s="144">
        <f>O350*H350</f>
        <v>0</v>
      </c>
      <c r="Q350" s="144">
        <v>0</v>
      </c>
      <c r="R350" s="144">
        <f>Q350*H350</f>
        <v>0</v>
      </c>
      <c r="S350" s="144">
        <v>0</v>
      </c>
      <c r="T350" s="145">
        <f>S350*H350</f>
        <v>0</v>
      </c>
      <c r="U350" s="30"/>
      <c r="V350" s="30"/>
      <c r="W350" s="30"/>
      <c r="X350" s="30"/>
      <c r="Y350" s="30"/>
      <c r="Z350" s="30"/>
      <c r="AA350" s="30"/>
      <c r="AB350" s="30"/>
      <c r="AC350" s="30"/>
      <c r="AD350" s="30"/>
      <c r="AE350" s="30"/>
      <c r="AR350" s="146" t="s">
        <v>178</v>
      </c>
      <c r="AT350" s="146" t="s">
        <v>175</v>
      </c>
      <c r="AU350" s="146" t="s">
        <v>79</v>
      </c>
      <c r="AY350" s="18" t="s">
        <v>173</v>
      </c>
      <c r="BE350" s="147">
        <f>IF(N350="základní",J350,0)</f>
        <v>0</v>
      </c>
      <c r="BF350" s="147">
        <f>IF(N350="snížená",J350,0)</f>
        <v>0</v>
      </c>
      <c r="BG350" s="147">
        <f>IF(N350="zákl. přenesená",J350,0)</f>
        <v>0</v>
      </c>
      <c r="BH350" s="147">
        <f>IF(N350="sníž. přenesená",J350,0)</f>
        <v>0</v>
      </c>
      <c r="BI350" s="147">
        <f>IF(N350="nulová",J350,0)</f>
        <v>0</v>
      </c>
      <c r="BJ350" s="18" t="s">
        <v>76</v>
      </c>
      <c r="BK350" s="147">
        <f>ROUND(I350*H350,2)</f>
        <v>0</v>
      </c>
      <c r="BL350" s="18" t="s">
        <v>178</v>
      </c>
      <c r="BM350" s="146" t="s">
        <v>2381</v>
      </c>
    </row>
    <row r="351" spans="1:65" s="2" customFormat="1" ht="97.5">
      <c r="A351" s="30"/>
      <c r="B351" s="31"/>
      <c r="C351" s="30"/>
      <c r="D351" s="148" t="s">
        <v>179</v>
      </c>
      <c r="E351" s="30"/>
      <c r="F351" s="149" t="s">
        <v>414</v>
      </c>
      <c r="G351" s="30"/>
      <c r="H351" s="30"/>
      <c r="I351" s="30"/>
      <c r="J351" s="30"/>
      <c r="K351" s="30"/>
      <c r="L351" s="31"/>
      <c r="M351" s="150"/>
      <c r="N351" s="151"/>
      <c r="O351" s="51"/>
      <c r="P351" s="51"/>
      <c r="Q351" s="51"/>
      <c r="R351" s="51"/>
      <c r="S351" s="51"/>
      <c r="T351" s="52"/>
      <c r="U351" s="30"/>
      <c r="V351" s="30"/>
      <c r="W351" s="30"/>
      <c r="X351" s="30"/>
      <c r="Y351" s="30"/>
      <c r="Z351" s="30"/>
      <c r="AA351" s="30"/>
      <c r="AB351" s="30"/>
      <c r="AC351" s="30"/>
      <c r="AD351" s="30"/>
      <c r="AE351" s="30"/>
      <c r="AT351" s="18" t="s">
        <v>179</v>
      </c>
      <c r="AU351" s="18" t="s">
        <v>79</v>
      </c>
    </row>
    <row r="352" spans="1:65" s="14" customFormat="1">
      <c r="B352" s="158"/>
      <c r="D352" s="148" t="s">
        <v>181</v>
      </c>
      <c r="E352" s="159" t="s">
        <v>3</v>
      </c>
      <c r="F352" s="160" t="s">
        <v>2382</v>
      </c>
      <c r="H352" s="161">
        <v>18.913</v>
      </c>
      <c r="L352" s="158"/>
      <c r="M352" s="162"/>
      <c r="N352" s="163"/>
      <c r="O352" s="163"/>
      <c r="P352" s="163"/>
      <c r="Q352" s="163"/>
      <c r="R352" s="163"/>
      <c r="S352" s="163"/>
      <c r="T352" s="164"/>
      <c r="AT352" s="159" t="s">
        <v>181</v>
      </c>
      <c r="AU352" s="159" t="s">
        <v>79</v>
      </c>
      <c r="AV352" s="14" t="s">
        <v>79</v>
      </c>
      <c r="AW352" s="14" t="s">
        <v>31</v>
      </c>
      <c r="AX352" s="14" t="s">
        <v>70</v>
      </c>
      <c r="AY352" s="159" t="s">
        <v>173</v>
      </c>
    </row>
    <row r="353" spans="1:65" s="14" customFormat="1">
      <c r="B353" s="158"/>
      <c r="D353" s="148" t="s">
        <v>181</v>
      </c>
      <c r="E353" s="159" t="s">
        <v>3</v>
      </c>
      <c r="F353" s="160" t="s">
        <v>2383</v>
      </c>
      <c r="H353" s="161">
        <v>4.3650000000000002</v>
      </c>
      <c r="L353" s="158"/>
      <c r="M353" s="162"/>
      <c r="N353" s="163"/>
      <c r="O353" s="163"/>
      <c r="P353" s="163"/>
      <c r="Q353" s="163"/>
      <c r="R353" s="163"/>
      <c r="S353" s="163"/>
      <c r="T353" s="164"/>
      <c r="AT353" s="159" t="s">
        <v>181</v>
      </c>
      <c r="AU353" s="159" t="s">
        <v>79</v>
      </c>
      <c r="AV353" s="14" t="s">
        <v>79</v>
      </c>
      <c r="AW353" s="14" t="s">
        <v>31</v>
      </c>
      <c r="AX353" s="14" t="s">
        <v>70</v>
      </c>
      <c r="AY353" s="159" t="s">
        <v>173</v>
      </c>
    </row>
    <row r="354" spans="1:65" s="15" customFormat="1">
      <c r="B354" s="165"/>
      <c r="D354" s="148" t="s">
        <v>181</v>
      </c>
      <c r="E354" s="166" t="s">
        <v>3</v>
      </c>
      <c r="F354" s="167" t="s">
        <v>188</v>
      </c>
      <c r="H354" s="168">
        <v>23.277999999999999</v>
      </c>
      <c r="L354" s="165"/>
      <c r="M354" s="169"/>
      <c r="N354" s="170"/>
      <c r="O354" s="170"/>
      <c r="P354" s="170"/>
      <c r="Q354" s="170"/>
      <c r="R354" s="170"/>
      <c r="S354" s="170"/>
      <c r="T354" s="171"/>
      <c r="AT354" s="166" t="s">
        <v>181</v>
      </c>
      <c r="AU354" s="166" t="s">
        <v>79</v>
      </c>
      <c r="AV354" s="15" t="s">
        <v>178</v>
      </c>
      <c r="AW354" s="15" t="s">
        <v>31</v>
      </c>
      <c r="AX354" s="15" t="s">
        <v>76</v>
      </c>
      <c r="AY354" s="166" t="s">
        <v>173</v>
      </c>
    </row>
    <row r="355" spans="1:65" s="12" customFormat="1" ht="22.9" customHeight="1">
      <c r="B355" s="123"/>
      <c r="D355" s="124" t="s">
        <v>69</v>
      </c>
      <c r="E355" s="133" t="s">
        <v>417</v>
      </c>
      <c r="F355" s="133" t="s">
        <v>418</v>
      </c>
      <c r="J355" s="134">
        <f>BK355</f>
        <v>0</v>
      </c>
      <c r="L355" s="123"/>
      <c r="M355" s="127"/>
      <c r="N355" s="128"/>
      <c r="O355" s="128"/>
      <c r="P355" s="129">
        <f>SUM(P356:P357)</f>
        <v>38.643062</v>
      </c>
      <c r="Q355" s="128"/>
      <c r="R355" s="129">
        <f>SUM(R356:R357)</f>
        <v>0</v>
      </c>
      <c r="S355" s="128"/>
      <c r="T355" s="130">
        <f>SUM(T356:T357)</f>
        <v>0</v>
      </c>
      <c r="AR355" s="124" t="s">
        <v>76</v>
      </c>
      <c r="AT355" s="131" t="s">
        <v>69</v>
      </c>
      <c r="AU355" s="131" t="s">
        <v>76</v>
      </c>
      <c r="AY355" s="124" t="s">
        <v>173</v>
      </c>
      <c r="BK355" s="132">
        <f>SUM(BK356:BK357)</f>
        <v>0</v>
      </c>
    </row>
    <row r="356" spans="1:65" s="2" customFormat="1" ht="33" customHeight="1">
      <c r="A356" s="30"/>
      <c r="B356" s="135"/>
      <c r="C356" s="136" t="s">
        <v>361</v>
      </c>
      <c r="D356" s="136" t="s">
        <v>175</v>
      </c>
      <c r="E356" s="137" t="s">
        <v>420</v>
      </c>
      <c r="F356" s="138" t="s">
        <v>421</v>
      </c>
      <c r="G356" s="139" t="s">
        <v>239</v>
      </c>
      <c r="H356" s="140">
        <v>341.97399999999999</v>
      </c>
      <c r="I356" s="141"/>
      <c r="J356" s="141">
        <f>ROUND(I356*H356,2)</f>
        <v>0</v>
      </c>
      <c r="K356" s="138" t="s">
        <v>177</v>
      </c>
      <c r="L356" s="31"/>
      <c r="M356" s="142" t="s">
        <v>3</v>
      </c>
      <c r="N356" s="143" t="s">
        <v>41</v>
      </c>
      <c r="O356" s="144">
        <v>0.113</v>
      </c>
      <c r="P356" s="144">
        <f>O356*H356</f>
        <v>38.643062</v>
      </c>
      <c r="Q356" s="144">
        <v>0</v>
      </c>
      <c r="R356" s="144">
        <f>Q356*H356</f>
        <v>0</v>
      </c>
      <c r="S356" s="144">
        <v>0</v>
      </c>
      <c r="T356" s="145">
        <f>S356*H356</f>
        <v>0</v>
      </c>
      <c r="U356" s="30"/>
      <c r="V356" s="30"/>
      <c r="W356" s="30"/>
      <c r="X356" s="30"/>
      <c r="Y356" s="30"/>
      <c r="Z356" s="30"/>
      <c r="AA356" s="30"/>
      <c r="AB356" s="30"/>
      <c r="AC356" s="30"/>
      <c r="AD356" s="30"/>
      <c r="AE356" s="30"/>
      <c r="AR356" s="146" t="s">
        <v>178</v>
      </c>
      <c r="AT356" s="146" t="s">
        <v>175</v>
      </c>
      <c r="AU356" s="146" t="s">
        <v>79</v>
      </c>
      <c r="AY356" s="18" t="s">
        <v>173</v>
      </c>
      <c r="BE356" s="147">
        <f>IF(N356="základní",J356,0)</f>
        <v>0</v>
      </c>
      <c r="BF356" s="147">
        <f>IF(N356="snížená",J356,0)</f>
        <v>0</v>
      </c>
      <c r="BG356" s="147">
        <f>IF(N356="zákl. přenesená",J356,0)</f>
        <v>0</v>
      </c>
      <c r="BH356" s="147">
        <f>IF(N356="sníž. přenesená",J356,0)</f>
        <v>0</v>
      </c>
      <c r="BI356" s="147">
        <f>IF(N356="nulová",J356,0)</f>
        <v>0</v>
      </c>
      <c r="BJ356" s="18" t="s">
        <v>76</v>
      </c>
      <c r="BK356" s="147">
        <f>ROUND(I356*H356,2)</f>
        <v>0</v>
      </c>
      <c r="BL356" s="18" t="s">
        <v>178</v>
      </c>
      <c r="BM356" s="146" t="s">
        <v>2384</v>
      </c>
    </row>
    <row r="357" spans="1:65" s="2" customFormat="1" ht="39">
      <c r="A357" s="30"/>
      <c r="B357" s="31"/>
      <c r="C357" s="30"/>
      <c r="D357" s="148" t="s">
        <v>179</v>
      </c>
      <c r="E357" s="30"/>
      <c r="F357" s="149" t="s">
        <v>422</v>
      </c>
      <c r="G357" s="30"/>
      <c r="H357" s="30"/>
      <c r="I357" s="30"/>
      <c r="J357" s="30"/>
      <c r="K357" s="30"/>
      <c r="L357" s="31"/>
      <c r="M357" s="150"/>
      <c r="N357" s="151"/>
      <c r="O357" s="51"/>
      <c r="P357" s="51"/>
      <c r="Q357" s="51"/>
      <c r="R357" s="51"/>
      <c r="S357" s="51"/>
      <c r="T357" s="52"/>
      <c r="U357" s="30"/>
      <c r="V357" s="30"/>
      <c r="W357" s="30"/>
      <c r="X357" s="30"/>
      <c r="Y357" s="30"/>
      <c r="Z357" s="30"/>
      <c r="AA357" s="30"/>
      <c r="AB357" s="30"/>
      <c r="AC357" s="30"/>
      <c r="AD357" s="30"/>
      <c r="AE357" s="30"/>
      <c r="AT357" s="18" t="s">
        <v>179</v>
      </c>
      <c r="AU357" s="18" t="s">
        <v>79</v>
      </c>
    </row>
    <row r="358" spans="1:65" s="12" customFormat="1" ht="25.9" customHeight="1">
      <c r="B358" s="123"/>
      <c r="D358" s="124" t="s">
        <v>69</v>
      </c>
      <c r="E358" s="125" t="s">
        <v>423</v>
      </c>
      <c r="F358" s="125" t="s">
        <v>424</v>
      </c>
      <c r="J358" s="126">
        <f>BK358</f>
        <v>0</v>
      </c>
      <c r="L358" s="123"/>
      <c r="M358" s="127"/>
      <c r="N358" s="128"/>
      <c r="O358" s="128"/>
      <c r="P358" s="129">
        <f>P359+P428+P429</f>
        <v>42.253743</v>
      </c>
      <c r="Q358" s="128"/>
      <c r="R358" s="129">
        <f>R359+R428+R429</f>
        <v>1.6286169999999998</v>
      </c>
      <c r="S358" s="128"/>
      <c r="T358" s="130">
        <f>T359+T428+T429</f>
        <v>0</v>
      </c>
      <c r="AR358" s="124" t="s">
        <v>79</v>
      </c>
      <c r="AT358" s="131" t="s">
        <v>69</v>
      </c>
      <c r="AU358" s="131" t="s">
        <v>70</v>
      </c>
      <c r="AY358" s="124" t="s">
        <v>173</v>
      </c>
      <c r="BK358" s="132">
        <f>BK359+BK428+BK429</f>
        <v>0</v>
      </c>
    </row>
    <row r="359" spans="1:65" s="12" customFormat="1" ht="22.9" customHeight="1">
      <c r="B359" s="123"/>
      <c r="D359" s="124" t="s">
        <v>69</v>
      </c>
      <c r="E359" s="133" t="s">
        <v>425</v>
      </c>
      <c r="F359" s="133" t="s">
        <v>426</v>
      </c>
      <c r="J359" s="134">
        <f>BK359</f>
        <v>0</v>
      </c>
      <c r="L359" s="123"/>
      <c r="M359" s="127"/>
      <c r="N359" s="128"/>
      <c r="O359" s="128"/>
      <c r="P359" s="129">
        <f>SUM(P360:P427)</f>
        <v>42.253743</v>
      </c>
      <c r="Q359" s="128"/>
      <c r="R359" s="129">
        <f>SUM(R360:R427)</f>
        <v>0.72861699999999985</v>
      </c>
      <c r="S359" s="128"/>
      <c r="T359" s="130">
        <f>SUM(T360:T427)</f>
        <v>0</v>
      </c>
      <c r="AR359" s="124" t="s">
        <v>79</v>
      </c>
      <c r="AT359" s="131" t="s">
        <v>69</v>
      </c>
      <c r="AU359" s="131" t="s">
        <v>76</v>
      </c>
      <c r="AY359" s="124" t="s">
        <v>173</v>
      </c>
      <c r="BK359" s="132">
        <f>SUM(BK360:BK427)</f>
        <v>0</v>
      </c>
    </row>
    <row r="360" spans="1:65" s="2" customFormat="1" ht="33" customHeight="1">
      <c r="A360" s="30"/>
      <c r="B360" s="135"/>
      <c r="C360" s="136" t="s">
        <v>362</v>
      </c>
      <c r="D360" s="136" t="s">
        <v>175</v>
      </c>
      <c r="E360" s="137" t="s">
        <v>732</v>
      </c>
      <c r="F360" s="138" t="s">
        <v>733</v>
      </c>
      <c r="G360" s="139" t="s">
        <v>176</v>
      </c>
      <c r="H360" s="140">
        <v>70.599999999999994</v>
      </c>
      <c r="I360" s="141"/>
      <c r="J360" s="141">
        <f>ROUND(I360*H360,2)</f>
        <v>0</v>
      </c>
      <c r="K360" s="138" t="s">
        <v>177</v>
      </c>
      <c r="L360" s="31"/>
      <c r="M360" s="142" t="s">
        <v>3</v>
      </c>
      <c r="N360" s="143" t="s">
        <v>41</v>
      </c>
      <c r="O360" s="144">
        <v>2.4E-2</v>
      </c>
      <c r="P360" s="144">
        <f>O360*H360</f>
        <v>1.6943999999999999</v>
      </c>
      <c r="Q360" s="144">
        <v>0</v>
      </c>
      <c r="R360" s="144">
        <f>Q360*H360</f>
        <v>0</v>
      </c>
      <c r="S360" s="144">
        <v>0</v>
      </c>
      <c r="T360" s="145">
        <f>S360*H360</f>
        <v>0</v>
      </c>
      <c r="U360" s="30"/>
      <c r="V360" s="30"/>
      <c r="W360" s="30"/>
      <c r="X360" s="30"/>
      <c r="Y360" s="30"/>
      <c r="Z360" s="30"/>
      <c r="AA360" s="30"/>
      <c r="AB360" s="30"/>
      <c r="AC360" s="30"/>
      <c r="AD360" s="30"/>
      <c r="AE360" s="30"/>
      <c r="AR360" s="146" t="s">
        <v>245</v>
      </c>
      <c r="AT360" s="146" t="s">
        <v>175</v>
      </c>
      <c r="AU360" s="146" t="s">
        <v>79</v>
      </c>
      <c r="AY360" s="18" t="s">
        <v>173</v>
      </c>
      <c r="BE360" s="147">
        <f>IF(N360="základní",J360,0)</f>
        <v>0</v>
      </c>
      <c r="BF360" s="147">
        <f>IF(N360="snížená",J360,0)</f>
        <v>0</v>
      </c>
      <c r="BG360" s="147">
        <f>IF(N360="zákl. přenesená",J360,0)</f>
        <v>0</v>
      </c>
      <c r="BH360" s="147">
        <f>IF(N360="sníž. přenesená",J360,0)</f>
        <v>0</v>
      </c>
      <c r="BI360" s="147">
        <f>IF(N360="nulová",J360,0)</f>
        <v>0</v>
      </c>
      <c r="BJ360" s="18" t="s">
        <v>76</v>
      </c>
      <c r="BK360" s="147">
        <f>ROUND(I360*H360,2)</f>
        <v>0</v>
      </c>
      <c r="BL360" s="18" t="s">
        <v>245</v>
      </c>
      <c r="BM360" s="146" t="s">
        <v>2385</v>
      </c>
    </row>
    <row r="361" spans="1:65" s="2" customFormat="1" ht="39">
      <c r="A361" s="30"/>
      <c r="B361" s="31"/>
      <c r="C361" s="30"/>
      <c r="D361" s="148" t="s">
        <v>179</v>
      </c>
      <c r="E361" s="30"/>
      <c r="F361" s="149" t="s">
        <v>430</v>
      </c>
      <c r="G361" s="30"/>
      <c r="H361" s="30"/>
      <c r="I361" s="30"/>
      <c r="J361" s="30"/>
      <c r="K361" s="30"/>
      <c r="L361" s="31"/>
      <c r="M361" s="150"/>
      <c r="N361" s="151"/>
      <c r="O361" s="51"/>
      <c r="P361" s="51"/>
      <c r="Q361" s="51"/>
      <c r="R361" s="51"/>
      <c r="S361" s="51"/>
      <c r="T361" s="52"/>
      <c r="U361" s="30"/>
      <c r="V361" s="30"/>
      <c r="W361" s="30"/>
      <c r="X361" s="30"/>
      <c r="Y361" s="30"/>
      <c r="Z361" s="30"/>
      <c r="AA361" s="30"/>
      <c r="AB361" s="30"/>
      <c r="AC361" s="30"/>
      <c r="AD361" s="30"/>
      <c r="AE361" s="30"/>
      <c r="AT361" s="18" t="s">
        <v>179</v>
      </c>
      <c r="AU361" s="18" t="s">
        <v>79</v>
      </c>
    </row>
    <row r="362" spans="1:65" s="13" customFormat="1">
      <c r="B362" s="152"/>
      <c r="D362" s="148" t="s">
        <v>181</v>
      </c>
      <c r="E362" s="153" t="s">
        <v>3</v>
      </c>
      <c r="F362" s="154" t="s">
        <v>2218</v>
      </c>
      <c r="H362" s="153" t="s">
        <v>3</v>
      </c>
      <c r="L362" s="152"/>
      <c r="M362" s="155"/>
      <c r="N362" s="156"/>
      <c r="O362" s="156"/>
      <c r="P362" s="156"/>
      <c r="Q362" s="156"/>
      <c r="R362" s="156"/>
      <c r="S362" s="156"/>
      <c r="T362" s="157"/>
      <c r="AT362" s="153" t="s">
        <v>181</v>
      </c>
      <c r="AU362" s="153" t="s">
        <v>79</v>
      </c>
      <c r="AV362" s="13" t="s">
        <v>76</v>
      </c>
      <c r="AW362" s="13" t="s">
        <v>31</v>
      </c>
      <c r="AX362" s="13" t="s">
        <v>70</v>
      </c>
      <c r="AY362" s="153" t="s">
        <v>173</v>
      </c>
    </row>
    <row r="363" spans="1:65" s="13" customFormat="1">
      <c r="B363" s="152"/>
      <c r="D363" s="148" t="s">
        <v>181</v>
      </c>
      <c r="E363" s="153" t="s">
        <v>3</v>
      </c>
      <c r="F363" s="154" t="s">
        <v>2298</v>
      </c>
      <c r="H363" s="153" t="s">
        <v>3</v>
      </c>
      <c r="L363" s="152"/>
      <c r="M363" s="155"/>
      <c r="N363" s="156"/>
      <c r="O363" s="156"/>
      <c r="P363" s="156"/>
      <c r="Q363" s="156"/>
      <c r="R363" s="156"/>
      <c r="S363" s="156"/>
      <c r="T363" s="157"/>
      <c r="AT363" s="153" t="s">
        <v>181</v>
      </c>
      <c r="AU363" s="153" t="s">
        <v>79</v>
      </c>
      <c r="AV363" s="13" t="s">
        <v>76</v>
      </c>
      <c r="AW363" s="13" t="s">
        <v>31</v>
      </c>
      <c r="AX363" s="13" t="s">
        <v>70</v>
      </c>
      <c r="AY363" s="153" t="s">
        <v>173</v>
      </c>
    </row>
    <row r="364" spans="1:65" s="14" customFormat="1">
      <c r="B364" s="158"/>
      <c r="D364" s="148" t="s">
        <v>181</v>
      </c>
      <c r="E364" s="159" t="s">
        <v>3</v>
      </c>
      <c r="F364" s="160" t="s">
        <v>2386</v>
      </c>
      <c r="H364" s="161">
        <v>70.599999999999994</v>
      </c>
      <c r="L364" s="158"/>
      <c r="M364" s="162"/>
      <c r="N364" s="163"/>
      <c r="O364" s="163"/>
      <c r="P364" s="163"/>
      <c r="Q364" s="163"/>
      <c r="R364" s="163"/>
      <c r="S364" s="163"/>
      <c r="T364" s="164"/>
      <c r="AT364" s="159" t="s">
        <v>181</v>
      </c>
      <c r="AU364" s="159" t="s">
        <v>79</v>
      </c>
      <c r="AV364" s="14" t="s">
        <v>79</v>
      </c>
      <c r="AW364" s="14" t="s">
        <v>31</v>
      </c>
      <c r="AX364" s="14" t="s">
        <v>70</v>
      </c>
      <c r="AY364" s="159" t="s">
        <v>173</v>
      </c>
    </row>
    <row r="365" spans="1:65" s="15" customFormat="1">
      <c r="B365" s="165"/>
      <c r="D365" s="148" t="s">
        <v>181</v>
      </c>
      <c r="E365" s="166" t="s">
        <v>3</v>
      </c>
      <c r="F365" s="167" t="s">
        <v>188</v>
      </c>
      <c r="H365" s="168">
        <v>70.599999999999994</v>
      </c>
      <c r="L365" s="165"/>
      <c r="M365" s="169"/>
      <c r="N365" s="170"/>
      <c r="O365" s="170"/>
      <c r="P365" s="170"/>
      <c r="Q365" s="170"/>
      <c r="R365" s="170"/>
      <c r="S365" s="170"/>
      <c r="T365" s="171"/>
      <c r="AT365" s="166" t="s">
        <v>181</v>
      </c>
      <c r="AU365" s="166" t="s">
        <v>79</v>
      </c>
      <c r="AV365" s="15" t="s">
        <v>178</v>
      </c>
      <c r="AW365" s="15" t="s">
        <v>31</v>
      </c>
      <c r="AX365" s="15" t="s">
        <v>76</v>
      </c>
      <c r="AY365" s="166" t="s">
        <v>173</v>
      </c>
    </row>
    <row r="366" spans="1:65" s="2" customFormat="1" ht="21.75" customHeight="1">
      <c r="A366" s="30"/>
      <c r="B366" s="135"/>
      <c r="C366" s="136" t="s">
        <v>364</v>
      </c>
      <c r="D366" s="136" t="s">
        <v>175</v>
      </c>
      <c r="E366" s="137" t="s">
        <v>428</v>
      </c>
      <c r="F366" s="138" t="s">
        <v>429</v>
      </c>
      <c r="G366" s="139" t="s">
        <v>176</v>
      </c>
      <c r="H366" s="140">
        <v>21</v>
      </c>
      <c r="I366" s="141"/>
      <c r="J366" s="141">
        <f>ROUND(I366*H366,2)</f>
        <v>0</v>
      </c>
      <c r="K366" s="138" t="s">
        <v>177</v>
      </c>
      <c r="L366" s="31"/>
      <c r="M366" s="142" t="s">
        <v>3</v>
      </c>
      <c r="N366" s="143" t="s">
        <v>41</v>
      </c>
      <c r="O366" s="144">
        <v>5.3999999999999999E-2</v>
      </c>
      <c r="P366" s="144">
        <f>O366*H366</f>
        <v>1.1339999999999999</v>
      </c>
      <c r="Q366" s="144">
        <v>0</v>
      </c>
      <c r="R366" s="144">
        <f>Q366*H366</f>
        <v>0</v>
      </c>
      <c r="S366" s="144">
        <v>0</v>
      </c>
      <c r="T366" s="145">
        <f>S366*H366</f>
        <v>0</v>
      </c>
      <c r="U366" s="30"/>
      <c r="V366" s="30"/>
      <c r="W366" s="30"/>
      <c r="X366" s="30"/>
      <c r="Y366" s="30"/>
      <c r="Z366" s="30"/>
      <c r="AA366" s="30"/>
      <c r="AB366" s="30"/>
      <c r="AC366" s="30"/>
      <c r="AD366" s="30"/>
      <c r="AE366" s="30"/>
      <c r="AR366" s="146" t="s">
        <v>245</v>
      </c>
      <c r="AT366" s="146" t="s">
        <v>175</v>
      </c>
      <c r="AU366" s="146" t="s">
        <v>79</v>
      </c>
      <c r="AY366" s="18" t="s">
        <v>173</v>
      </c>
      <c r="BE366" s="147">
        <f>IF(N366="základní",J366,0)</f>
        <v>0</v>
      </c>
      <c r="BF366" s="147">
        <f>IF(N366="snížená",J366,0)</f>
        <v>0</v>
      </c>
      <c r="BG366" s="147">
        <f>IF(N366="zákl. přenesená",J366,0)</f>
        <v>0</v>
      </c>
      <c r="BH366" s="147">
        <f>IF(N366="sníž. přenesená",J366,0)</f>
        <v>0</v>
      </c>
      <c r="BI366" s="147">
        <f>IF(N366="nulová",J366,0)</f>
        <v>0</v>
      </c>
      <c r="BJ366" s="18" t="s">
        <v>76</v>
      </c>
      <c r="BK366" s="147">
        <f>ROUND(I366*H366,2)</f>
        <v>0</v>
      </c>
      <c r="BL366" s="18" t="s">
        <v>245</v>
      </c>
      <c r="BM366" s="146" t="s">
        <v>2387</v>
      </c>
    </row>
    <row r="367" spans="1:65" s="2" customFormat="1" ht="39">
      <c r="A367" s="30"/>
      <c r="B367" s="31"/>
      <c r="C367" s="30"/>
      <c r="D367" s="148" t="s">
        <v>179</v>
      </c>
      <c r="E367" s="30"/>
      <c r="F367" s="149" t="s">
        <v>430</v>
      </c>
      <c r="G367" s="30"/>
      <c r="H367" s="30"/>
      <c r="I367" s="30"/>
      <c r="J367" s="30"/>
      <c r="K367" s="30"/>
      <c r="L367" s="31"/>
      <c r="M367" s="150"/>
      <c r="N367" s="151"/>
      <c r="O367" s="51"/>
      <c r="P367" s="51"/>
      <c r="Q367" s="51"/>
      <c r="R367" s="51"/>
      <c r="S367" s="51"/>
      <c r="T367" s="52"/>
      <c r="U367" s="30"/>
      <c r="V367" s="30"/>
      <c r="W367" s="30"/>
      <c r="X367" s="30"/>
      <c r="Y367" s="30"/>
      <c r="Z367" s="30"/>
      <c r="AA367" s="30"/>
      <c r="AB367" s="30"/>
      <c r="AC367" s="30"/>
      <c r="AD367" s="30"/>
      <c r="AE367" s="30"/>
      <c r="AT367" s="18" t="s">
        <v>179</v>
      </c>
      <c r="AU367" s="18" t="s">
        <v>79</v>
      </c>
    </row>
    <row r="368" spans="1:65" s="13" customFormat="1">
      <c r="B368" s="152"/>
      <c r="D368" s="148" t="s">
        <v>181</v>
      </c>
      <c r="E368" s="153" t="s">
        <v>3</v>
      </c>
      <c r="F368" s="154" t="s">
        <v>2218</v>
      </c>
      <c r="H368" s="153" t="s">
        <v>3</v>
      </c>
      <c r="L368" s="152"/>
      <c r="M368" s="155"/>
      <c r="N368" s="156"/>
      <c r="O368" s="156"/>
      <c r="P368" s="156"/>
      <c r="Q368" s="156"/>
      <c r="R368" s="156"/>
      <c r="S368" s="156"/>
      <c r="T368" s="157"/>
      <c r="AT368" s="153" t="s">
        <v>181</v>
      </c>
      <c r="AU368" s="153" t="s">
        <v>79</v>
      </c>
      <c r="AV368" s="13" t="s">
        <v>76</v>
      </c>
      <c r="AW368" s="13" t="s">
        <v>31</v>
      </c>
      <c r="AX368" s="13" t="s">
        <v>70</v>
      </c>
      <c r="AY368" s="153" t="s">
        <v>173</v>
      </c>
    </row>
    <row r="369" spans="1:65" s="13" customFormat="1">
      <c r="B369" s="152"/>
      <c r="D369" s="148" t="s">
        <v>181</v>
      </c>
      <c r="E369" s="153" t="s">
        <v>3</v>
      </c>
      <c r="F369" s="154" t="s">
        <v>2388</v>
      </c>
      <c r="H369" s="153" t="s">
        <v>3</v>
      </c>
      <c r="L369" s="152"/>
      <c r="M369" s="155"/>
      <c r="N369" s="156"/>
      <c r="O369" s="156"/>
      <c r="P369" s="156"/>
      <c r="Q369" s="156"/>
      <c r="R369" s="156"/>
      <c r="S369" s="156"/>
      <c r="T369" s="157"/>
      <c r="AT369" s="153" t="s">
        <v>181</v>
      </c>
      <c r="AU369" s="153" t="s">
        <v>79</v>
      </c>
      <c r="AV369" s="13" t="s">
        <v>76</v>
      </c>
      <c r="AW369" s="13" t="s">
        <v>31</v>
      </c>
      <c r="AX369" s="13" t="s">
        <v>70</v>
      </c>
      <c r="AY369" s="153" t="s">
        <v>173</v>
      </c>
    </row>
    <row r="370" spans="1:65" s="14" customFormat="1">
      <c r="B370" s="158"/>
      <c r="D370" s="148" t="s">
        <v>181</v>
      </c>
      <c r="E370" s="159" t="s">
        <v>3</v>
      </c>
      <c r="F370" s="160" t="s">
        <v>2389</v>
      </c>
      <c r="H370" s="161">
        <v>21</v>
      </c>
      <c r="L370" s="158"/>
      <c r="M370" s="162"/>
      <c r="N370" s="163"/>
      <c r="O370" s="163"/>
      <c r="P370" s="163"/>
      <c r="Q370" s="163"/>
      <c r="R370" s="163"/>
      <c r="S370" s="163"/>
      <c r="T370" s="164"/>
      <c r="AT370" s="159" t="s">
        <v>181</v>
      </c>
      <c r="AU370" s="159" t="s">
        <v>79</v>
      </c>
      <c r="AV370" s="14" t="s">
        <v>79</v>
      </c>
      <c r="AW370" s="14" t="s">
        <v>31</v>
      </c>
      <c r="AX370" s="14" t="s">
        <v>70</v>
      </c>
      <c r="AY370" s="159" t="s">
        <v>173</v>
      </c>
    </row>
    <row r="371" spans="1:65" s="15" customFormat="1">
      <c r="B371" s="165"/>
      <c r="D371" s="148" t="s">
        <v>181</v>
      </c>
      <c r="E371" s="166" t="s">
        <v>3</v>
      </c>
      <c r="F371" s="167" t="s">
        <v>188</v>
      </c>
      <c r="H371" s="168">
        <v>21</v>
      </c>
      <c r="L371" s="165"/>
      <c r="M371" s="169"/>
      <c r="N371" s="170"/>
      <c r="O371" s="170"/>
      <c r="P371" s="170"/>
      <c r="Q371" s="170"/>
      <c r="R371" s="170"/>
      <c r="S371" s="170"/>
      <c r="T371" s="171"/>
      <c r="AT371" s="166" t="s">
        <v>181</v>
      </c>
      <c r="AU371" s="166" t="s">
        <v>79</v>
      </c>
      <c r="AV371" s="15" t="s">
        <v>178</v>
      </c>
      <c r="AW371" s="15" t="s">
        <v>31</v>
      </c>
      <c r="AX371" s="15" t="s">
        <v>76</v>
      </c>
      <c r="AY371" s="166" t="s">
        <v>173</v>
      </c>
    </row>
    <row r="372" spans="1:65" s="2" customFormat="1" ht="16.5" customHeight="1">
      <c r="A372" s="30"/>
      <c r="B372" s="135"/>
      <c r="C372" s="172" t="s">
        <v>366</v>
      </c>
      <c r="D372" s="172" t="s">
        <v>246</v>
      </c>
      <c r="E372" s="173" t="s">
        <v>432</v>
      </c>
      <c r="F372" s="174" t="s">
        <v>433</v>
      </c>
      <c r="G372" s="175" t="s">
        <v>239</v>
      </c>
      <c r="H372" s="176">
        <v>2.7E-2</v>
      </c>
      <c r="I372" s="177"/>
      <c r="J372" s="177">
        <f>ROUND(I372*H372,2)</f>
        <v>0</v>
      </c>
      <c r="K372" s="174" t="s">
        <v>177</v>
      </c>
      <c r="L372" s="178"/>
      <c r="M372" s="179" t="s">
        <v>3</v>
      </c>
      <c r="N372" s="180" t="s">
        <v>41</v>
      </c>
      <c r="O372" s="144">
        <v>0</v>
      </c>
      <c r="P372" s="144">
        <f>O372*H372</f>
        <v>0</v>
      </c>
      <c r="Q372" s="144">
        <v>1</v>
      </c>
      <c r="R372" s="144">
        <f>Q372*H372</f>
        <v>2.7E-2</v>
      </c>
      <c r="S372" s="144">
        <v>0</v>
      </c>
      <c r="T372" s="145">
        <f>S372*H372</f>
        <v>0</v>
      </c>
      <c r="U372" s="30"/>
      <c r="V372" s="30"/>
      <c r="W372" s="30"/>
      <c r="X372" s="30"/>
      <c r="Y372" s="30"/>
      <c r="Z372" s="30"/>
      <c r="AA372" s="30"/>
      <c r="AB372" s="30"/>
      <c r="AC372" s="30"/>
      <c r="AD372" s="30"/>
      <c r="AE372" s="30"/>
      <c r="AR372" s="146" t="s">
        <v>301</v>
      </c>
      <c r="AT372" s="146" t="s">
        <v>246</v>
      </c>
      <c r="AU372" s="146" t="s">
        <v>79</v>
      </c>
      <c r="AY372" s="18" t="s">
        <v>173</v>
      </c>
      <c r="BE372" s="147">
        <f>IF(N372="základní",J372,0)</f>
        <v>0</v>
      </c>
      <c r="BF372" s="147">
        <f>IF(N372="snížená",J372,0)</f>
        <v>0</v>
      </c>
      <c r="BG372" s="147">
        <f>IF(N372="zákl. přenesená",J372,0)</f>
        <v>0</v>
      </c>
      <c r="BH372" s="147">
        <f>IF(N372="sníž. přenesená",J372,0)</f>
        <v>0</v>
      </c>
      <c r="BI372" s="147">
        <f>IF(N372="nulová",J372,0)</f>
        <v>0</v>
      </c>
      <c r="BJ372" s="18" t="s">
        <v>76</v>
      </c>
      <c r="BK372" s="147">
        <f>ROUND(I372*H372,2)</f>
        <v>0</v>
      </c>
      <c r="BL372" s="18" t="s">
        <v>245</v>
      </c>
      <c r="BM372" s="146" t="s">
        <v>2390</v>
      </c>
    </row>
    <row r="373" spans="1:65" s="14" customFormat="1">
      <c r="B373" s="158"/>
      <c r="D373" s="148" t="s">
        <v>181</v>
      </c>
      <c r="F373" s="160" t="s">
        <v>2391</v>
      </c>
      <c r="H373" s="161">
        <v>2.7E-2</v>
      </c>
      <c r="L373" s="158"/>
      <c r="M373" s="162"/>
      <c r="N373" s="163"/>
      <c r="O373" s="163"/>
      <c r="P373" s="163"/>
      <c r="Q373" s="163"/>
      <c r="R373" s="163"/>
      <c r="S373" s="163"/>
      <c r="T373" s="164"/>
      <c r="AT373" s="159" t="s">
        <v>181</v>
      </c>
      <c r="AU373" s="159" t="s">
        <v>79</v>
      </c>
      <c r="AV373" s="14" t="s">
        <v>79</v>
      </c>
      <c r="AW373" s="14" t="s">
        <v>4</v>
      </c>
      <c r="AX373" s="14" t="s">
        <v>76</v>
      </c>
      <c r="AY373" s="159" t="s">
        <v>173</v>
      </c>
    </row>
    <row r="374" spans="1:65" s="2" customFormat="1" ht="21.75" customHeight="1">
      <c r="A374" s="30"/>
      <c r="B374" s="135"/>
      <c r="C374" s="136" t="s">
        <v>368</v>
      </c>
      <c r="D374" s="136" t="s">
        <v>175</v>
      </c>
      <c r="E374" s="137" t="s">
        <v>2392</v>
      </c>
      <c r="F374" s="138" t="s">
        <v>2393</v>
      </c>
      <c r="G374" s="139" t="s">
        <v>176</v>
      </c>
      <c r="H374" s="140">
        <v>70.599999999999994</v>
      </c>
      <c r="I374" s="141"/>
      <c r="J374" s="141">
        <f>ROUND(I374*H374,2)</f>
        <v>0</v>
      </c>
      <c r="K374" s="138" t="s">
        <v>3</v>
      </c>
      <c r="L374" s="31"/>
      <c r="M374" s="142" t="s">
        <v>3</v>
      </c>
      <c r="N374" s="143" t="s">
        <v>41</v>
      </c>
      <c r="O374" s="144">
        <v>2.5000000000000001E-2</v>
      </c>
      <c r="P374" s="144">
        <f>O374*H374</f>
        <v>1.7649999999999999</v>
      </c>
      <c r="Q374" s="144">
        <v>0</v>
      </c>
      <c r="R374" s="144">
        <f>Q374*H374</f>
        <v>0</v>
      </c>
      <c r="S374" s="144">
        <v>0</v>
      </c>
      <c r="T374" s="145">
        <f>S374*H374</f>
        <v>0</v>
      </c>
      <c r="U374" s="30"/>
      <c r="V374" s="30"/>
      <c r="W374" s="30"/>
      <c r="X374" s="30"/>
      <c r="Y374" s="30"/>
      <c r="Z374" s="30"/>
      <c r="AA374" s="30"/>
      <c r="AB374" s="30"/>
      <c r="AC374" s="30"/>
      <c r="AD374" s="30"/>
      <c r="AE374" s="30"/>
      <c r="AR374" s="146" t="s">
        <v>245</v>
      </c>
      <c r="AT374" s="146" t="s">
        <v>175</v>
      </c>
      <c r="AU374" s="146" t="s">
        <v>79</v>
      </c>
      <c r="AY374" s="18" t="s">
        <v>173</v>
      </c>
      <c r="BE374" s="147">
        <f>IF(N374="základní",J374,0)</f>
        <v>0</v>
      </c>
      <c r="BF374" s="147">
        <f>IF(N374="snížená",J374,0)</f>
        <v>0</v>
      </c>
      <c r="BG374" s="147">
        <f>IF(N374="zákl. přenesená",J374,0)</f>
        <v>0</v>
      </c>
      <c r="BH374" s="147">
        <f>IF(N374="sníž. přenesená",J374,0)</f>
        <v>0</v>
      </c>
      <c r="BI374" s="147">
        <f>IF(N374="nulová",J374,0)</f>
        <v>0</v>
      </c>
      <c r="BJ374" s="18" t="s">
        <v>76</v>
      </c>
      <c r="BK374" s="147">
        <f>ROUND(I374*H374,2)</f>
        <v>0</v>
      </c>
      <c r="BL374" s="18" t="s">
        <v>245</v>
      </c>
      <c r="BM374" s="146" t="s">
        <v>2394</v>
      </c>
    </row>
    <row r="375" spans="1:65" s="13" customFormat="1">
      <c r="B375" s="152"/>
      <c r="D375" s="148" t="s">
        <v>181</v>
      </c>
      <c r="E375" s="153" t="s">
        <v>3</v>
      </c>
      <c r="F375" s="154" t="s">
        <v>2218</v>
      </c>
      <c r="H375" s="153" t="s">
        <v>3</v>
      </c>
      <c r="L375" s="152"/>
      <c r="M375" s="155"/>
      <c r="N375" s="156"/>
      <c r="O375" s="156"/>
      <c r="P375" s="156"/>
      <c r="Q375" s="156"/>
      <c r="R375" s="156"/>
      <c r="S375" s="156"/>
      <c r="T375" s="157"/>
      <c r="AT375" s="153" t="s">
        <v>181</v>
      </c>
      <c r="AU375" s="153" t="s">
        <v>79</v>
      </c>
      <c r="AV375" s="13" t="s">
        <v>76</v>
      </c>
      <c r="AW375" s="13" t="s">
        <v>31</v>
      </c>
      <c r="AX375" s="13" t="s">
        <v>70</v>
      </c>
      <c r="AY375" s="153" t="s">
        <v>173</v>
      </c>
    </row>
    <row r="376" spans="1:65" s="13" customFormat="1">
      <c r="B376" s="152"/>
      <c r="D376" s="148" t="s">
        <v>181</v>
      </c>
      <c r="E376" s="153" t="s">
        <v>3</v>
      </c>
      <c r="F376" s="154" t="s">
        <v>2298</v>
      </c>
      <c r="H376" s="153" t="s">
        <v>3</v>
      </c>
      <c r="L376" s="152"/>
      <c r="M376" s="155"/>
      <c r="N376" s="156"/>
      <c r="O376" s="156"/>
      <c r="P376" s="156"/>
      <c r="Q376" s="156"/>
      <c r="R376" s="156"/>
      <c r="S376" s="156"/>
      <c r="T376" s="157"/>
      <c r="AT376" s="153" t="s">
        <v>181</v>
      </c>
      <c r="AU376" s="153" t="s">
        <v>79</v>
      </c>
      <c r="AV376" s="13" t="s">
        <v>76</v>
      </c>
      <c r="AW376" s="13" t="s">
        <v>31</v>
      </c>
      <c r="AX376" s="13" t="s">
        <v>70</v>
      </c>
      <c r="AY376" s="153" t="s">
        <v>173</v>
      </c>
    </row>
    <row r="377" spans="1:65" s="14" customFormat="1">
      <c r="B377" s="158"/>
      <c r="D377" s="148" t="s">
        <v>181</v>
      </c>
      <c r="E377" s="159" t="s">
        <v>3</v>
      </c>
      <c r="F377" s="160" t="s">
        <v>2395</v>
      </c>
      <c r="H377" s="161">
        <v>70.599999999999994</v>
      </c>
      <c r="L377" s="158"/>
      <c r="M377" s="162"/>
      <c r="N377" s="163"/>
      <c r="O377" s="163"/>
      <c r="P377" s="163"/>
      <c r="Q377" s="163"/>
      <c r="R377" s="163"/>
      <c r="S377" s="163"/>
      <c r="T377" s="164"/>
      <c r="AT377" s="159" t="s">
        <v>181</v>
      </c>
      <c r="AU377" s="159" t="s">
        <v>79</v>
      </c>
      <c r="AV377" s="14" t="s">
        <v>79</v>
      </c>
      <c r="AW377" s="14" t="s">
        <v>31</v>
      </c>
      <c r="AX377" s="14" t="s">
        <v>70</v>
      </c>
      <c r="AY377" s="159" t="s">
        <v>173</v>
      </c>
    </row>
    <row r="378" spans="1:65" s="15" customFormat="1">
      <c r="B378" s="165"/>
      <c r="D378" s="148" t="s">
        <v>181</v>
      </c>
      <c r="E378" s="166" t="s">
        <v>3</v>
      </c>
      <c r="F378" s="167" t="s">
        <v>188</v>
      </c>
      <c r="H378" s="168">
        <v>70.599999999999994</v>
      </c>
      <c r="L378" s="165"/>
      <c r="M378" s="169"/>
      <c r="N378" s="170"/>
      <c r="O378" s="170"/>
      <c r="P378" s="170"/>
      <c r="Q378" s="170"/>
      <c r="R378" s="170"/>
      <c r="S378" s="170"/>
      <c r="T378" s="171"/>
      <c r="AT378" s="166" t="s">
        <v>181</v>
      </c>
      <c r="AU378" s="166" t="s">
        <v>79</v>
      </c>
      <c r="AV378" s="15" t="s">
        <v>178</v>
      </c>
      <c r="AW378" s="15" t="s">
        <v>31</v>
      </c>
      <c r="AX378" s="15" t="s">
        <v>76</v>
      </c>
      <c r="AY378" s="166" t="s">
        <v>173</v>
      </c>
    </row>
    <row r="379" spans="1:65" s="2" customFormat="1" ht="16.5" customHeight="1">
      <c r="A379" s="30"/>
      <c r="B379" s="135"/>
      <c r="C379" s="172" t="s">
        <v>373</v>
      </c>
      <c r="D379" s="172" t="s">
        <v>246</v>
      </c>
      <c r="E379" s="173" t="s">
        <v>2396</v>
      </c>
      <c r="F379" s="174" t="s">
        <v>2397</v>
      </c>
      <c r="G379" s="175" t="s">
        <v>176</v>
      </c>
      <c r="H379" s="176">
        <v>77.66</v>
      </c>
      <c r="I379" s="177"/>
      <c r="J379" s="177">
        <f>ROUND(I379*H379,2)</f>
        <v>0</v>
      </c>
      <c r="K379" s="174" t="s">
        <v>3</v>
      </c>
      <c r="L379" s="178"/>
      <c r="M379" s="179" t="s">
        <v>3</v>
      </c>
      <c r="N379" s="180" t="s">
        <v>41</v>
      </c>
      <c r="O379" s="144">
        <v>0</v>
      </c>
      <c r="P379" s="144">
        <f>O379*H379</f>
        <v>0</v>
      </c>
      <c r="Q379" s="144">
        <v>4.4999999999999999E-4</v>
      </c>
      <c r="R379" s="144">
        <f>Q379*H379</f>
        <v>3.4946999999999999E-2</v>
      </c>
      <c r="S379" s="144">
        <v>0</v>
      </c>
      <c r="T379" s="145">
        <f>S379*H379</f>
        <v>0</v>
      </c>
      <c r="U379" s="30"/>
      <c r="V379" s="30"/>
      <c r="W379" s="30"/>
      <c r="X379" s="30"/>
      <c r="Y379" s="30"/>
      <c r="Z379" s="30"/>
      <c r="AA379" s="30"/>
      <c r="AB379" s="30"/>
      <c r="AC379" s="30"/>
      <c r="AD379" s="30"/>
      <c r="AE379" s="30"/>
      <c r="AR379" s="146" t="s">
        <v>301</v>
      </c>
      <c r="AT379" s="146" t="s">
        <v>246</v>
      </c>
      <c r="AU379" s="146" t="s">
        <v>79</v>
      </c>
      <c r="AY379" s="18" t="s">
        <v>173</v>
      </c>
      <c r="BE379" s="147">
        <f>IF(N379="základní",J379,0)</f>
        <v>0</v>
      </c>
      <c r="BF379" s="147">
        <f>IF(N379="snížená",J379,0)</f>
        <v>0</v>
      </c>
      <c r="BG379" s="147">
        <f>IF(N379="zákl. přenesená",J379,0)</f>
        <v>0</v>
      </c>
      <c r="BH379" s="147">
        <f>IF(N379="sníž. přenesená",J379,0)</f>
        <v>0</v>
      </c>
      <c r="BI379" s="147">
        <f>IF(N379="nulová",J379,0)</f>
        <v>0</v>
      </c>
      <c r="BJ379" s="18" t="s">
        <v>76</v>
      </c>
      <c r="BK379" s="147">
        <f>ROUND(I379*H379,2)</f>
        <v>0</v>
      </c>
      <c r="BL379" s="18" t="s">
        <v>245</v>
      </c>
      <c r="BM379" s="146" t="s">
        <v>2398</v>
      </c>
    </row>
    <row r="380" spans="1:65" s="14" customFormat="1">
      <c r="B380" s="158"/>
      <c r="D380" s="148" t="s">
        <v>181</v>
      </c>
      <c r="F380" s="160" t="s">
        <v>2399</v>
      </c>
      <c r="H380" s="161">
        <v>77.66</v>
      </c>
      <c r="L380" s="158"/>
      <c r="M380" s="162"/>
      <c r="N380" s="163"/>
      <c r="O380" s="163"/>
      <c r="P380" s="163"/>
      <c r="Q380" s="163"/>
      <c r="R380" s="163"/>
      <c r="S380" s="163"/>
      <c r="T380" s="164"/>
      <c r="AT380" s="159" t="s">
        <v>181</v>
      </c>
      <c r="AU380" s="159" t="s">
        <v>79</v>
      </c>
      <c r="AV380" s="14" t="s">
        <v>79</v>
      </c>
      <c r="AW380" s="14" t="s">
        <v>4</v>
      </c>
      <c r="AX380" s="14" t="s">
        <v>76</v>
      </c>
      <c r="AY380" s="159" t="s">
        <v>173</v>
      </c>
    </row>
    <row r="381" spans="1:65" s="2" customFormat="1" ht="33" customHeight="1">
      <c r="A381" s="30"/>
      <c r="B381" s="135"/>
      <c r="C381" s="136" t="s">
        <v>375</v>
      </c>
      <c r="D381" s="136" t="s">
        <v>175</v>
      </c>
      <c r="E381" s="137" t="s">
        <v>2400</v>
      </c>
      <c r="F381" s="138" t="s">
        <v>2401</v>
      </c>
      <c r="G381" s="139" t="s">
        <v>176</v>
      </c>
      <c r="H381" s="140">
        <v>70.599999999999994</v>
      </c>
      <c r="I381" s="141"/>
      <c r="J381" s="141">
        <f>ROUND(I381*H381,2)</f>
        <v>0</v>
      </c>
      <c r="K381" s="138" t="s">
        <v>177</v>
      </c>
      <c r="L381" s="31"/>
      <c r="M381" s="142" t="s">
        <v>3</v>
      </c>
      <c r="N381" s="143" t="s">
        <v>41</v>
      </c>
      <c r="O381" s="144">
        <v>0.19800000000000001</v>
      </c>
      <c r="P381" s="144">
        <f>O381*H381</f>
        <v>13.9788</v>
      </c>
      <c r="Q381" s="144">
        <v>4.0000000000000002E-4</v>
      </c>
      <c r="R381" s="144">
        <f>Q381*H381</f>
        <v>2.8239999999999998E-2</v>
      </c>
      <c r="S381" s="144">
        <v>0</v>
      </c>
      <c r="T381" s="145">
        <f>S381*H381</f>
        <v>0</v>
      </c>
      <c r="U381" s="30"/>
      <c r="V381" s="30"/>
      <c r="W381" s="30"/>
      <c r="X381" s="30"/>
      <c r="Y381" s="30"/>
      <c r="Z381" s="30"/>
      <c r="AA381" s="30"/>
      <c r="AB381" s="30"/>
      <c r="AC381" s="30"/>
      <c r="AD381" s="30"/>
      <c r="AE381" s="30"/>
      <c r="AR381" s="146" t="s">
        <v>245</v>
      </c>
      <c r="AT381" s="146" t="s">
        <v>175</v>
      </c>
      <c r="AU381" s="146" t="s">
        <v>79</v>
      </c>
      <c r="AY381" s="18" t="s">
        <v>173</v>
      </c>
      <c r="BE381" s="147">
        <f>IF(N381="základní",J381,0)</f>
        <v>0</v>
      </c>
      <c r="BF381" s="147">
        <f>IF(N381="snížená",J381,0)</f>
        <v>0</v>
      </c>
      <c r="BG381" s="147">
        <f>IF(N381="zákl. přenesená",J381,0)</f>
        <v>0</v>
      </c>
      <c r="BH381" s="147">
        <f>IF(N381="sníž. přenesená",J381,0)</f>
        <v>0</v>
      </c>
      <c r="BI381" s="147">
        <f>IF(N381="nulová",J381,0)</f>
        <v>0</v>
      </c>
      <c r="BJ381" s="18" t="s">
        <v>76</v>
      </c>
      <c r="BK381" s="147">
        <f>ROUND(I381*H381,2)</f>
        <v>0</v>
      </c>
      <c r="BL381" s="18" t="s">
        <v>245</v>
      </c>
      <c r="BM381" s="146" t="s">
        <v>2402</v>
      </c>
    </row>
    <row r="382" spans="1:65" s="2" customFormat="1" ht="39">
      <c r="A382" s="30"/>
      <c r="B382" s="31"/>
      <c r="C382" s="30"/>
      <c r="D382" s="148" t="s">
        <v>179</v>
      </c>
      <c r="E382" s="30"/>
      <c r="F382" s="149" t="s">
        <v>2403</v>
      </c>
      <c r="G382" s="30"/>
      <c r="H382" s="30"/>
      <c r="I382" s="30"/>
      <c r="J382" s="30"/>
      <c r="K382" s="30"/>
      <c r="L382" s="31"/>
      <c r="M382" s="150"/>
      <c r="N382" s="151"/>
      <c r="O382" s="51"/>
      <c r="P382" s="51"/>
      <c r="Q382" s="51"/>
      <c r="R382" s="51"/>
      <c r="S382" s="51"/>
      <c r="T382" s="52"/>
      <c r="U382" s="30"/>
      <c r="V382" s="30"/>
      <c r="W382" s="30"/>
      <c r="X382" s="30"/>
      <c r="Y382" s="30"/>
      <c r="Z382" s="30"/>
      <c r="AA382" s="30"/>
      <c r="AB382" s="30"/>
      <c r="AC382" s="30"/>
      <c r="AD382" s="30"/>
      <c r="AE382" s="30"/>
      <c r="AT382" s="18" t="s">
        <v>179</v>
      </c>
      <c r="AU382" s="18" t="s">
        <v>79</v>
      </c>
    </row>
    <row r="383" spans="1:65" s="13" customFormat="1">
      <c r="B383" s="152"/>
      <c r="D383" s="148" t="s">
        <v>181</v>
      </c>
      <c r="E383" s="153" t="s">
        <v>3</v>
      </c>
      <c r="F383" s="154" t="s">
        <v>2218</v>
      </c>
      <c r="H383" s="153" t="s">
        <v>3</v>
      </c>
      <c r="L383" s="152"/>
      <c r="M383" s="155"/>
      <c r="N383" s="156"/>
      <c r="O383" s="156"/>
      <c r="P383" s="156"/>
      <c r="Q383" s="156"/>
      <c r="R383" s="156"/>
      <c r="S383" s="156"/>
      <c r="T383" s="157"/>
      <c r="AT383" s="153" t="s">
        <v>181</v>
      </c>
      <c r="AU383" s="153" t="s">
        <v>79</v>
      </c>
      <c r="AV383" s="13" t="s">
        <v>76</v>
      </c>
      <c r="AW383" s="13" t="s">
        <v>31</v>
      </c>
      <c r="AX383" s="13" t="s">
        <v>70</v>
      </c>
      <c r="AY383" s="153" t="s">
        <v>173</v>
      </c>
    </row>
    <row r="384" spans="1:65" s="13" customFormat="1">
      <c r="B384" s="152"/>
      <c r="D384" s="148" t="s">
        <v>181</v>
      </c>
      <c r="E384" s="153" t="s">
        <v>3</v>
      </c>
      <c r="F384" s="154" t="s">
        <v>2298</v>
      </c>
      <c r="H384" s="153" t="s">
        <v>3</v>
      </c>
      <c r="L384" s="152"/>
      <c r="M384" s="155"/>
      <c r="N384" s="156"/>
      <c r="O384" s="156"/>
      <c r="P384" s="156"/>
      <c r="Q384" s="156"/>
      <c r="R384" s="156"/>
      <c r="S384" s="156"/>
      <c r="T384" s="157"/>
      <c r="AT384" s="153" t="s">
        <v>181</v>
      </c>
      <c r="AU384" s="153" t="s">
        <v>79</v>
      </c>
      <c r="AV384" s="13" t="s">
        <v>76</v>
      </c>
      <c r="AW384" s="13" t="s">
        <v>31</v>
      </c>
      <c r="AX384" s="13" t="s">
        <v>70</v>
      </c>
      <c r="AY384" s="153" t="s">
        <v>173</v>
      </c>
    </row>
    <row r="385" spans="1:65" s="14" customFormat="1">
      <c r="B385" s="158"/>
      <c r="D385" s="148" t="s">
        <v>181</v>
      </c>
      <c r="E385" s="159" t="s">
        <v>3</v>
      </c>
      <c r="F385" s="160" t="s">
        <v>2404</v>
      </c>
      <c r="H385" s="161">
        <v>70.599999999999994</v>
      </c>
      <c r="L385" s="158"/>
      <c r="M385" s="162"/>
      <c r="N385" s="163"/>
      <c r="O385" s="163"/>
      <c r="P385" s="163"/>
      <c r="Q385" s="163"/>
      <c r="R385" s="163"/>
      <c r="S385" s="163"/>
      <c r="T385" s="164"/>
      <c r="AT385" s="159" t="s">
        <v>181</v>
      </c>
      <c r="AU385" s="159" t="s">
        <v>79</v>
      </c>
      <c r="AV385" s="14" t="s">
        <v>79</v>
      </c>
      <c r="AW385" s="14" t="s">
        <v>31</v>
      </c>
      <c r="AX385" s="14" t="s">
        <v>70</v>
      </c>
      <c r="AY385" s="159" t="s">
        <v>173</v>
      </c>
    </row>
    <row r="386" spans="1:65" s="15" customFormat="1">
      <c r="B386" s="165"/>
      <c r="D386" s="148" t="s">
        <v>181</v>
      </c>
      <c r="E386" s="166" t="s">
        <v>3</v>
      </c>
      <c r="F386" s="167" t="s">
        <v>188</v>
      </c>
      <c r="H386" s="168">
        <v>70.599999999999994</v>
      </c>
      <c r="L386" s="165"/>
      <c r="M386" s="169"/>
      <c r="N386" s="170"/>
      <c r="O386" s="170"/>
      <c r="P386" s="170"/>
      <c r="Q386" s="170"/>
      <c r="R386" s="170"/>
      <c r="S386" s="170"/>
      <c r="T386" s="171"/>
      <c r="AT386" s="166" t="s">
        <v>181</v>
      </c>
      <c r="AU386" s="166" t="s">
        <v>79</v>
      </c>
      <c r="AV386" s="15" t="s">
        <v>178</v>
      </c>
      <c r="AW386" s="15" t="s">
        <v>31</v>
      </c>
      <c r="AX386" s="15" t="s">
        <v>76</v>
      </c>
      <c r="AY386" s="166" t="s">
        <v>173</v>
      </c>
    </row>
    <row r="387" spans="1:65" s="2" customFormat="1" ht="21.75" customHeight="1">
      <c r="A387" s="30"/>
      <c r="B387" s="135"/>
      <c r="C387" s="136" t="s">
        <v>380</v>
      </c>
      <c r="D387" s="136" t="s">
        <v>175</v>
      </c>
      <c r="E387" s="137" t="s">
        <v>2405</v>
      </c>
      <c r="F387" s="138" t="s">
        <v>2406</v>
      </c>
      <c r="G387" s="139" t="s">
        <v>176</v>
      </c>
      <c r="H387" s="140">
        <v>21</v>
      </c>
      <c r="I387" s="141"/>
      <c r="J387" s="141">
        <f>ROUND(I387*H387,2)</f>
        <v>0</v>
      </c>
      <c r="K387" s="138" t="s">
        <v>177</v>
      </c>
      <c r="L387" s="31"/>
      <c r="M387" s="142" t="s">
        <v>3</v>
      </c>
      <c r="N387" s="143" t="s">
        <v>41</v>
      </c>
      <c r="O387" s="144">
        <v>0.26</v>
      </c>
      <c r="P387" s="144">
        <f>O387*H387</f>
        <v>5.46</v>
      </c>
      <c r="Q387" s="144">
        <v>4.0000000000000002E-4</v>
      </c>
      <c r="R387" s="144">
        <f>Q387*H387</f>
        <v>8.4000000000000012E-3</v>
      </c>
      <c r="S387" s="144">
        <v>0</v>
      </c>
      <c r="T387" s="145">
        <f>S387*H387</f>
        <v>0</v>
      </c>
      <c r="U387" s="30"/>
      <c r="V387" s="30"/>
      <c r="W387" s="30"/>
      <c r="X387" s="30"/>
      <c r="Y387" s="30"/>
      <c r="Z387" s="30"/>
      <c r="AA387" s="30"/>
      <c r="AB387" s="30"/>
      <c r="AC387" s="30"/>
      <c r="AD387" s="30"/>
      <c r="AE387" s="30"/>
      <c r="AR387" s="146" t="s">
        <v>245</v>
      </c>
      <c r="AT387" s="146" t="s">
        <v>175</v>
      </c>
      <c r="AU387" s="146" t="s">
        <v>79</v>
      </c>
      <c r="AY387" s="18" t="s">
        <v>173</v>
      </c>
      <c r="BE387" s="147">
        <f>IF(N387="základní",J387,0)</f>
        <v>0</v>
      </c>
      <c r="BF387" s="147">
        <f>IF(N387="snížená",J387,0)</f>
        <v>0</v>
      </c>
      <c r="BG387" s="147">
        <f>IF(N387="zákl. přenesená",J387,0)</f>
        <v>0</v>
      </c>
      <c r="BH387" s="147">
        <f>IF(N387="sníž. přenesená",J387,0)</f>
        <v>0</v>
      </c>
      <c r="BI387" s="147">
        <f>IF(N387="nulová",J387,0)</f>
        <v>0</v>
      </c>
      <c r="BJ387" s="18" t="s">
        <v>76</v>
      </c>
      <c r="BK387" s="147">
        <f>ROUND(I387*H387,2)</f>
        <v>0</v>
      </c>
      <c r="BL387" s="18" t="s">
        <v>245</v>
      </c>
      <c r="BM387" s="146" t="s">
        <v>2407</v>
      </c>
    </row>
    <row r="388" spans="1:65" s="2" customFormat="1" ht="39">
      <c r="A388" s="30"/>
      <c r="B388" s="31"/>
      <c r="C388" s="30"/>
      <c r="D388" s="148" t="s">
        <v>179</v>
      </c>
      <c r="E388" s="30"/>
      <c r="F388" s="149" t="s">
        <v>2403</v>
      </c>
      <c r="G388" s="30"/>
      <c r="H388" s="30"/>
      <c r="I388" s="30"/>
      <c r="J388" s="30"/>
      <c r="K388" s="30"/>
      <c r="L388" s="31"/>
      <c r="M388" s="150"/>
      <c r="N388" s="151"/>
      <c r="O388" s="51"/>
      <c r="P388" s="51"/>
      <c r="Q388" s="51"/>
      <c r="R388" s="51"/>
      <c r="S388" s="51"/>
      <c r="T388" s="52"/>
      <c r="U388" s="30"/>
      <c r="V388" s="30"/>
      <c r="W388" s="30"/>
      <c r="X388" s="30"/>
      <c r="Y388" s="30"/>
      <c r="Z388" s="30"/>
      <c r="AA388" s="30"/>
      <c r="AB388" s="30"/>
      <c r="AC388" s="30"/>
      <c r="AD388" s="30"/>
      <c r="AE388" s="30"/>
      <c r="AT388" s="18" t="s">
        <v>179</v>
      </c>
      <c r="AU388" s="18" t="s">
        <v>79</v>
      </c>
    </row>
    <row r="389" spans="1:65" s="13" customFormat="1">
      <c r="B389" s="152"/>
      <c r="D389" s="148" t="s">
        <v>181</v>
      </c>
      <c r="E389" s="153" t="s">
        <v>3</v>
      </c>
      <c r="F389" s="154" t="s">
        <v>2218</v>
      </c>
      <c r="H389" s="153" t="s">
        <v>3</v>
      </c>
      <c r="L389" s="152"/>
      <c r="M389" s="155"/>
      <c r="N389" s="156"/>
      <c r="O389" s="156"/>
      <c r="P389" s="156"/>
      <c r="Q389" s="156"/>
      <c r="R389" s="156"/>
      <c r="S389" s="156"/>
      <c r="T389" s="157"/>
      <c r="AT389" s="153" t="s">
        <v>181</v>
      </c>
      <c r="AU389" s="153" t="s">
        <v>79</v>
      </c>
      <c r="AV389" s="13" t="s">
        <v>76</v>
      </c>
      <c r="AW389" s="13" t="s">
        <v>31</v>
      </c>
      <c r="AX389" s="13" t="s">
        <v>70</v>
      </c>
      <c r="AY389" s="153" t="s">
        <v>173</v>
      </c>
    </row>
    <row r="390" spans="1:65" s="13" customFormat="1">
      <c r="B390" s="152"/>
      <c r="D390" s="148" t="s">
        <v>181</v>
      </c>
      <c r="E390" s="153" t="s">
        <v>3</v>
      </c>
      <c r="F390" s="154" t="s">
        <v>2408</v>
      </c>
      <c r="H390" s="153" t="s">
        <v>3</v>
      </c>
      <c r="L390" s="152"/>
      <c r="M390" s="155"/>
      <c r="N390" s="156"/>
      <c r="O390" s="156"/>
      <c r="P390" s="156"/>
      <c r="Q390" s="156"/>
      <c r="R390" s="156"/>
      <c r="S390" s="156"/>
      <c r="T390" s="157"/>
      <c r="AT390" s="153" t="s">
        <v>181</v>
      </c>
      <c r="AU390" s="153" t="s">
        <v>79</v>
      </c>
      <c r="AV390" s="13" t="s">
        <v>76</v>
      </c>
      <c r="AW390" s="13" t="s">
        <v>31</v>
      </c>
      <c r="AX390" s="13" t="s">
        <v>70</v>
      </c>
      <c r="AY390" s="153" t="s">
        <v>173</v>
      </c>
    </row>
    <row r="391" spans="1:65" s="14" customFormat="1">
      <c r="B391" s="158"/>
      <c r="D391" s="148" t="s">
        <v>181</v>
      </c>
      <c r="E391" s="159" t="s">
        <v>3</v>
      </c>
      <c r="F391" s="160" t="s">
        <v>2389</v>
      </c>
      <c r="H391" s="161">
        <v>21</v>
      </c>
      <c r="L391" s="158"/>
      <c r="M391" s="162"/>
      <c r="N391" s="163"/>
      <c r="O391" s="163"/>
      <c r="P391" s="163"/>
      <c r="Q391" s="163"/>
      <c r="R391" s="163"/>
      <c r="S391" s="163"/>
      <c r="T391" s="164"/>
      <c r="AT391" s="159" t="s">
        <v>181</v>
      </c>
      <c r="AU391" s="159" t="s">
        <v>79</v>
      </c>
      <c r="AV391" s="14" t="s">
        <v>79</v>
      </c>
      <c r="AW391" s="14" t="s">
        <v>31</v>
      </c>
      <c r="AX391" s="14" t="s">
        <v>70</v>
      </c>
      <c r="AY391" s="159" t="s">
        <v>173</v>
      </c>
    </row>
    <row r="392" spans="1:65" s="15" customFormat="1">
      <c r="B392" s="165"/>
      <c r="D392" s="148" t="s">
        <v>181</v>
      </c>
      <c r="E392" s="166" t="s">
        <v>3</v>
      </c>
      <c r="F392" s="167" t="s">
        <v>188</v>
      </c>
      <c r="H392" s="168">
        <v>21</v>
      </c>
      <c r="L392" s="165"/>
      <c r="M392" s="169"/>
      <c r="N392" s="170"/>
      <c r="O392" s="170"/>
      <c r="P392" s="170"/>
      <c r="Q392" s="170"/>
      <c r="R392" s="170"/>
      <c r="S392" s="170"/>
      <c r="T392" s="171"/>
      <c r="AT392" s="166" t="s">
        <v>181</v>
      </c>
      <c r="AU392" s="166" t="s">
        <v>79</v>
      </c>
      <c r="AV392" s="15" t="s">
        <v>178</v>
      </c>
      <c r="AW392" s="15" t="s">
        <v>31</v>
      </c>
      <c r="AX392" s="15" t="s">
        <v>76</v>
      </c>
      <c r="AY392" s="166" t="s">
        <v>173</v>
      </c>
    </row>
    <row r="393" spans="1:65" s="2" customFormat="1" ht="33" customHeight="1">
      <c r="A393" s="30"/>
      <c r="B393" s="135"/>
      <c r="C393" s="172" t="s">
        <v>384</v>
      </c>
      <c r="D393" s="172" t="s">
        <v>246</v>
      </c>
      <c r="E393" s="173" t="s">
        <v>2409</v>
      </c>
      <c r="F393" s="174" t="s">
        <v>2410</v>
      </c>
      <c r="G393" s="175" t="s">
        <v>176</v>
      </c>
      <c r="H393" s="176">
        <v>105.34</v>
      </c>
      <c r="I393" s="177"/>
      <c r="J393" s="177">
        <f>ROUND(I393*H393,2)</f>
        <v>0</v>
      </c>
      <c r="K393" s="174" t="s">
        <v>177</v>
      </c>
      <c r="L393" s="178"/>
      <c r="M393" s="179" t="s">
        <v>3</v>
      </c>
      <c r="N393" s="180" t="s">
        <v>41</v>
      </c>
      <c r="O393" s="144">
        <v>0</v>
      </c>
      <c r="P393" s="144">
        <f>O393*H393</f>
        <v>0</v>
      </c>
      <c r="Q393" s="144">
        <v>4.7999999999999996E-3</v>
      </c>
      <c r="R393" s="144">
        <f>Q393*H393</f>
        <v>0.50563199999999997</v>
      </c>
      <c r="S393" s="144">
        <v>0</v>
      </c>
      <c r="T393" s="145">
        <f>S393*H393</f>
        <v>0</v>
      </c>
      <c r="U393" s="30"/>
      <c r="V393" s="30"/>
      <c r="W393" s="30"/>
      <c r="X393" s="30"/>
      <c r="Y393" s="30"/>
      <c r="Z393" s="30"/>
      <c r="AA393" s="30"/>
      <c r="AB393" s="30"/>
      <c r="AC393" s="30"/>
      <c r="AD393" s="30"/>
      <c r="AE393" s="30"/>
      <c r="AR393" s="146" t="s">
        <v>301</v>
      </c>
      <c r="AT393" s="146" t="s">
        <v>246</v>
      </c>
      <c r="AU393" s="146" t="s">
        <v>79</v>
      </c>
      <c r="AY393" s="18" t="s">
        <v>173</v>
      </c>
      <c r="BE393" s="147">
        <f>IF(N393="základní",J393,0)</f>
        <v>0</v>
      </c>
      <c r="BF393" s="147">
        <f>IF(N393="snížená",J393,0)</f>
        <v>0</v>
      </c>
      <c r="BG393" s="147">
        <f>IF(N393="zákl. přenesená",J393,0)</f>
        <v>0</v>
      </c>
      <c r="BH393" s="147">
        <f>IF(N393="sníž. přenesená",J393,0)</f>
        <v>0</v>
      </c>
      <c r="BI393" s="147">
        <f>IF(N393="nulová",J393,0)</f>
        <v>0</v>
      </c>
      <c r="BJ393" s="18" t="s">
        <v>76</v>
      </c>
      <c r="BK393" s="147">
        <f>ROUND(I393*H393,2)</f>
        <v>0</v>
      </c>
      <c r="BL393" s="18" t="s">
        <v>245</v>
      </c>
      <c r="BM393" s="146" t="s">
        <v>2411</v>
      </c>
    </row>
    <row r="394" spans="1:65" s="14" customFormat="1">
      <c r="B394" s="158"/>
      <c r="D394" s="148" t="s">
        <v>181</v>
      </c>
      <c r="F394" s="160" t="s">
        <v>2412</v>
      </c>
      <c r="H394" s="161">
        <v>105.34</v>
      </c>
      <c r="L394" s="158"/>
      <c r="M394" s="162"/>
      <c r="N394" s="163"/>
      <c r="O394" s="163"/>
      <c r="P394" s="163"/>
      <c r="Q394" s="163"/>
      <c r="R394" s="163"/>
      <c r="S394" s="163"/>
      <c r="T394" s="164"/>
      <c r="AT394" s="159" t="s">
        <v>181</v>
      </c>
      <c r="AU394" s="159" t="s">
        <v>79</v>
      </c>
      <c r="AV394" s="14" t="s">
        <v>79</v>
      </c>
      <c r="AW394" s="14" t="s">
        <v>4</v>
      </c>
      <c r="AX394" s="14" t="s">
        <v>76</v>
      </c>
      <c r="AY394" s="159" t="s">
        <v>173</v>
      </c>
    </row>
    <row r="395" spans="1:65" s="2" customFormat="1" ht="33" customHeight="1">
      <c r="A395" s="30"/>
      <c r="B395" s="135"/>
      <c r="C395" s="136" t="s">
        <v>387</v>
      </c>
      <c r="D395" s="136" t="s">
        <v>175</v>
      </c>
      <c r="E395" s="137" t="s">
        <v>2413</v>
      </c>
      <c r="F395" s="138" t="s">
        <v>2414</v>
      </c>
      <c r="G395" s="139" t="s">
        <v>176</v>
      </c>
      <c r="H395" s="140">
        <v>70.599999999999994</v>
      </c>
      <c r="I395" s="141"/>
      <c r="J395" s="141">
        <f>ROUND(I395*H395,2)</f>
        <v>0</v>
      </c>
      <c r="K395" s="138" t="s">
        <v>177</v>
      </c>
      <c r="L395" s="31"/>
      <c r="M395" s="142" t="s">
        <v>3</v>
      </c>
      <c r="N395" s="143" t="s">
        <v>41</v>
      </c>
      <c r="O395" s="144">
        <v>0.11</v>
      </c>
      <c r="P395" s="144">
        <f>O395*H395</f>
        <v>7.7659999999999991</v>
      </c>
      <c r="Q395" s="144">
        <v>0</v>
      </c>
      <c r="R395" s="144">
        <f>Q395*H395</f>
        <v>0</v>
      </c>
      <c r="S395" s="144">
        <v>0</v>
      </c>
      <c r="T395" s="145">
        <f>S395*H395</f>
        <v>0</v>
      </c>
      <c r="U395" s="30"/>
      <c r="V395" s="30"/>
      <c r="W395" s="30"/>
      <c r="X395" s="30"/>
      <c r="Y395" s="30"/>
      <c r="Z395" s="30"/>
      <c r="AA395" s="30"/>
      <c r="AB395" s="30"/>
      <c r="AC395" s="30"/>
      <c r="AD395" s="30"/>
      <c r="AE395" s="30"/>
      <c r="AR395" s="146" t="s">
        <v>245</v>
      </c>
      <c r="AT395" s="146" t="s">
        <v>175</v>
      </c>
      <c r="AU395" s="146" t="s">
        <v>79</v>
      </c>
      <c r="AY395" s="18" t="s">
        <v>173</v>
      </c>
      <c r="BE395" s="147">
        <f>IF(N395="základní",J395,0)</f>
        <v>0</v>
      </c>
      <c r="BF395" s="147">
        <f>IF(N395="snížená",J395,0)</f>
        <v>0</v>
      </c>
      <c r="BG395" s="147">
        <f>IF(N395="zákl. přenesená",J395,0)</f>
        <v>0</v>
      </c>
      <c r="BH395" s="147">
        <f>IF(N395="sníž. přenesená",J395,0)</f>
        <v>0</v>
      </c>
      <c r="BI395" s="147">
        <f>IF(N395="nulová",J395,0)</f>
        <v>0</v>
      </c>
      <c r="BJ395" s="18" t="s">
        <v>76</v>
      </c>
      <c r="BK395" s="147">
        <f>ROUND(I395*H395,2)</f>
        <v>0</v>
      </c>
      <c r="BL395" s="18" t="s">
        <v>245</v>
      </c>
      <c r="BM395" s="146" t="s">
        <v>2415</v>
      </c>
    </row>
    <row r="396" spans="1:65" s="2" customFormat="1" ht="78">
      <c r="A396" s="30"/>
      <c r="B396" s="31"/>
      <c r="C396" s="30"/>
      <c r="D396" s="148" t="s">
        <v>179</v>
      </c>
      <c r="E396" s="30"/>
      <c r="F396" s="149" t="s">
        <v>445</v>
      </c>
      <c r="G396" s="30"/>
      <c r="H396" s="30"/>
      <c r="I396" s="30"/>
      <c r="J396" s="30"/>
      <c r="K396" s="30"/>
      <c r="L396" s="31"/>
      <c r="M396" s="150"/>
      <c r="N396" s="151"/>
      <c r="O396" s="51"/>
      <c r="P396" s="51"/>
      <c r="Q396" s="51"/>
      <c r="R396" s="51"/>
      <c r="S396" s="51"/>
      <c r="T396" s="52"/>
      <c r="U396" s="30"/>
      <c r="V396" s="30"/>
      <c r="W396" s="30"/>
      <c r="X396" s="30"/>
      <c r="Y396" s="30"/>
      <c r="Z396" s="30"/>
      <c r="AA396" s="30"/>
      <c r="AB396" s="30"/>
      <c r="AC396" s="30"/>
      <c r="AD396" s="30"/>
      <c r="AE396" s="30"/>
      <c r="AT396" s="18" t="s">
        <v>179</v>
      </c>
      <c r="AU396" s="18" t="s">
        <v>79</v>
      </c>
    </row>
    <row r="397" spans="1:65" s="13" customFormat="1">
      <c r="B397" s="152"/>
      <c r="D397" s="148" t="s">
        <v>181</v>
      </c>
      <c r="E397" s="153" t="s">
        <v>3</v>
      </c>
      <c r="F397" s="154" t="s">
        <v>2218</v>
      </c>
      <c r="H397" s="153" t="s">
        <v>3</v>
      </c>
      <c r="L397" s="152"/>
      <c r="M397" s="155"/>
      <c r="N397" s="156"/>
      <c r="O397" s="156"/>
      <c r="P397" s="156"/>
      <c r="Q397" s="156"/>
      <c r="R397" s="156"/>
      <c r="S397" s="156"/>
      <c r="T397" s="157"/>
      <c r="AT397" s="153" t="s">
        <v>181</v>
      </c>
      <c r="AU397" s="153" t="s">
        <v>79</v>
      </c>
      <c r="AV397" s="13" t="s">
        <v>76</v>
      </c>
      <c r="AW397" s="13" t="s">
        <v>31</v>
      </c>
      <c r="AX397" s="13" t="s">
        <v>70</v>
      </c>
      <c r="AY397" s="153" t="s">
        <v>173</v>
      </c>
    </row>
    <row r="398" spans="1:65" s="13" customFormat="1">
      <c r="B398" s="152"/>
      <c r="D398" s="148" t="s">
        <v>181</v>
      </c>
      <c r="E398" s="153" t="s">
        <v>3</v>
      </c>
      <c r="F398" s="154" t="s">
        <v>2298</v>
      </c>
      <c r="H398" s="153" t="s">
        <v>3</v>
      </c>
      <c r="L398" s="152"/>
      <c r="M398" s="155"/>
      <c r="N398" s="156"/>
      <c r="O398" s="156"/>
      <c r="P398" s="156"/>
      <c r="Q398" s="156"/>
      <c r="R398" s="156"/>
      <c r="S398" s="156"/>
      <c r="T398" s="157"/>
      <c r="AT398" s="153" t="s">
        <v>181</v>
      </c>
      <c r="AU398" s="153" t="s">
        <v>79</v>
      </c>
      <c r="AV398" s="13" t="s">
        <v>76</v>
      </c>
      <c r="AW398" s="13" t="s">
        <v>31</v>
      </c>
      <c r="AX398" s="13" t="s">
        <v>70</v>
      </c>
      <c r="AY398" s="153" t="s">
        <v>173</v>
      </c>
    </row>
    <row r="399" spans="1:65" s="14" customFormat="1">
      <c r="B399" s="158"/>
      <c r="D399" s="148" t="s">
        <v>181</v>
      </c>
      <c r="E399" s="159" t="s">
        <v>3</v>
      </c>
      <c r="F399" s="160" t="s">
        <v>2416</v>
      </c>
      <c r="H399" s="161">
        <v>70.599999999999994</v>
      </c>
      <c r="L399" s="158"/>
      <c r="M399" s="162"/>
      <c r="N399" s="163"/>
      <c r="O399" s="163"/>
      <c r="P399" s="163"/>
      <c r="Q399" s="163"/>
      <c r="R399" s="163"/>
      <c r="S399" s="163"/>
      <c r="T399" s="164"/>
      <c r="AT399" s="159" t="s">
        <v>181</v>
      </c>
      <c r="AU399" s="159" t="s">
        <v>79</v>
      </c>
      <c r="AV399" s="14" t="s">
        <v>79</v>
      </c>
      <c r="AW399" s="14" t="s">
        <v>31</v>
      </c>
      <c r="AX399" s="14" t="s">
        <v>70</v>
      </c>
      <c r="AY399" s="159" t="s">
        <v>173</v>
      </c>
    </row>
    <row r="400" spans="1:65" s="15" customFormat="1">
      <c r="B400" s="165"/>
      <c r="D400" s="148" t="s">
        <v>181</v>
      </c>
      <c r="E400" s="166" t="s">
        <v>3</v>
      </c>
      <c r="F400" s="167" t="s">
        <v>188</v>
      </c>
      <c r="H400" s="168">
        <v>70.599999999999994</v>
      </c>
      <c r="L400" s="165"/>
      <c r="M400" s="169"/>
      <c r="N400" s="170"/>
      <c r="O400" s="170"/>
      <c r="P400" s="170"/>
      <c r="Q400" s="170"/>
      <c r="R400" s="170"/>
      <c r="S400" s="170"/>
      <c r="T400" s="171"/>
      <c r="AT400" s="166" t="s">
        <v>181</v>
      </c>
      <c r="AU400" s="166" t="s">
        <v>79</v>
      </c>
      <c r="AV400" s="15" t="s">
        <v>178</v>
      </c>
      <c r="AW400" s="15" t="s">
        <v>31</v>
      </c>
      <c r="AX400" s="15" t="s">
        <v>76</v>
      </c>
      <c r="AY400" s="166" t="s">
        <v>173</v>
      </c>
    </row>
    <row r="401" spans="1:65" s="2" customFormat="1" ht="33" customHeight="1">
      <c r="A401" s="30"/>
      <c r="B401" s="135"/>
      <c r="C401" s="136" t="s">
        <v>390</v>
      </c>
      <c r="D401" s="136" t="s">
        <v>175</v>
      </c>
      <c r="E401" s="137" t="s">
        <v>447</v>
      </c>
      <c r="F401" s="138" t="s">
        <v>448</v>
      </c>
      <c r="G401" s="139" t="s">
        <v>176</v>
      </c>
      <c r="H401" s="140">
        <v>21</v>
      </c>
      <c r="I401" s="141"/>
      <c r="J401" s="141">
        <f>ROUND(I401*H401,2)</f>
        <v>0</v>
      </c>
      <c r="K401" s="138" t="s">
        <v>177</v>
      </c>
      <c r="L401" s="31"/>
      <c r="M401" s="142" t="s">
        <v>3</v>
      </c>
      <c r="N401" s="143" t="s">
        <v>41</v>
      </c>
      <c r="O401" s="144">
        <v>0.19600000000000001</v>
      </c>
      <c r="P401" s="144">
        <f>O401*H401</f>
        <v>4.1160000000000005</v>
      </c>
      <c r="Q401" s="144">
        <v>0</v>
      </c>
      <c r="R401" s="144">
        <f>Q401*H401</f>
        <v>0</v>
      </c>
      <c r="S401" s="144">
        <v>0</v>
      </c>
      <c r="T401" s="145">
        <f>S401*H401</f>
        <v>0</v>
      </c>
      <c r="U401" s="30"/>
      <c r="V401" s="30"/>
      <c r="W401" s="30"/>
      <c r="X401" s="30"/>
      <c r="Y401" s="30"/>
      <c r="Z401" s="30"/>
      <c r="AA401" s="30"/>
      <c r="AB401" s="30"/>
      <c r="AC401" s="30"/>
      <c r="AD401" s="30"/>
      <c r="AE401" s="30"/>
      <c r="AR401" s="146" t="s">
        <v>245</v>
      </c>
      <c r="AT401" s="146" t="s">
        <v>175</v>
      </c>
      <c r="AU401" s="146" t="s">
        <v>79</v>
      </c>
      <c r="AY401" s="18" t="s">
        <v>173</v>
      </c>
      <c r="BE401" s="147">
        <f>IF(N401="základní",J401,0)</f>
        <v>0</v>
      </c>
      <c r="BF401" s="147">
        <f>IF(N401="snížená",J401,0)</f>
        <v>0</v>
      </c>
      <c r="BG401" s="147">
        <f>IF(N401="zákl. přenesená",J401,0)</f>
        <v>0</v>
      </c>
      <c r="BH401" s="147">
        <f>IF(N401="sníž. přenesená",J401,0)</f>
        <v>0</v>
      </c>
      <c r="BI401" s="147">
        <f>IF(N401="nulová",J401,0)</f>
        <v>0</v>
      </c>
      <c r="BJ401" s="18" t="s">
        <v>76</v>
      </c>
      <c r="BK401" s="147">
        <f>ROUND(I401*H401,2)</f>
        <v>0</v>
      </c>
      <c r="BL401" s="18" t="s">
        <v>245</v>
      </c>
      <c r="BM401" s="146" t="s">
        <v>2417</v>
      </c>
    </row>
    <row r="402" spans="1:65" s="2" customFormat="1" ht="78">
      <c r="A402" s="30"/>
      <c r="B402" s="31"/>
      <c r="C402" s="30"/>
      <c r="D402" s="148" t="s">
        <v>179</v>
      </c>
      <c r="E402" s="30"/>
      <c r="F402" s="149" t="s">
        <v>445</v>
      </c>
      <c r="G402" s="30"/>
      <c r="H402" s="30"/>
      <c r="I402" s="30"/>
      <c r="J402" s="30"/>
      <c r="K402" s="30"/>
      <c r="L402" s="31"/>
      <c r="M402" s="150"/>
      <c r="N402" s="151"/>
      <c r="O402" s="51"/>
      <c r="P402" s="51"/>
      <c r="Q402" s="51"/>
      <c r="R402" s="51"/>
      <c r="S402" s="51"/>
      <c r="T402" s="52"/>
      <c r="U402" s="30"/>
      <c r="V402" s="30"/>
      <c r="W402" s="30"/>
      <c r="X402" s="30"/>
      <c r="Y402" s="30"/>
      <c r="Z402" s="30"/>
      <c r="AA402" s="30"/>
      <c r="AB402" s="30"/>
      <c r="AC402" s="30"/>
      <c r="AD402" s="30"/>
      <c r="AE402" s="30"/>
      <c r="AT402" s="18" t="s">
        <v>179</v>
      </c>
      <c r="AU402" s="18" t="s">
        <v>79</v>
      </c>
    </row>
    <row r="403" spans="1:65" s="13" customFormat="1">
      <c r="B403" s="152"/>
      <c r="D403" s="148" t="s">
        <v>181</v>
      </c>
      <c r="E403" s="153" t="s">
        <v>3</v>
      </c>
      <c r="F403" s="154" t="s">
        <v>2218</v>
      </c>
      <c r="H403" s="153" t="s">
        <v>3</v>
      </c>
      <c r="L403" s="152"/>
      <c r="M403" s="155"/>
      <c r="N403" s="156"/>
      <c r="O403" s="156"/>
      <c r="P403" s="156"/>
      <c r="Q403" s="156"/>
      <c r="R403" s="156"/>
      <c r="S403" s="156"/>
      <c r="T403" s="157"/>
      <c r="AT403" s="153" t="s">
        <v>181</v>
      </c>
      <c r="AU403" s="153" t="s">
        <v>79</v>
      </c>
      <c r="AV403" s="13" t="s">
        <v>76</v>
      </c>
      <c r="AW403" s="13" t="s">
        <v>31</v>
      </c>
      <c r="AX403" s="13" t="s">
        <v>70</v>
      </c>
      <c r="AY403" s="153" t="s">
        <v>173</v>
      </c>
    </row>
    <row r="404" spans="1:65" s="13" customFormat="1">
      <c r="B404" s="152"/>
      <c r="D404" s="148" t="s">
        <v>181</v>
      </c>
      <c r="E404" s="153" t="s">
        <v>3</v>
      </c>
      <c r="F404" s="154" t="s">
        <v>449</v>
      </c>
      <c r="H404" s="153" t="s">
        <v>3</v>
      </c>
      <c r="L404" s="152"/>
      <c r="M404" s="155"/>
      <c r="N404" s="156"/>
      <c r="O404" s="156"/>
      <c r="P404" s="156"/>
      <c r="Q404" s="156"/>
      <c r="R404" s="156"/>
      <c r="S404" s="156"/>
      <c r="T404" s="157"/>
      <c r="AT404" s="153" t="s">
        <v>181</v>
      </c>
      <c r="AU404" s="153" t="s">
        <v>79</v>
      </c>
      <c r="AV404" s="13" t="s">
        <v>76</v>
      </c>
      <c r="AW404" s="13" t="s">
        <v>31</v>
      </c>
      <c r="AX404" s="13" t="s">
        <v>70</v>
      </c>
      <c r="AY404" s="153" t="s">
        <v>173</v>
      </c>
    </row>
    <row r="405" spans="1:65" s="14" customFormat="1">
      <c r="B405" s="158"/>
      <c r="D405" s="148" t="s">
        <v>181</v>
      </c>
      <c r="E405" s="159" t="s">
        <v>3</v>
      </c>
      <c r="F405" s="160" t="s">
        <v>2389</v>
      </c>
      <c r="H405" s="161">
        <v>21</v>
      </c>
      <c r="L405" s="158"/>
      <c r="M405" s="162"/>
      <c r="N405" s="163"/>
      <c r="O405" s="163"/>
      <c r="P405" s="163"/>
      <c r="Q405" s="163"/>
      <c r="R405" s="163"/>
      <c r="S405" s="163"/>
      <c r="T405" s="164"/>
      <c r="AT405" s="159" t="s">
        <v>181</v>
      </c>
      <c r="AU405" s="159" t="s">
        <v>79</v>
      </c>
      <c r="AV405" s="14" t="s">
        <v>79</v>
      </c>
      <c r="AW405" s="14" t="s">
        <v>31</v>
      </c>
      <c r="AX405" s="14" t="s">
        <v>70</v>
      </c>
      <c r="AY405" s="159" t="s">
        <v>173</v>
      </c>
    </row>
    <row r="406" spans="1:65" s="15" customFormat="1">
      <c r="B406" s="165"/>
      <c r="D406" s="148" t="s">
        <v>181</v>
      </c>
      <c r="E406" s="166" t="s">
        <v>3</v>
      </c>
      <c r="F406" s="167" t="s">
        <v>188</v>
      </c>
      <c r="H406" s="168">
        <v>21</v>
      </c>
      <c r="L406" s="165"/>
      <c r="M406" s="169"/>
      <c r="N406" s="170"/>
      <c r="O406" s="170"/>
      <c r="P406" s="170"/>
      <c r="Q406" s="170"/>
      <c r="R406" s="170"/>
      <c r="S406" s="170"/>
      <c r="T406" s="171"/>
      <c r="AT406" s="166" t="s">
        <v>181</v>
      </c>
      <c r="AU406" s="166" t="s">
        <v>79</v>
      </c>
      <c r="AV406" s="15" t="s">
        <v>178</v>
      </c>
      <c r="AW406" s="15" t="s">
        <v>31</v>
      </c>
      <c r="AX406" s="15" t="s">
        <v>76</v>
      </c>
      <c r="AY406" s="166" t="s">
        <v>173</v>
      </c>
    </row>
    <row r="407" spans="1:65" s="2" customFormat="1" ht="21.75" customHeight="1">
      <c r="A407" s="30"/>
      <c r="B407" s="135"/>
      <c r="C407" s="172" t="s">
        <v>395</v>
      </c>
      <c r="D407" s="172" t="s">
        <v>246</v>
      </c>
      <c r="E407" s="173" t="s">
        <v>451</v>
      </c>
      <c r="F407" s="174" t="s">
        <v>452</v>
      </c>
      <c r="G407" s="175" t="s">
        <v>176</v>
      </c>
      <c r="H407" s="176">
        <v>96.18</v>
      </c>
      <c r="I407" s="177"/>
      <c r="J407" s="177">
        <f>ROUND(I407*H407,2)</f>
        <v>0</v>
      </c>
      <c r="K407" s="174" t="s">
        <v>177</v>
      </c>
      <c r="L407" s="178"/>
      <c r="M407" s="179" t="s">
        <v>3</v>
      </c>
      <c r="N407" s="180" t="s">
        <v>41</v>
      </c>
      <c r="O407" s="144">
        <v>0</v>
      </c>
      <c r="P407" s="144">
        <f>O407*H407</f>
        <v>0</v>
      </c>
      <c r="Q407" s="144">
        <v>5.9999999999999995E-4</v>
      </c>
      <c r="R407" s="144">
        <f>Q407*H407</f>
        <v>5.7708000000000002E-2</v>
      </c>
      <c r="S407" s="144">
        <v>0</v>
      </c>
      <c r="T407" s="145">
        <f>S407*H407</f>
        <v>0</v>
      </c>
      <c r="U407" s="30"/>
      <c r="V407" s="30"/>
      <c r="W407" s="30"/>
      <c r="X407" s="30"/>
      <c r="Y407" s="30"/>
      <c r="Z407" s="30"/>
      <c r="AA407" s="30"/>
      <c r="AB407" s="30"/>
      <c r="AC407" s="30"/>
      <c r="AD407" s="30"/>
      <c r="AE407" s="30"/>
      <c r="AR407" s="146" t="s">
        <v>301</v>
      </c>
      <c r="AT407" s="146" t="s">
        <v>246</v>
      </c>
      <c r="AU407" s="146" t="s">
        <v>79</v>
      </c>
      <c r="AY407" s="18" t="s">
        <v>173</v>
      </c>
      <c r="BE407" s="147">
        <f>IF(N407="základní",J407,0)</f>
        <v>0</v>
      </c>
      <c r="BF407" s="147">
        <f>IF(N407="snížená",J407,0)</f>
        <v>0</v>
      </c>
      <c r="BG407" s="147">
        <f>IF(N407="zákl. přenesená",J407,0)</f>
        <v>0</v>
      </c>
      <c r="BH407" s="147">
        <f>IF(N407="sníž. přenesená",J407,0)</f>
        <v>0</v>
      </c>
      <c r="BI407" s="147">
        <f>IF(N407="nulová",J407,0)</f>
        <v>0</v>
      </c>
      <c r="BJ407" s="18" t="s">
        <v>76</v>
      </c>
      <c r="BK407" s="147">
        <f>ROUND(I407*H407,2)</f>
        <v>0</v>
      </c>
      <c r="BL407" s="18" t="s">
        <v>245</v>
      </c>
      <c r="BM407" s="146" t="s">
        <v>2418</v>
      </c>
    </row>
    <row r="408" spans="1:65" s="14" customFormat="1">
      <c r="B408" s="158"/>
      <c r="D408" s="148" t="s">
        <v>181</v>
      </c>
      <c r="F408" s="160" t="s">
        <v>2419</v>
      </c>
      <c r="H408" s="161">
        <v>96.18</v>
      </c>
      <c r="L408" s="158"/>
      <c r="M408" s="162"/>
      <c r="N408" s="163"/>
      <c r="O408" s="163"/>
      <c r="P408" s="163"/>
      <c r="Q408" s="163"/>
      <c r="R408" s="163"/>
      <c r="S408" s="163"/>
      <c r="T408" s="164"/>
      <c r="AT408" s="159" t="s">
        <v>181</v>
      </c>
      <c r="AU408" s="159" t="s">
        <v>79</v>
      </c>
      <c r="AV408" s="14" t="s">
        <v>79</v>
      </c>
      <c r="AW408" s="14" t="s">
        <v>4</v>
      </c>
      <c r="AX408" s="14" t="s">
        <v>76</v>
      </c>
      <c r="AY408" s="159" t="s">
        <v>173</v>
      </c>
    </row>
    <row r="409" spans="1:65" s="2" customFormat="1" ht="21.75" customHeight="1">
      <c r="A409" s="30"/>
      <c r="B409" s="135"/>
      <c r="C409" s="136" t="s">
        <v>399</v>
      </c>
      <c r="D409" s="136" t="s">
        <v>175</v>
      </c>
      <c r="E409" s="137" t="s">
        <v>454</v>
      </c>
      <c r="F409" s="138" t="s">
        <v>455</v>
      </c>
      <c r="G409" s="139" t="s">
        <v>176</v>
      </c>
      <c r="H409" s="140">
        <v>27.6</v>
      </c>
      <c r="I409" s="141"/>
      <c r="J409" s="141">
        <f>ROUND(I409*H409,2)</f>
        <v>0</v>
      </c>
      <c r="K409" s="138" t="s">
        <v>177</v>
      </c>
      <c r="L409" s="31"/>
      <c r="M409" s="142" t="s">
        <v>3</v>
      </c>
      <c r="N409" s="143" t="s">
        <v>41</v>
      </c>
      <c r="O409" s="144">
        <v>9.7000000000000003E-2</v>
      </c>
      <c r="P409" s="144">
        <f>O409*H409</f>
        <v>2.6772</v>
      </c>
      <c r="Q409" s="144">
        <v>4.0000000000000003E-5</v>
      </c>
      <c r="R409" s="144">
        <f>Q409*H409</f>
        <v>1.1040000000000002E-3</v>
      </c>
      <c r="S409" s="144">
        <v>0</v>
      </c>
      <c r="T409" s="145">
        <f>S409*H409</f>
        <v>0</v>
      </c>
      <c r="U409" s="30"/>
      <c r="V409" s="30"/>
      <c r="W409" s="30"/>
      <c r="X409" s="30"/>
      <c r="Y409" s="30"/>
      <c r="Z409" s="30"/>
      <c r="AA409" s="30"/>
      <c r="AB409" s="30"/>
      <c r="AC409" s="30"/>
      <c r="AD409" s="30"/>
      <c r="AE409" s="30"/>
      <c r="AR409" s="146" t="s">
        <v>245</v>
      </c>
      <c r="AT409" s="146" t="s">
        <v>175</v>
      </c>
      <c r="AU409" s="146" t="s">
        <v>79</v>
      </c>
      <c r="AY409" s="18" t="s">
        <v>173</v>
      </c>
      <c r="BE409" s="147">
        <f>IF(N409="základní",J409,0)</f>
        <v>0</v>
      </c>
      <c r="BF409" s="147">
        <f>IF(N409="snížená",J409,0)</f>
        <v>0</v>
      </c>
      <c r="BG409" s="147">
        <f>IF(N409="zákl. přenesená",J409,0)</f>
        <v>0</v>
      </c>
      <c r="BH409" s="147">
        <f>IF(N409="sníž. přenesená",J409,0)</f>
        <v>0</v>
      </c>
      <c r="BI409" s="147">
        <f>IF(N409="nulová",J409,0)</f>
        <v>0</v>
      </c>
      <c r="BJ409" s="18" t="s">
        <v>76</v>
      </c>
      <c r="BK409" s="147">
        <f>ROUND(I409*H409,2)</f>
        <v>0</v>
      </c>
      <c r="BL409" s="18" t="s">
        <v>245</v>
      </c>
      <c r="BM409" s="146" t="s">
        <v>2420</v>
      </c>
    </row>
    <row r="410" spans="1:65" s="2" customFormat="1" ht="78">
      <c r="A410" s="30"/>
      <c r="B410" s="31"/>
      <c r="C410" s="30"/>
      <c r="D410" s="148" t="s">
        <v>179</v>
      </c>
      <c r="E410" s="30"/>
      <c r="F410" s="149" t="s">
        <v>445</v>
      </c>
      <c r="G410" s="30"/>
      <c r="H410" s="30"/>
      <c r="I410" s="30"/>
      <c r="J410" s="30"/>
      <c r="K410" s="30"/>
      <c r="L410" s="31"/>
      <c r="M410" s="150"/>
      <c r="N410" s="151"/>
      <c r="O410" s="51"/>
      <c r="P410" s="51"/>
      <c r="Q410" s="51"/>
      <c r="R410" s="51"/>
      <c r="S410" s="51"/>
      <c r="T410" s="52"/>
      <c r="U410" s="30"/>
      <c r="V410" s="30"/>
      <c r="W410" s="30"/>
      <c r="X410" s="30"/>
      <c r="Y410" s="30"/>
      <c r="Z410" s="30"/>
      <c r="AA410" s="30"/>
      <c r="AB410" s="30"/>
      <c r="AC410" s="30"/>
      <c r="AD410" s="30"/>
      <c r="AE410" s="30"/>
      <c r="AT410" s="18" t="s">
        <v>179</v>
      </c>
      <c r="AU410" s="18" t="s">
        <v>79</v>
      </c>
    </row>
    <row r="411" spans="1:65" s="13" customFormat="1">
      <c r="B411" s="152"/>
      <c r="D411" s="148" t="s">
        <v>181</v>
      </c>
      <c r="E411" s="153" t="s">
        <v>3</v>
      </c>
      <c r="F411" s="154" t="s">
        <v>2421</v>
      </c>
      <c r="H411" s="153" t="s">
        <v>3</v>
      </c>
      <c r="L411" s="152"/>
      <c r="M411" s="155"/>
      <c r="N411" s="156"/>
      <c r="O411" s="156"/>
      <c r="P411" s="156"/>
      <c r="Q411" s="156"/>
      <c r="R411" s="156"/>
      <c r="S411" s="156"/>
      <c r="T411" s="157"/>
      <c r="AT411" s="153" t="s">
        <v>181</v>
      </c>
      <c r="AU411" s="153" t="s">
        <v>79</v>
      </c>
      <c r="AV411" s="13" t="s">
        <v>76</v>
      </c>
      <c r="AW411" s="13" t="s">
        <v>31</v>
      </c>
      <c r="AX411" s="13" t="s">
        <v>70</v>
      </c>
      <c r="AY411" s="153" t="s">
        <v>173</v>
      </c>
    </row>
    <row r="412" spans="1:65" s="13" customFormat="1">
      <c r="B412" s="152"/>
      <c r="D412" s="148" t="s">
        <v>181</v>
      </c>
      <c r="E412" s="153" t="s">
        <v>3</v>
      </c>
      <c r="F412" s="154" t="s">
        <v>456</v>
      </c>
      <c r="H412" s="153" t="s">
        <v>3</v>
      </c>
      <c r="L412" s="152"/>
      <c r="M412" s="155"/>
      <c r="N412" s="156"/>
      <c r="O412" s="156"/>
      <c r="P412" s="156"/>
      <c r="Q412" s="156"/>
      <c r="R412" s="156"/>
      <c r="S412" s="156"/>
      <c r="T412" s="157"/>
      <c r="AT412" s="153" t="s">
        <v>181</v>
      </c>
      <c r="AU412" s="153" t="s">
        <v>79</v>
      </c>
      <c r="AV412" s="13" t="s">
        <v>76</v>
      </c>
      <c r="AW412" s="13" t="s">
        <v>31</v>
      </c>
      <c r="AX412" s="13" t="s">
        <v>70</v>
      </c>
      <c r="AY412" s="153" t="s">
        <v>173</v>
      </c>
    </row>
    <row r="413" spans="1:65" s="14" customFormat="1">
      <c r="B413" s="158"/>
      <c r="D413" s="148" t="s">
        <v>181</v>
      </c>
      <c r="E413" s="159" t="s">
        <v>3</v>
      </c>
      <c r="F413" s="160" t="s">
        <v>2422</v>
      </c>
      <c r="H413" s="161">
        <v>27.6</v>
      </c>
      <c r="L413" s="158"/>
      <c r="M413" s="162"/>
      <c r="N413" s="163"/>
      <c r="O413" s="163"/>
      <c r="P413" s="163"/>
      <c r="Q413" s="163"/>
      <c r="R413" s="163"/>
      <c r="S413" s="163"/>
      <c r="T413" s="164"/>
      <c r="AT413" s="159" t="s">
        <v>181</v>
      </c>
      <c r="AU413" s="159" t="s">
        <v>79</v>
      </c>
      <c r="AV413" s="14" t="s">
        <v>79</v>
      </c>
      <c r="AW413" s="14" t="s">
        <v>31</v>
      </c>
      <c r="AX413" s="14" t="s">
        <v>70</v>
      </c>
      <c r="AY413" s="159" t="s">
        <v>173</v>
      </c>
    </row>
    <row r="414" spans="1:65" s="15" customFormat="1">
      <c r="B414" s="165"/>
      <c r="D414" s="148" t="s">
        <v>181</v>
      </c>
      <c r="E414" s="166" t="s">
        <v>3</v>
      </c>
      <c r="F414" s="167" t="s">
        <v>188</v>
      </c>
      <c r="H414" s="168">
        <v>27.6</v>
      </c>
      <c r="L414" s="165"/>
      <c r="M414" s="169"/>
      <c r="N414" s="170"/>
      <c r="O414" s="170"/>
      <c r="P414" s="170"/>
      <c r="Q414" s="170"/>
      <c r="R414" s="170"/>
      <c r="S414" s="170"/>
      <c r="T414" s="171"/>
      <c r="AT414" s="166" t="s">
        <v>181</v>
      </c>
      <c r="AU414" s="166" t="s">
        <v>79</v>
      </c>
      <c r="AV414" s="15" t="s">
        <v>178</v>
      </c>
      <c r="AW414" s="15" t="s">
        <v>31</v>
      </c>
      <c r="AX414" s="15" t="s">
        <v>76</v>
      </c>
      <c r="AY414" s="166" t="s">
        <v>173</v>
      </c>
    </row>
    <row r="415" spans="1:65" s="2" customFormat="1" ht="21.75" customHeight="1">
      <c r="A415" s="30"/>
      <c r="B415" s="135"/>
      <c r="C415" s="172" t="s">
        <v>403</v>
      </c>
      <c r="D415" s="172" t="s">
        <v>246</v>
      </c>
      <c r="E415" s="173" t="s">
        <v>457</v>
      </c>
      <c r="F415" s="174" t="s">
        <v>458</v>
      </c>
      <c r="G415" s="175" t="s">
        <v>176</v>
      </c>
      <c r="H415" s="176">
        <v>33.119999999999997</v>
      </c>
      <c r="I415" s="177"/>
      <c r="J415" s="177">
        <f>ROUND(I415*H415,2)</f>
        <v>0</v>
      </c>
      <c r="K415" s="174" t="s">
        <v>177</v>
      </c>
      <c r="L415" s="178"/>
      <c r="M415" s="179" t="s">
        <v>3</v>
      </c>
      <c r="N415" s="180" t="s">
        <v>41</v>
      </c>
      <c r="O415" s="144">
        <v>0</v>
      </c>
      <c r="P415" s="144">
        <f>O415*H415</f>
        <v>0</v>
      </c>
      <c r="Q415" s="144">
        <v>2.9999999999999997E-4</v>
      </c>
      <c r="R415" s="144">
        <f>Q415*H415</f>
        <v>9.9359999999999987E-3</v>
      </c>
      <c r="S415" s="144">
        <v>0</v>
      </c>
      <c r="T415" s="145">
        <f>S415*H415</f>
        <v>0</v>
      </c>
      <c r="U415" s="30"/>
      <c r="V415" s="30"/>
      <c r="W415" s="30"/>
      <c r="X415" s="30"/>
      <c r="Y415" s="30"/>
      <c r="Z415" s="30"/>
      <c r="AA415" s="30"/>
      <c r="AB415" s="30"/>
      <c r="AC415" s="30"/>
      <c r="AD415" s="30"/>
      <c r="AE415" s="30"/>
      <c r="AR415" s="146" t="s">
        <v>301</v>
      </c>
      <c r="AT415" s="146" t="s">
        <v>246</v>
      </c>
      <c r="AU415" s="146" t="s">
        <v>79</v>
      </c>
      <c r="AY415" s="18" t="s">
        <v>173</v>
      </c>
      <c r="BE415" s="147">
        <f>IF(N415="základní",J415,0)</f>
        <v>0</v>
      </c>
      <c r="BF415" s="147">
        <f>IF(N415="snížená",J415,0)</f>
        <v>0</v>
      </c>
      <c r="BG415" s="147">
        <f>IF(N415="zákl. přenesená",J415,0)</f>
        <v>0</v>
      </c>
      <c r="BH415" s="147">
        <f>IF(N415="sníž. přenesená",J415,0)</f>
        <v>0</v>
      </c>
      <c r="BI415" s="147">
        <f>IF(N415="nulová",J415,0)</f>
        <v>0</v>
      </c>
      <c r="BJ415" s="18" t="s">
        <v>76</v>
      </c>
      <c r="BK415" s="147">
        <f>ROUND(I415*H415,2)</f>
        <v>0</v>
      </c>
      <c r="BL415" s="18" t="s">
        <v>245</v>
      </c>
      <c r="BM415" s="146" t="s">
        <v>2423</v>
      </c>
    </row>
    <row r="416" spans="1:65" s="14" customFormat="1">
      <c r="B416" s="158"/>
      <c r="D416" s="148" t="s">
        <v>181</v>
      </c>
      <c r="F416" s="160" t="s">
        <v>2424</v>
      </c>
      <c r="H416" s="161">
        <v>33.119999999999997</v>
      </c>
      <c r="L416" s="158"/>
      <c r="M416" s="162"/>
      <c r="N416" s="163"/>
      <c r="O416" s="163"/>
      <c r="P416" s="163"/>
      <c r="Q416" s="163"/>
      <c r="R416" s="163"/>
      <c r="S416" s="163"/>
      <c r="T416" s="164"/>
      <c r="AT416" s="159" t="s">
        <v>181</v>
      </c>
      <c r="AU416" s="159" t="s">
        <v>79</v>
      </c>
      <c r="AV416" s="14" t="s">
        <v>79</v>
      </c>
      <c r="AW416" s="14" t="s">
        <v>4</v>
      </c>
      <c r="AX416" s="14" t="s">
        <v>76</v>
      </c>
      <c r="AY416" s="159" t="s">
        <v>173</v>
      </c>
    </row>
    <row r="417" spans="1:65" s="2" customFormat="1" ht="21.75" customHeight="1">
      <c r="A417" s="30"/>
      <c r="B417" s="135"/>
      <c r="C417" s="136" t="s">
        <v>407</v>
      </c>
      <c r="D417" s="136" t="s">
        <v>175</v>
      </c>
      <c r="E417" s="137" t="s">
        <v>459</v>
      </c>
      <c r="F417" s="138" t="s">
        <v>460</v>
      </c>
      <c r="G417" s="139" t="s">
        <v>176</v>
      </c>
      <c r="H417" s="140">
        <v>21</v>
      </c>
      <c r="I417" s="141"/>
      <c r="J417" s="141">
        <f>ROUND(I417*H417,2)</f>
        <v>0</v>
      </c>
      <c r="K417" s="138" t="s">
        <v>3</v>
      </c>
      <c r="L417" s="31"/>
      <c r="M417" s="142" t="s">
        <v>3</v>
      </c>
      <c r="N417" s="143" t="s">
        <v>41</v>
      </c>
      <c r="O417" s="144">
        <v>0</v>
      </c>
      <c r="P417" s="144">
        <f>O417*H417</f>
        <v>0</v>
      </c>
      <c r="Q417" s="144">
        <v>2.9999999999999997E-4</v>
      </c>
      <c r="R417" s="144">
        <f>Q417*H417</f>
        <v>6.2999999999999992E-3</v>
      </c>
      <c r="S417" s="144">
        <v>0</v>
      </c>
      <c r="T417" s="145">
        <f>S417*H417</f>
        <v>0</v>
      </c>
      <c r="U417" s="30"/>
      <c r="V417" s="30"/>
      <c r="W417" s="30"/>
      <c r="X417" s="30"/>
      <c r="Y417" s="30"/>
      <c r="Z417" s="30"/>
      <c r="AA417" s="30"/>
      <c r="AB417" s="30"/>
      <c r="AC417" s="30"/>
      <c r="AD417" s="30"/>
      <c r="AE417" s="30"/>
      <c r="AR417" s="146" t="s">
        <v>245</v>
      </c>
      <c r="AT417" s="146" t="s">
        <v>175</v>
      </c>
      <c r="AU417" s="146" t="s">
        <v>79</v>
      </c>
      <c r="AY417" s="18" t="s">
        <v>173</v>
      </c>
      <c r="BE417" s="147">
        <f>IF(N417="základní",J417,0)</f>
        <v>0</v>
      </c>
      <c r="BF417" s="147">
        <f>IF(N417="snížená",J417,0)</f>
        <v>0</v>
      </c>
      <c r="BG417" s="147">
        <f>IF(N417="zákl. přenesená",J417,0)</f>
        <v>0</v>
      </c>
      <c r="BH417" s="147">
        <f>IF(N417="sníž. přenesená",J417,0)</f>
        <v>0</v>
      </c>
      <c r="BI417" s="147">
        <f>IF(N417="nulová",J417,0)</f>
        <v>0</v>
      </c>
      <c r="BJ417" s="18" t="s">
        <v>76</v>
      </c>
      <c r="BK417" s="147">
        <f>ROUND(I417*H417,2)</f>
        <v>0</v>
      </c>
      <c r="BL417" s="18" t="s">
        <v>245</v>
      </c>
      <c r="BM417" s="146" t="s">
        <v>2425</v>
      </c>
    </row>
    <row r="418" spans="1:65" s="2" customFormat="1" ht="58.5">
      <c r="A418" s="30"/>
      <c r="B418" s="31"/>
      <c r="C418" s="30"/>
      <c r="D418" s="148" t="s">
        <v>304</v>
      </c>
      <c r="E418" s="30"/>
      <c r="F418" s="149" t="s">
        <v>461</v>
      </c>
      <c r="G418" s="30"/>
      <c r="H418" s="30"/>
      <c r="I418" s="30"/>
      <c r="J418" s="30"/>
      <c r="K418" s="30"/>
      <c r="L418" s="31"/>
      <c r="M418" s="150"/>
      <c r="N418" s="151"/>
      <c r="O418" s="51"/>
      <c r="P418" s="51"/>
      <c r="Q418" s="51"/>
      <c r="R418" s="51"/>
      <c r="S418" s="51"/>
      <c r="T418" s="52"/>
      <c r="U418" s="30"/>
      <c r="V418" s="30"/>
      <c r="W418" s="30"/>
      <c r="X418" s="30"/>
      <c r="Y418" s="30"/>
      <c r="Z418" s="30"/>
      <c r="AA418" s="30"/>
      <c r="AB418" s="30"/>
      <c r="AC418" s="30"/>
      <c r="AD418" s="30"/>
      <c r="AE418" s="30"/>
      <c r="AT418" s="18" t="s">
        <v>304</v>
      </c>
      <c r="AU418" s="18" t="s">
        <v>79</v>
      </c>
    </row>
    <row r="419" spans="1:65" s="13" customFormat="1">
      <c r="B419" s="152"/>
      <c r="D419" s="148" t="s">
        <v>181</v>
      </c>
      <c r="E419" s="153" t="s">
        <v>3</v>
      </c>
      <c r="F419" s="154" t="s">
        <v>2218</v>
      </c>
      <c r="H419" s="153" t="s">
        <v>3</v>
      </c>
      <c r="L419" s="152"/>
      <c r="M419" s="155"/>
      <c r="N419" s="156"/>
      <c r="O419" s="156"/>
      <c r="P419" s="156"/>
      <c r="Q419" s="156"/>
      <c r="R419" s="156"/>
      <c r="S419" s="156"/>
      <c r="T419" s="157"/>
      <c r="AT419" s="153" t="s">
        <v>181</v>
      </c>
      <c r="AU419" s="153" t="s">
        <v>79</v>
      </c>
      <c r="AV419" s="13" t="s">
        <v>76</v>
      </c>
      <c r="AW419" s="13" t="s">
        <v>31</v>
      </c>
      <c r="AX419" s="13" t="s">
        <v>70</v>
      </c>
      <c r="AY419" s="153" t="s">
        <v>173</v>
      </c>
    </row>
    <row r="420" spans="1:65" s="13" customFormat="1">
      <c r="B420" s="152"/>
      <c r="D420" s="148" t="s">
        <v>181</v>
      </c>
      <c r="E420" s="153" t="s">
        <v>3</v>
      </c>
      <c r="F420" s="154" t="s">
        <v>2426</v>
      </c>
      <c r="H420" s="153" t="s">
        <v>3</v>
      </c>
      <c r="L420" s="152"/>
      <c r="M420" s="155"/>
      <c r="N420" s="156"/>
      <c r="O420" s="156"/>
      <c r="P420" s="156"/>
      <c r="Q420" s="156"/>
      <c r="R420" s="156"/>
      <c r="S420" s="156"/>
      <c r="T420" s="157"/>
      <c r="AT420" s="153" t="s">
        <v>181</v>
      </c>
      <c r="AU420" s="153" t="s">
        <v>79</v>
      </c>
      <c r="AV420" s="13" t="s">
        <v>76</v>
      </c>
      <c r="AW420" s="13" t="s">
        <v>31</v>
      </c>
      <c r="AX420" s="13" t="s">
        <v>70</v>
      </c>
      <c r="AY420" s="153" t="s">
        <v>173</v>
      </c>
    </row>
    <row r="421" spans="1:65" s="14" customFormat="1">
      <c r="B421" s="158"/>
      <c r="D421" s="148" t="s">
        <v>181</v>
      </c>
      <c r="E421" s="159" t="s">
        <v>3</v>
      </c>
      <c r="F421" s="160" t="s">
        <v>2427</v>
      </c>
      <c r="H421" s="161">
        <v>21</v>
      </c>
      <c r="L421" s="158"/>
      <c r="M421" s="162"/>
      <c r="N421" s="163"/>
      <c r="O421" s="163"/>
      <c r="P421" s="163"/>
      <c r="Q421" s="163"/>
      <c r="R421" s="163"/>
      <c r="S421" s="163"/>
      <c r="T421" s="164"/>
      <c r="AT421" s="159" t="s">
        <v>181</v>
      </c>
      <c r="AU421" s="159" t="s">
        <v>79</v>
      </c>
      <c r="AV421" s="14" t="s">
        <v>79</v>
      </c>
      <c r="AW421" s="14" t="s">
        <v>31</v>
      </c>
      <c r="AX421" s="14" t="s">
        <v>76</v>
      </c>
      <c r="AY421" s="159" t="s">
        <v>173</v>
      </c>
    </row>
    <row r="422" spans="1:65" s="2" customFormat="1" ht="33" customHeight="1">
      <c r="A422" s="30"/>
      <c r="B422" s="135"/>
      <c r="C422" s="136" t="s">
        <v>411</v>
      </c>
      <c r="D422" s="136" t="s">
        <v>175</v>
      </c>
      <c r="E422" s="137" t="s">
        <v>443</v>
      </c>
      <c r="F422" s="138" t="s">
        <v>444</v>
      </c>
      <c r="G422" s="139" t="s">
        <v>190</v>
      </c>
      <c r="H422" s="140">
        <v>21</v>
      </c>
      <c r="I422" s="141"/>
      <c r="J422" s="141">
        <f>ROUND(I422*H422,2)</f>
        <v>0</v>
      </c>
      <c r="K422" s="138" t="s">
        <v>3</v>
      </c>
      <c r="L422" s="31"/>
      <c r="M422" s="142" t="s">
        <v>3</v>
      </c>
      <c r="N422" s="143" t="s">
        <v>41</v>
      </c>
      <c r="O422" s="144">
        <v>0.12</v>
      </c>
      <c r="P422" s="144">
        <f>O422*H422</f>
        <v>2.52</v>
      </c>
      <c r="Q422" s="144">
        <v>2.3500000000000001E-3</v>
      </c>
      <c r="R422" s="144">
        <f>Q422*H422</f>
        <v>4.9350000000000005E-2</v>
      </c>
      <c r="S422" s="144">
        <v>0</v>
      </c>
      <c r="T422" s="145">
        <f>S422*H422</f>
        <v>0</v>
      </c>
      <c r="U422" s="30"/>
      <c r="V422" s="30"/>
      <c r="W422" s="30"/>
      <c r="X422" s="30"/>
      <c r="Y422" s="30"/>
      <c r="Z422" s="30"/>
      <c r="AA422" s="30"/>
      <c r="AB422" s="30"/>
      <c r="AC422" s="30"/>
      <c r="AD422" s="30"/>
      <c r="AE422" s="30"/>
      <c r="AR422" s="146" t="s">
        <v>245</v>
      </c>
      <c r="AT422" s="146" t="s">
        <v>175</v>
      </c>
      <c r="AU422" s="146" t="s">
        <v>79</v>
      </c>
      <c r="AY422" s="18" t="s">
        <v>173</v>
      </c>
      <c r="BE422" s="147">
        <f>IF(N422="základní",J422,0)</f>
        <v>0</v>
      </c>
      <c r="BF422" s="147">
        <f>IF(N422="snížená",J422,0)</f>
        <v>0</v>
      </c>
      <c r="BG422" s="147">
        <f>IF(N422="zákl. přenesená",J422,0)</f>
        <v>0</v>
      </c>
      <c r="BH422" s="147">
        <f>IF(N422="sníž. přenesená",J422,0)</f>
        <v>0</v>
      </c>
      <c r="BI422" s="147">
        <f>IF(N422="nulová",J422,0)</f>
        <v>0</v>
      </c>
      <c r="BJ422" s="18" t="s">
        <v>76</v>
      </c>
      <c r="BK422" s="147">
        <f>ROUND(I422*H422,2)</f>
        <v>0</v>
      </c>
      <c r="BL422" s="18" t="s">
        <v>245</v>
      </c>
      <c r="BM422" s="146" t="s">
        <v>2428</v>
      </c>
    </row>
    <row r="423" spans="1:65" s="2" customFormat="1" ht="78">
      <c r="A423" s="30"/>
      <c r="B423" s="31"/>
      <c r="C423" s="30"/>
      <c r="D423" s="148" t="s">
        <v>179</v>
      </c>
      <c r="E423" s="30"/>
      <c r="F423" s="149" t="s">
        <v>445</v>
      </c>
      <c r="G423" s="30"/>
      <c r="H423" s="30"/>
      <c r="I423" s="30"/>
      <c r="J423" s="30"/>
      <c r="K423" s="30"/>
      <c r="L423" s="31"/>
      <c r="M423" s="150"/>
      <c r="N423" s="151"/>
      <c r="O423" s="51"/>
      <c r="P423" s="51"/>
      <c r="Q423" s="51"/>
      <c r="R423" s="51"/>
      <c r="S423" s="51"/>
      <c r="T423" s="52"/>
      <c r="U423" s="30"/>
      <c r="V423" s="30"/>
      <c r="W423" s="30"/>
      <c r="X423" s="30"/>
      <c r="Y423" s="30"/>
      <c r="Z423" s="30"/>
      <c r="AA423" s="30"/>
      <c r="AB423" s="30"/>
      <c r="AC423" s="30"/>
      <c r="AD423" s="30"/>
      <c r="AE423" s="30"/>
      <c r="AT423" s="18" t="s">
        <v>179</v>
      </c>
      <c r="AU423" s="18" t="s">
        <v>79</v>
      </c>
    </row>
    <row r="424" spans="1:65" s="13" customFormat="1">
      <c r="B424" s="152"/>
      <c r="D424" s="148" t="s">
        <v>181</v>
      </c>
      <c r="E424" s="153" t="s">
        <v>3</v>
      </c>
      <c r="F424" s="154" t="s">
        <v>400</v>
      </c>
      <c r="H424" s="153" t="s">
        <v>3</v>
      </c>
      <c r="L424" s="152"/>
      <c r="M424" s="155"/>
      <c r="N424" s="156"/>
      <c r="O424" s="156"/>
      <c r="P424" s="156"/>
      <c r="Q424" s="156"/>
      <c r="R424" s="156"/>
      <c r="S424" s="156"/>
      <c r="T424" s="157"/>
      <c r="AT424" s="153" t="s">
        <v>181</v>
      </c>
      <c r="AU424" s="153" t="s">
        <v>79</v>
      </c>
      <c r="AV424" s="13" t="s">
        <v>76</v>
      </c>
      <c r="AW424" s="13" t="s">
        <v>31</v>
      </c>
      <c r="AX424" s="13" t="s">
        <v>70</v>
      </c>
      <c r="AY424" s="153" t="s">
        <v>173</v>
      </c>
    </row>
    <row r="425" spans="1:65" s="14" customFormat="1">
      <c r="B425" s="158"/>
      <c r="D425" s="148" t="s">
        <v>181</v>
      </c>
      <c r="E425" s="159" t="s">
        <v>3</v>
      </c>
      <c r="F425" s="160" t="s">
        <v>2429</v>
      </c>
      <c r="H425" s="161">
        <v>21</v>
      </c>
      <c r="L425" s="158"/>
      <c r="M425" s="162"/>
      <c r="N425" s="163"/>
      <c r="O425" s="163"/>
      <c r="P425" s="163"/>
      <c r="Q425" s="163"/>
      <c r="R425" s="163"/>
      <c r="S425" s="163"/>
      <c r="T425" s="164"/>
      <c r="AT425" s="159" t="s">
        <v>181</v>
      </c>
      <c r="AU425" s="159" t="s">
        <v>79</v>
      </c>
      <c r="AV425" s="14" t="s">
        <v>79</v>
      </c>
      <c r="AW425" s="14" t="s">
        <v>31</v>
      </c>
      <c r="AX425" s="14" t="s">
        <v>76</v>
      </c>
      <c r="AY425" s="159" t="s">
        <v>173</v>
      </c>
    </row>
    <row r="426" spans="1:65" s="2" customFormat="1" ht="44.25" customHeight="1">
      <c r="A426" s="30"/>
      <c r="B426" s="135"/>
      <c r="C426" s="136" t="s">
        <v>415</v>
      </c>
      <c r="D426" s="136" t="s">
        <v>175</v>
      </c>
      <c r="E426" s="137" t="s">
        <v>462</v>
      </c>
      <c r="F426" s="138" t="s">
        <v>463</v>
      </c>
      <c r="G426" s="139" t="s">
        <v>239</v>
      </c>
      <c r="H426" s="140">
        <v>0.72899999999999998</v>
      </c>
      <c r="I426" s="141"/>
      <c r="J426" s="141">
        <f>ROUND(I426*H426,2)</f>
        <v>0</v>
      </c>
      <c r="K426" s="138" t="s">
        <v>177</v>
      </c>
      <c r="L426" s="31"/>
      <c r="M426" s="142" t="s">
        <v>3</v>
      </c>
      <c r="N426" s="143" t="s">
        <v>41</v>
      </c>
      <c r="O426" s="144">
        <v>1.5669999999999999</v>
      </c>
      <c r="P426" s="144">
        <f>O426*H426</f>
        <v>1.1423429999999999</v>
      </c>
      <c r="Q426" s="144">
        <v>0</v>
      </c>
      <c r="R426" s="144">
        <f>Q426*H426</f>
        <v>0</v>
      </c>
      <c r="S426" s="144">
        <v>0</v>
      </c>
      <c r="T426" s="145">
        <f>S426*H426</f>
        <v>0</v>
      </c>
      <c r="U426" s="30"/>
      <c r="V426" s="30"/>
      <c r="W426" s="30"/>
      <c r="X426" s="30"/>
      <c r="Y426" s="30"/>
      <c r="Z426" s="30"/>
      <c r="AA426" s="30"/>
      <c r="AB426" s="30"/>
      <c r="AC426" s="30"/>
      <c r="AD426" s="30"/>
      <c r="AE426" s="30"/>
      <c r="AR426" s="146" t="s">
        <v>245</v>
      </c>
      <c r="AT426" s="146" t="s">
        <v>175</v>
      </c>
      <c r="AU426" s="146" t="s">
        <v>79</v>
      </c>
      <c r="AY426" s="18" t="s">
        <v>173</v>
      </c>
      <c r="BE426" s="147">
        <f>IF(N426="základní",J426,0)</f>
        <v>0</v>
      </c>
      <c r="BF426" s="147">
        <f>IF(N426="snížená",J426,0)</f>
        <v>0</v>
      </c>
      <c r="BG426" s="147">
        <f>IF(N426="zákl. přenesená",J426,0)</f>
        <v>0</v>
      </c>
      <c r="BH426" s="147">
        <f>IF(N426="sníž. přenesená",J426,0)</f>
        <v>0</v>
      </c>
      <c r="BI426" s="147">
        <f>IF(N426="nulová",J426,0)</f>
        <v>0</v>
      </c>
      <c r="BJ426" s="18" t="s">
        <v>76</v>
      </c>
      <c r="BK426" s="147">
        <f>ROUND(I426*H426,2)</f>
        <v>0</v>
      </c>
      <c r="BL426" s="18" t="s">
        <v>245</v>
      </c>
      <c r="BM426" s="146" t="s">
        <v>2430</v>
      </c>
    </row>
    <row r="427" spans="1:65" s="2" customFormat="1" ht="126.75">
      <c r="A427" s="30"/>
      <c r="B427" s="31"/>
      <c r="C427" s="30"/>
      <c r="D427" s="148" t="s">
        <v>179</v>
      </c>
      <c r="E427" s="30"/>
      <c r="F427" s="149" t="s">
        <v>464</v>
      </c>
      <c r="G427" s="30"/>
      <c r="H427" s="30"/>
      <c r="I427" s="30"/>
      <c r="J427" s="30"/>
      <c r="K427" s="30"/>
      <c r="L427" s="31"/>
      <c r="M427" s="150"/>
      <c r="N427" s="151"/>
      <c r="O427" s="51"/>
      <c r="P427" s="51"/>
      <c r="Q427" s="51"/>
      <c r="R427" s="51"/>
      <c r="S427" s="51"/>
      <c r="T427" s="52"/>
      <c r="U427" s="30"/>
      <c r="V427" s="30"/>
      <c r="W427" s="30"/>
      <c r="X427" s="30"/>
      <c r="Y427" s="30"/>
      <c r="Z427" s="30"/>
      <c r="AA427" s="30"/>
      <c r="AB427" s="30"/>
      <c r="AC427" s="30"/>
      <c r="AD427" s="30"/>
      <c r="AE427" s="30"/>
      <c r="AT427" s="18" t="s">
        <v>179</v>
      </c>
      <c r="AU427" s="18" t="s">
        <v>79</v>
      </c>
    </row>
    <row r="428" spans="1:65" s="12" customFormat="1" ht="22.9" customHeight="1">
      <c r="B428" s="123"/>
      <c r="D428" s="124" t="s">
        <v>69</v>
      </c>
      <c r="E428" s="133" t="s">
        <v>2431</v>
      </c>
      <c r="F428" s="133" t="s">
        <v>2432</v>
      </c>
      <c r="J428" s="134">
        <f>BK428</f>
        <v>0</v>
      </c>
      <c r="L428" s="123"/>
      <c r="M428" s="127"/>
      <c r="N428" s="128"/>
      <c r="O428" s="128"/>
      <c r="P428" s="129">
        <v>0</v>
      </c>
      <c r="Q428" s="128"/>
      <c r="R428" s="129">
        <v>0</v>
      </c>
      <c r="S428" s="128"/>
      <c r="T428" s="130">
        <v>0</v>
      </c>
      <c r="AR428" s="124" t="s">
        <v>79</v>
      </c>
      <c r="AT428" s="131" t="s">
        <v>69</v>
      </c>
      <c r="AU428" s="131" t="s">
        <v>76</v>
      </c>
      <c r="AY428" s="124" t="s">
        <v>173</v>
      </c>
      <c r="BK428" s="132">
        <v>0</v>
      </c>
    </row>
    <row r="429" spans="1:65" s="12" customFormat="1" ht="22.9" customHeight="1">
      <c r="B429" s="123"/>
      <c r="D429" s="124" t="s">
        <v>69</v>
      </c>
      <c r="E429" s="133" t="s">
        <v>465</v>
      </c>
      <c r="F429" s="133" t="s">
        <v>466</v>
      </c>
      <c r="J429" s="134">
        <f>BK429</f>
        <v>0</v>
      </c>
      <c r="L429" s="123"/>
      <c r="M429" s="127"/>
      <c r="N429" s="128"/>
      <c r="O429" s="128"/>
      <c r="P429" s="129">
        <f>SUM(P430:P431)</f>
        <v>0</v>
      </c>
      <c r="Q429" s="128"/>
      <c r="R429" s="129">
        <f>SUM(R430:R431)</f>
        <v>0.9</v>
      </c>
      <c r="S429" s="128"/>
      <c r="T429" s="130">
        <f>SUM(T430:T431)</f>
        <v>0</v>
      </c>
      <c r="AR429" s="124" t="s">
        <v>79</v>
      </c>
      <c r="AT429" s="131" t="s">
        <v>69</v>
      </c>
      <c r="AU429" s="131" t="s">
        <v>76</v>
      </c>
      <c r="AY429" s="124" t="s">
        <v>173</v>
      </c>
      <c r="BK429" s="132">
        <f>SUM(BK430:BK431)</f>
        <v>0</v>
      </c>
    </row>
    <row r="430" spans="1:65" s="2" customFormat="1" ht="21.75" customHeight="1">
      <c r="A430" s="30"/>
      <c r="B430" s="135"/>
      <c r="C430" s="136" t="s">
        <v>419</v>
      </c>
      <c r="D430" s="136" t="s">
        <v>175</v>
      </c>
      <c r="E430" s="137" t="s">
        <v>467</v>
      </c>
      <c r="F430" s="138" t="s">
        <v>468</v>
      </c>
      <c r="G430" s="139" t="s">
        <v>469</v>
      </c>
      <c r="H430" s="140">
        <v>1</v>
      </c>
      <c r="I430" s="141"/>
      <c r="J430" s="141">
        <f>ROUND(I430*H430,2)</f>
        <v>0</v>
      </c>
      <c r="K430" s="138" t="s">
        <v>3</v>
      </c>
      <c r="L430" s="31"/>
      <c r="M430" s="142" t="s">
        <v>3</v>
      </c>
      <c r="N430" s="143" t="s">
        <v>41</v>
      </c>
      <c r="O430" s="144">
        <v>0</v>
      </c>
      <c r="P430" s="144">
        <f>O430*H430</f>
        <v>0</v>
      </c>
      <c r="Q430" s="144">
        <v>0.9</v>
      </c>
      <c r="R430" s="144">
        <f>Q430*H430</f>
        <v>0.9</v>
      </c>
      <c r="S430" s="144">
        <v>0</v>
      </c>
      <c r="T430" s="145">
        <f>S430*H430</f>
        <v>0</v>
      </c>
      <c r="U430" s="30"/>
      <c r="V430" s="30"/>
      <c r="W430" s="30"/>
      <c r="X430" s="30"/>
      <c r="Y430" s="30"/>
      <c r="Z430" s="30"/>
      <c r="AA430" s="30"/>
      <c r="AB430" s="30"/>
      <c r="AC430" s="30"/>
      <c r="AD430" s="30"/>
      <c r="AE430" s="30"/>
      <c r="AR430" s="146" t="s">
        <v>245</v>
      </c>
      <c r="AT430" s="146" t="s">
        <v>175</v>
      </c>
      <c r="AU430" s="146" t="s">
        <v>79</v>
      </c>
      <c r="AY430" s="18" t="s">
        <v>173</v>
      </c>
      <c r="BE430" s="147">
        <f>IF(N430="základní",J430,0)</f>
        <v>0</v>
      </c>
      <c r="BF430" s="147">
        <f>IF(N430="snížená",J430,0)</f>
        <v>0</v>
      </c>
      <c r="BG430" s="147">
        <f>IF(N430="zákl. přenesená",J430,0)</f>
        <v>0</v>
      </c>
      <c r="BH430" s="147">
        <f>IF(N430="sníž. přenesená",J430,0)</f>
        <v>0</v>
      </c>
      <c r="BI430" s="147">
        <f>IF(N430="nulová",J430,0)</f>
        <v>0</v>
      </c>
      <c r="BJ430" s="18" t="s">
        <v>76</v>
      </c>
      <c r="BK430" s="147">
        <f>ROUND(I430*H430,2)</f>
        <v>0</v>
      </c>
      <c r="BL430" s="18" t="s">
        <v>245</v>
      </c>
      <c r="BM430" s="146" t="s">
        <v>2433</v>
      </c>
    </row>
    <row r="431" spans="1:65" s="2" customFormat="1" ht="97.5">
      <c r="A431" s="30"/>
      <c r="B431" s="31"/>
      <c r="C431" s="30"/>
      <c r="D431" s="148" t="s">
        <v>304</v>
      </c>
      <c r="E431" s="30"/>
      <c r="F431" s="149" t="s">
        <v>470</v>
      </c>
      <c r="G431" s="30"/>
      <c r="H431" s="30"/>
      <c r="I431" s="30"/>
      <c r="J431" s="30"/>
      <c r="K431" s="30"/>
      <c r="L431" s="31"/>
      <c r="M431" s="150"/>
      <c r="N431" s="151"/>
      <c r="O431" s="51"/>
      <c r="P431" s="51"/>
      <c r="Q431" s="51"/>
      <c r="R431" s="51"/>
      <c r="S431" s="51"/>
      <c r="T431" s="52"/>
      <c r="U431" s="30"/>
      <c r="V431" s="30"/>
      <c r="W431" s="30"/>
      <c r="X431" s="30"/>
      <c r="Y431" s="30"/>
      <c r="Z431" s="30"/>
      <c r="AA431" s="30"/>
      <c r="AB431" s="30"/>
      <c r="AC431" s="30"/>
      <c r="AD431" s="30"/>
      <c r="AE431" s="30"/>
      <c r="AT431" s="18" t="s">
        <v>304</v>
      </c>
      <c r="AU431" s="18" t="s">
        <v>79</v>
      </c>
    </row>
    <row r="432" spans="1:65" s="12" customFormat="1" ht="25.9" customHeight="1">
      <c r="B432" s="123"/>
      <c r="D432" s="124" t="s">
        <v>69</v>
      </c>
      <c r="E432" s="125" t="s">
        <v>471</v>
      </c>
      <c r="F432" s="125" t="s">
        <v>472</v>
      </c>
      <c r="J432" s="126">
        <f>BK432</f>
        <v>0</v>
      </c>
      <c r="L432" s="123"/>
      <c r="M432" s="127"/>
      <c r="N432" s="128"/>
      <c r="O432" s="128"/>
      <c r="P432" s="129">
        <f>P433+P435+P443+P445+P447+P449+P451+P453+P455</f>
        <v>0</v>
      </c>
      <c r="Q432" s="128"/>
      <c r="R432" s="129">
        <f>R433+R435+R443+R445+R447+R449+R451+R453+R455</f>
        <v>1.76</v>
      </c>
      <c r="S432" s="128"/>
      <c r="T432" s="130">
        <f>T433+T435+T443+T445+T447+T449+T451+T453+T455</f>
        <v>8</v>
      </c>
      <c r="AR432" s="124" t="s">
        <v>197</v>
      </c>
      <c r="AT432" s="131" t="s">
        <v>69</v>
      </c>
      <c r="AU432" s="131" t="s">
        <v>70</v>
      </c>
      <c r="AY432" s="124" t="s">
        <v>173</v>
      </c>
      <c r="BK432" s="132">
        <f>BK433+BK435+BK443+BK445+BK447+BK449+BK451+BK453+BK455</f>
        <v>0</v>
      </c>
    </row>
    <row r="433" spans="1:65" s="12" customFormat="1" ht="22.9" customHeight="1">
      <c r="B433" s="123"/>
      <c r="D433" s="124" t="s">
        <v>69</v>
      </c>
      <c r="E433" s="133" t="s">
        <v>473</v>
      </c>
      <c r="F433" s="133" t="s">
        <v>474</v>
      </c>
      <c r="J433" s="134">
        <f>BK433</f>
        <v>0</v>
      </c>
      <c r="L433" s="123"/>
      <c r="M433" s="127"/>
      <c r="N433" s="128"/>
      <c r="O433" s="128"/>
      <c r="P433" s="129">
        <f>P434</f>
        <v>0</v>
      </c>
      <c r="Q433" s="128"/>
      <c r="R433" s="129">
        <f>R434</f>
        <v>0</v>
      </c>
      <c r="S433" s="128"/>
      <c r="T433" s="130">
        <f>T434</f>
        <v>0</v>
      </c>
      <c r="AR433" s="124" t="s">
        <v>197</v>
      </c>
      <c r="AT433" s="131" t="s">
        <v>69</v>
      </c>
      <c r="AU433" s="131" t="s">
        <v>76</v>
      </c>
      <c r="AY433" s="124" t="s">
        <v>173</v>
      </c>
      <c r="BK433" s="132">
        <f>BK434</f>
        <v>0</v>
      </c>
    </row>
    <row r="434" spans="1:65" s="2" customFormat="1" ht="16.5" customHeight="1">
      <c r="A434" s="30"/>
      <c r="B434" s="135"/>
      <c r="C434" s="136" t="s">
        <v>427</v>
      </c>
      <c r="D434" s="136" t="s">
        <v>175</v>
      </c>
      <c r="E434" s="137" t="s">
        <v>475</v>
      </c>
      <c r="F434" s="138" t="s">
        <v>474</v>
      </c>
      <c r="G434" s="139" t="s">
        <v>476</v>
      </c>
      <c r="H434" s="140">
        <v>1</v>
      </c>
      <c r="I434" s="141"/>
      <c r="J434" s="141">
        <f>ROUND(I434*H434,2)</f>
        <v>0</v>
      </c>
      <c r="K434" s="138" t="s">
        <v>177</v>
      </c>
      <c r="L434" s="31"/>
      <c r="M434" s="142" t="s">
        <v>3</v>
      </c>
      <c r="N434" s="143" t="s">
        <v>41</v>
      </c>
      <c r="O434" s="144">
        <v>0</v>
      </c>
      <c r="P434" s="144">
        <f>O434*H434</f>
        <v>0</v>
      </c>
      <c r="Q434" s="144">
        <v>0</v>
      </c>
      <c r="R434" s="144">
        <f>Q434*H434</f>
        <v>0</v>
      </c>
      <c r="S434" s="144">
        <v>0</v>
      </c>
      <c r="T434" s="145">
        <f>S434*H434</f>
        <v>0</v>
      </c>
      <c r="U434" s="30"/>
      <c r="V434" s="30"/>
      <c r="W434" s="30"/>
      <c r="X434" s="30"/>
      <c r="Y434" s="30"/>
      <c r="Z434" s="30"/>
      <c r="AA434" s="30"/>
      <c r="AB434" s="30"/>
      <c r="AC434" s="30"/>
      <c r="AD434" s="30"/>
      <c r="AE434" s="30"/>
      <c r="AR434" s="146" t="s">
        <v>477</v>
      </c>
      <c r="AT434" s="146" t="s">
        <v>175</v>
      </c>
      <c r="AU434" s="146" t="s">
        <v>79</v>
      </c>
      <c r="AY434" s="18" t="s">
        <v>173</v>
      </c>
      <c r="BE434" s="147">
        <f>IF(N434="základní",J434,0)</f>
        <v>0</v>
      </c>
      <c r="BF434" s="147">
        <f>IF(N434="snížená",J434,0)</f>
        <v>0</v>
      </c>
      <c r="BG434" s="147">
        <f>IF(N434="zákl. přenesená",J434,0)</f>
        <v>0</v>
      </c>
      <c r="BH434" s="147">
        <f>IF(N434="sníž. přenesená",J434,0)</f>
        <v>0</v>
      </c>
      <c r="BI434" s="147">
        <f>IF(N434="nulová",J434,0)</f>
        <v>0</v>
      </c>
      <c r="BJ434" s="18" t="s">
        <v>76</v>
      </c>
      <c r="BK434" s="147">
        <f>ROUND(I434*H434,2)</f>
        <v>0</v>
      </c>
      <c r="BL434" s="18" t="s">
        <v>477</v>
      </c>
      <c r="BM434" s="146" t="s">
        <v>2434</v>
      </c>
    </row>
    <row r="435" spans="1:65" s="12" customFormat="1" ht="22.9" customHeight="1">
      <c r="B435" s="123"/>
      <c r="D435" s="124" t="s">
        <v>69</v>
      </c>
      <c r="E435" s="133" t="s">
        <v>478</v>
      </c>
      <c r="F435" s="133" t="s">
        <v>479</v>
      </c>
      <c r="J435" s="134">
        <f>BK435</f>
        <v>0</v>
      </c>
      <c r="L435" s="123"/>
      <c r="M435" s="127"/>
      <c r="N435" s="128"/>
      <c r="O435" s="128"/>
      <c r="P435" s="129">
        <f>SUM(P436:P442)</f>
        <v>0</v>
      </c>
      <c r="Q435" s="128"/>
      <c r="R435" s="129">
        <f>SUM(R436:R442)</f>
        <v>1.76</v>
      </c>
      <c r="S435" s="128"/>
      <c r="T435" s="130">
        <f>SUM(T436:T442)</f>
        <v>8</v>
      </c>
      <c r="AR435" s="124" t="s">
        <v>197</v>
      </c>
      <c r="AT435" s="131" t="s">
        <v>69</v>
      </c>
      <c r="AU435" s="131" t="s">
        <v>76</v>
      </c>
      <c r="AY435" s="124" t="s">
        <v>173</v>
      </c>
      <c r="BK435" s="132">
        <f>SUM(BK436:BK442)</f>
        <v>0</v>
      </c>
    </row>
    <row r="436" spans="1:65" s="2" customFormat="1" ht="21.75" customHeight="1">
      <c r="A436" s="30"/>
      <c r="B436" s="135"/>
      <c r="C436" s="136" t="s">
        <v>431</v>
      </c>
      <c r="D436" s="136" t="s">
        <v>175</v>
      </c>
      <c r="E436" s="137" t="s">
        <v>480</v>
      </c>
      <c r="F436" s="138" t="s">
        <v>481</v>
      </c>
      <c r="G436" s="139" t="s">
        <v>476</v>
      </c>
      <c r="H436" s="140">
        <v>1</v>
      </c>
      <c r="I436" s="141"/>
      <c r="J436" s="141">
        <f>ROUND(I436*H436,2)</f>
        <v>0</v>
      </c>
      <c r="K436" s="138" t="s">
        <v>3</v>
      </c>
      <c r="L436" s="31"/>
      <c r="M436" s="142" t="s">
        <v>3</v>
      </c>
      <c r="N436" s="143" t="s">
        <v>41</v>
      </c>
      <c r="O436" s="144">
        <v>0</v>
      </c>
      <c r="P436" s="144">
        <f>O436*H436</f>
        <v>0</v>
      </c>
      <c r="Q436" s="144">
        <v>0</v>
      </c>
      <c r="R436" s="144">
        <f>Q436*H436</f>
        <v>0</v>
      </c>
      <c r="S436" s="144">
        <v>0</v>
      </c>
      <c r="T436" s="145">
        <f>S436*H436</f>
        <v>0</v>
      </c>
      <c r="U436" s="30"/>
      <c r="V436" s="30"/>
      <c r="W436" s="30"/>
      <c r="X436" s="30"/>
      <c r="Y436" s="30"/>
      <c r="Z436" s="30"/>
      <c r="AA436" s="30"/>
      <c r="AB436" s="30"/>
      <c r="AC436" s="30"/>
      <c r="AD436" s="30"/>
      <c r="AE436" s="30"/>
      <c r="AR436" s="146" t="s">
        <v>477</v>
      </c>
      <c r="AT436" s="146" t="s">
        <v>175</v>
      </c>
      <c r="AU436" s="146" t="s">
        <v>79</v>
      </c>
      <c r="AY436" s="18" t="s">
        <v>173</v>
      </c>
      <c r="BE436" s="147">
        <f>IF(N436="základní",J436,0)</f>
        <v>0</v>
      </c>
      <c r="BF436" s="147">
        <f>IF(N436="snížená",J436,0)</f>
        <v>0</v>
      </c>
      <c r="BG436" s="147">
        <f>IF(N436="zákl. přenesená",J436,0)</f>
        <v>0</v>
      </c>
      <c r="BH436" s="147">
        <f>IF(N436="sníž. přenesená",J436,0)</f>
        <v>0</v>
      </c>
      <c r="BI436" s="147">
        <f>IF(N436="nulová",J436,0)</f>
        <v>0</v>
      </c>
      <c r="BJ436" s="18" t="s">
        <v>76</v>
      </c>
      <c r="BK436" s="147">
        <f>ROUND(I436*H436,2)</f>
        <v>0</v>
      </c>
      <c r="BL436" s="18" t="s">
        <v>477</v>
      </c>
      <c r="BM436" s="146" t="s">
        <v>2435</v>
      </c>
    </row>
    <row r="437" spans="1:65" s="2" customFormat="1" ht="33.75" customHeight="1">
      <c r="A437" s="30"/>
      <c r="B437" s="135"/>
      <c r="C437" s="136" t="s">
        <v>434</v>
      </c>
      <c r="D437" s="136" t="s">
        <v>175</v>
      </c>
      <c r="E437" s="137" t="s">
        <v>482</v>
      </c>
      <c r="F437" s="138" t="s">
        <v>575</v>
      </c>
      <c r="G437" s="139" t="s">
        <v>190</v>
      </c>
      <c r="H437" s="140">
        <v>32</v>
      </c>
      <c r="I437" s="141"/>
      <c r="J437" s="141">
        <f>ROUND(I437*H437,2)</f>
        <v>0</v>
      </c>
      <c r="K437" s="138" t="s">
        <v>3</v>
      </c>
      <c r="L437" s="31"/>
      <c r="M437" s="142" t="s">
        <v>3</v>
      </c>
      <c r="N437" s="143" t="s">
        <v>41</v>
      </c>
      <c r="O437" s="144">
        <v>0</v>
      </c>
      <c r="P437" s="144">
        <f>O437*H437</f>
        <v>0</v>
      </c>
      <c r="Q437" s="144">
        <v>5.5E-2</v>
      </c>
      <c r="R437" s="144">
        <f>Q437*H437</f>
        <v>1.76</v>
      </c>
      <c r="S437" s="144">
        <v>0.25</v>
      </c>
      <c r="T437" s="145">
        <f>S437*H437</f>
        <v>8</v>
      </c>
      <c r="U437" s="30"/>
      <c r="V437" s="30"/>
      <c r="W437" s="30"/>
      <c r="X437" s="30"/>
      <c r="Y437" s="30"/>
      <c r="Z437" s="30"/>
      <c r="AA437" s="30"/>
      <c r="AB437" s="30"/>
      <c r="AC437" s="30"/>
      <c r="AD437" s="30"/>
      <c r="AE437" s="30"/>
      <c r="AR437" s="146" t="s">
        <v>477</v>
      </c>
      <c r="AT437" s="146" t="s">
        <v>175</v>
      </c>
      <c r="AU437" s="146" t="s">
        <v>79</v>
      </c>
      <c r="AY437" s="18" t="s">
        <v>173</v>
      </c>
      <c r="BE437" s="147">
        <f>IF(N437="základní",J437,0)</f>
        <v>0</v>
      </c>
      <c r="BF437" s="147">
        <f>IF(N437="snížená",J437,0)</f>
        <v>0</v>
      </c>
      <c r="BG437" s="147">
        <f>IF(N437="zákl. přenesená",J437,0)</f>
        <v>0</v>
      </c>
      <c r="BH437" s="147">
        <f>IF(N437="sníž. přenesená",J437,0)</f>
        <v>0</v>
      </c>
      <c r="BI437" s="147">
        <f>IF(N437="nulová",J437,0)</f>
        <v>0</v>
      </c>
      <c r="BJ437" s="18" t="s">
        <v>76</v>
      </c>
      <c r="BK437" s="147">
        <f>ROUND(I437*H437,2)</f>
        <v>0</v>
      </c>
      <c r="BL437" s="18" t="s">
        <v>477</v>
      </c>
      <c r="BM437" s="146" t="s">
        <v>2436</v>
      </c>
    </row>
    <row r="438" spans="1:65" s="2" customFormat="1" ht="68.25">
      <c r="A438" s="30"/>
      <c r="B438" s="31"/>
      <c r="C438" s="30"/>
      <c r="D438" s="148" t="s">
        <v>304</v>
      </c>
      <c r="E438" s="30"/>
      <c r="F438" s="149" t="s">
        <v>484</v>
      </c>
      <c r="G438" s="30"/>
      <c r="H438" s="30"/>
      <c r="I438" s="30"/>
      <c r="J438" s="30"/>
      <c r="K438" s="30"/>
      <c r="L438" s="31"/>
      <c r="M438" s="150"/>
      <c r="N438" s="151"/>
      <c r="O438" s="51"/>
      <c r="P438" s="51"/>
      <c r="Q438" s="51"/>
      <c r="R438" s="51"/>
      <c r="S438" s="51"/>
      <c r="T438" s="52"/>
      <c r="U438" s="30"/>
      <c r="V438" s="30"/>
      <c r="W438" s="30"/>
      <c r="X438" s="30"/>
      <c r="Y438" s="30"/>
      <c r="Z438" s="30"/>
      <c r="AA438" s="30"/>
      <c r="AB438" s="30"/>
      <c r="AC438" s="30"/>
      <c r="AD438" s="30"/>
      <c r="AE438" s="30"/>
      <c r="AT438" s="18" t="s">
        <v>304</v>
      </c>
      <c r="AU438" s="18" t="s">
        <v>79</v>
      </c>
    </row>
    <row r="439" spans="1:65" s="13" customFormat="1">
      <c r="B439" s="152"/>
      <c r="D439" s="148" t="s">
        <v>181</v>
      </c>
      <c r="E439" s="153" t="s">
        <v>3</v>
      </c>
      <c r="F439" s="154" t="s">
        <v>577</v>
      </c>
      <c r="H439" s="153" t="s">
        <v>3</v>
      </c>
      <c r="L439" s="152"/>
      <c r="M439" s="155"/>
      <c r="N439" s="156"/>
      <c r="O439" s="156"/>
      <c r="P439" s="156"/>
      <c r="Q439" s="156"/>
      <c r="R439" s="156"/>
      <c r="S439" s="156"/>
      <c r="T439" s="157"/>
      <c r="AT439" s="153" t="s">
        <v>181</v>
      </c>
      <c r="AU439" s="153" t="s">
        <v>79</v>
      </c>
      <c r="AV439" s="13" t="s">
        <v>76</v>
      </c>
      <c r="AW439" s="13" t="s">
        <v>31</v>
      </c>
      <c r="AX439" s="13" t="s">
        <v>70</v>
      </c>
      <c r="AY439" s="153" t="s">
        <v>173</v>
      </c>
    </row>
    <row r="440" spans="1:65" s="14" customFormat="1" ht="22.5">
      <c r="B440" s="158"/>
      <c r="D440" s="148" t="s">
        <v>181</v>
      </c>
      <c r="E440" s="159" t="s">
        <v>3</v>
      </c>
      <c r="F440" s="160" t="s">
        <v>2437</v>
      </c>
      <c r="H440" s="161">
        <v>12</v>
      </c>
      <c r="L440" s="158"/>
      <c r="M440" s="162"/>
      <c r="N440" s="163"/>
      <c r="O440" s="163"/>
      <c r="P440" s="163"/>
      <c r="Q440" s="163"/>
      <c r="R440" s="163"/>
      <c r="S440" s="163"/>
      <c r="T440" s="164"/>
      <c r="AT440" s="159" t="s">
        <v>181</v>
      </c>
      <c r="AU440" s="159" t="s">
        <v>79</v>
      </c>
      <c r="AV440" s="14" t="s">
        <v>79</v>
      </c>
      <c r="AW440" s="14" t="s">
        <v>31</v>
      </c>
      <c r="AX440" s="14" t="s">
        <v>70</v>
      </c>
      <c r="AY440" s="159" t="s">
        <v>173</v>
      </c>
    </row>
    <row r="441" spans="1:65" s="14" customFormat="1">
      <c r="B441" s="158"/>
      <c r="D441" s="148" t="s">
        <v>181</v>
      </c>
      <c r="E441" s="159" t="s">
        <v>3</v>
      </c>
      <c r="F441" s="160" t="s">
        <v>2438</v>
      </c>
      <c r="H441" s="161">
        <v>20</v>
      </c>
      <c r="L441" s="158"/>
      <c r="M441" s="162"/>
      <c r="N441" s="163"/>
      <c r="O441" s="163"/>
      <c r="P441" s="163"/>
      <c r="Q441" s="163"/>
      <c r="R441" s="163"/>
      <c r="S441" s="163"/>
      <c r="T441" s="164"/>
      <c r="AT441" s="159" t="s">
        <v>181</v>
      </c>
      <c r="AU441" s="159" t="s">
        <v>79</v>
      </c>
      <c r="AV441" s="14" t="s">
        <v>79</v>
      </c>
      <c r="AW441" s="14" t="s">
        <v>31</v>
      </c>
      <c r="AX441" s="14" t="s">
        <v>70</v>
      </c>
      <c r="AY441" s="159" t="s">
        <v>173</v>
      </c>
    </row>
    <row r="442" spans="1:65" s="15" customFormat="1">
      <c r="B442" s="165"/>
      <c r="D442" s="148" t="s">
        <v>181</v>
      </c>
      <c r="E442" s="166" t="s">
        <v>3</v>
      </c>
      <c r="F442" s="167" t="s">
        <v>188</v>
      </c>
      <c r="H442" s="168">
        <v>32</v>
      </c>
      <c r="L442" s="165"/>
      <c r="M442" s="169"/>
      <c r="N442" s="170"/>
      <c r="O442" s="170"/>
      <c r="P442" s="170"/>
      <c r="Q442" s="170"/>
      <c r="R442" s="170"/>
      <c r="S442" s="170"/>
      <c r="T442" s="171"/>
      <c r="AT442" s="166" t="s">
        <v>181</v>
      </c>
      <c r="AU442" s="166" t="s">
        <v>79</v>
      </c>
      <c r="AV442" s="15" t="s">
        <v>178</v>
      </c>
      <c r="AW442" s="15" t="s">
        <v>31</v>
      </c>
      <c r="AX442" s="15" t="s">
        <v>76</v>
      </c>
      <c r="AY442" s="166" t="s">
        <v>173</v>
      </c>
    </row>
    <row r="443" spans="1:65" s="12" customFormat="1" ht="22.9" customHeight="1">
      <c r="B443" s="123"/>
      <c r="D443" s="124" t="s">
        <v>69</v>
      </c>
      <c r="E443" s="133" t="s">
        <v>486</v>
      </c>
      <c r="F443" s="133" t="s">
        <v>487</v>
      </c>
      <c r="J443" s="134">
        <f>BK443</f>
        <v>0</v>
      </c>
      <c r="L443" s="123"/>
      <c r="M443" s="127"/>
      <c r="N443" s="128"/>
      <c r="O443" s="128"/>
      <c r="P443" s="129">
        <f>P444</f>
        <v>0</v>
      </c>
      <c r="Q443" s="128"/>
      <c r="R443" s="129">
        <f>R444</f>
        <v>0</v>
      </c>
      <c r="S443" s="128"/>
      <c r="T443" s="130">
        <f>T444</f>
        <v>0</v>
      </c>
      <c r="AR443" s="124" t="s">
        <v>197</v>
      </c>
      <c r="AT443" s="131" t="s">
        <v>69</v>
      </c>
      <c r="AU443" s="131" t="s">
        <v>76</v>
      </c>
      <c r="AY443" s="124" t="s">
        <v>173</v>
      </c>
      <c r="BK443" s="132">
        <f>BK444</f>
        <v>0</v>
      </c>
    </row>
    <row r="444" spans="1:65" s="2" customFormat="1" ht="16.5" customHeight="1">
      <c r="A444" s="30"/>
      <c r="B444" s="135"/>
      <c r="C444" s="136" t="s">
        <v>437</v>
      </c>
      <c r="D444" s="136" t="s">
        <v>175</v>
      </c>
      <c r="E444" s="137" t="s">
        <v>488</v>
      </c>
      <c r="F444" s="138" t="s">
        <v>487</v>
      </c>
      <c r="G444" s="139" t="s">
        <v>476</v>
      </c>
      <c r="H444" s="140">
        <v>1</v>
      </c>
      <c r="I444" s="141"/>
      <c r="J444" s="141">
        <f>ROUND(I444*H444,2)</f>
        <v>0</v>
      </c>
      <c r="K444" s="138" t="s">
        <v>177</v>
      </c>
      <c r="L444" s="31"/>
      <c r="M444" s="142" t="s">
        <v>3</v>
      </c>
      <c r="N444" s="143" t="s">
        <v>41</v>
      </c>
      <c r="O444" s="144">
        <v>0</v>
      </c>
      <c r="P444" s="144">
        <f>O444*H444</f>
        <v>0</v>
      </c>
      <c r="Q444" s="144">
        <v>0</v>
      </c>
      <c r="R444" s="144">
        <f>Q444*H444</f>
        <v>0</v>
      </c>
      <c r="S444" s="144">
        <v>0</v>
      </c>
      <c r="T444" s="145">
        <f>S444*H444</f>
        <v>0</v>
      </c>
      <c r="U444" s="30"/>
      <c r="V444" s="30"/>
      <c r="W444" s="30"/>
      <c r="X444" s="30"/>
      <c r="Y444" s="30"/>
      <c r="Z444" s="30"/>
      <c r="AA444" s="30"/>
      <c r="AB444" s="30"/>
      <c r="AC444" s="30"/>
      <c r="AD444" s="30"/>
      <c r="AE444" s="30"/>
      <c r="AR444" s="146" t="s">
        <v>477</v>
      </c>
      <c r="AT444" s="146" t="s">
        <v>175</v>
      </c>
      <c r="AU444" s="146" t="s">
        <v>79</v>
      </c>
      <c r="AY444" s="18" t="s">
        <v>173</v>
      </c>
      <c r="BE444" s="147">
        <f>IF(N444="základní",J444,0)</f>
        <v>0</v>
      </c>
      <c r="BF444" s="147">
        <f>IF(N444="snížená",J444,0)</f>
        <v>0</v>
      </c>
      <c r="BG444" s="147">
        <f>IF(N444="zákl. přenesená",J444,0)</f>
        <v>0</v>
      </c>
      <c r="BH444" s="147">
        <f>IF(N444="sníž. přenesená",J444,0)</f>
        <v>0</v>
      </c>
      <c r="BI444" s="147">
        <f>IF(N444="nulová",J444,0)</f>
        <v>0</v>
      </c>
      <c r="BJ444" s="18" t="s">
        <v>76</v>
      </c>
      <c r="BK444" s="147">
        <f>ROUND(I444*H444,2)</f>
        <v>0</v>
      </c>
      <c r="BL444" s="18" t="s">
        <v>477</v>
      </c>
      <c r="BM444" s="146" t="s">
        <v>2439</v>
      </c>
    </row>
    <row r="445" spans="1:65" s="12" customFormat="1" ht="22.9" customHeight="1">
      <c r="B445" s="123"/>
      <c r="D445" s="124" t="s">
        <v>69</v>
      </c>
      <c r="E445" s="133" t="s">
        <v>489</v>
      </c>
      <c r="F445" s="133" t="s">
        <v>490</v>
      </c>
      <c r="J445" s="134">
        <f>BK445</f>
        <v>0</v>
      </c>
      <c r="L445" s="123"/>
      <c r="M445" s="127"/>
      <c r="N445" s="128"/>
      <c r="O445" s="128"/>
      <c r="P445" s="129">
        <f>P446</f>
        <v>0</v>
      </c>
      <c r="Q445" s="128"/>
      <c r="R445" s="129">
        <f>R446</f>
        <v>0</v>
      </c>
      <c r="S445" s="128"/>
      <c r="T445" s="130">
        <f>T446</f>
        <v>0</v>
      </c>
      <c r="AR445" s="124" t="s">
        <v>197</v>
      </c>
      <c r="AT445" s="131" t="s">
        <v>69</v>
      </c>
      <c r="AU445" s="131" t="s">
        <v>76</v>
      </c>
      <c r="AY445" s="124" t="s">
        <v>173</v>
      </c>
      <c r="BK445" s="132">
        <f>BK446</f>
        <v>0</v>
      </c>
    </row>
    <row r="446" spans="1:65" s="2" customFormat="1" ht="16.5" customHeight="1">
      <c r="A446" s="30"/>
      <c r="B446" s="135"/>
      <c r="C446" s="136" t="s">
        <v>440</v>
      </c>
      <c r="D446" s="136" t="s">
        <v>175</v>
      </c>
      <c r="E446" s="137" t="s">
        <v>491</v>
      </c>
      <c r="F446" s="138" t="s">
        <v>490</v>
      </c>
      <c r="G446" s="139" t="s">
        <v>476</v>
      </c>
      <c r="H446" s="140">
        <v>1</v>
      </c>
      <c r="I446" s="141"/>
      <c r="J446" s="141">
        <f>ROUND(I446*H446,2)</f>
        <v>0</v>
      </c>
      <c r="K446" s="138" t="s">
        <v>177</v>
      </c>
      <c r="L446" s="31"/>
      <c r="M446" s="142" t="s">
        <v>3</v>
      </c>
      <c r="N446" s="143" t="s">
        <v>41</v>
      </c>
      <c r="O446" s="144">
        <v>0</v>
      </c>
      <c r="P446" s="144">
        <f>O446*H446</f>
        <v>0</v>
      </c>
      <c r="Q446" s="144">
        <v>0</v>
      </c>
      <c r="R446" s="144">
        <f>Q446*H446</f>
        <v>0</v>
      </c>
      <c r="S446" s="144">
        <v>0</v>
      </c>
      <c r="T446" s="145">
        <f>S446*H446</f>
        <v>0</v>
      </c>
      <c r="U446" s="30"/>
      <c r="V446" s="30"/>
      <c r="W446" s="30"/>
      <c r="X446" s="30"/>
      <c r="Y446" s="30"/>
      <c r="Z446" s="30"/>
      <c r="AA446" s="30"/>
      <c r="AB446" s="30"/>
      <c r="AC446" s="30"/>
      <c r="AD446" s="30"/>
      <c r="AE446" s="30"/>
      <c r="AR446" s="146" t="s">
        <v>477</v>
      </c>
      <c r="AT446" s="146" t="s">
        <v>175</v>
      </c>
      <c r="AU446" s="146" t="s">
        <v>79</v>
      </c>
      <c r="AY446" s="18" t="s">
        <v>173</v>
      </c>
      <c r="BE446" s="147">
        <f>IF(N446="základní",J446,0)</f>
        <v>0</v>
      </c>
      <c r="BF446" s="147">
        <f>IF(N446="snížená",J446,0)</f>
        <v>0</v>
      </c>
      <c r="BG446" s="147">
        <f>IF(N446="zákl. přenesená",J446,0)</f>
        <v>0</v>
      </c>
      <c r="BH446" s="147">
        <f>IF(N446="sníž. přenesená",J446,0)</f>
        <v>0</v>
      </c>
      <c r="BI446" s="147">
        <f>IF(N446="nulová",J446,0)</f>
        <v>0</v>
      </c>
      <c r="BJ446" s="18" t="s">
        <v>76</v>
      </c>
      <c r="BK446" s="147">
        <f>ROUND(I446*H446,2)</f>
        <v>0</v>
      </c>
      <c r="BL446" s="18" t="s">
        <v>477</v>
      </c>
      <c r="BM446" s="146" t="s">
        <v>2440</v>
      </c>
    </row>
    <row r="447" spans="1:65" s="12" customFormat="1" ht="22.9" customHeight="1">
      <c r="B447" s="123"/>
      <c r="D447" s="124" t="s">
        <v>69</v>
      </c>
      <c r="E447" s="133" t="s">
        <v>492</v>
      </c>
      <c r="F447" s="133" t="s">
        <v>493</v>
      </c>
      <c r="J447" s="134">
        <f>BK447</f>
        <v>0</v>
      </c>
      <c r="L447" s="123"/>
      <c r="M447" s="127"/>
      <c r="N447" s="128"/>
      <c r="O447" s="128"/>
      <c r="P447" s="129">
        <f>P448</f>
        <v>0</v>
      </c>
      <c r="Q447" s="128"/>
      <c r="R447" s="129">
        <f>R448</f>
        <v>0</v>
      </c>
      <c r="S447" s="128"/>
      <c r="T447" s="130">
        <f>T448</f>
        <v>0</v>
      </c>
      <c r="AR447" s="124" t="s">
        <v>197</v>
      </c>
      <c r="AT447" s="131" t="s">
        <v>69</v>
      </c>
      <c r="AU447" s="131" t="s">
        <v>76</v>
      </c>
      <c r="AY447" s="124" t="s">
        <v>173</v>
      </c>
      <c r="BK447" s="132">
        <f>BK448</f>
        <v>0</v>
      </c>
    </row>
    <row r="448" spans="1:65" s="2" customFormat="1" ht="16.5" customHeight="1">
      <c r="A448" s="30"/>
      <c r="B448" s="135"/>
      <c r="C448" s="136" t="s">
        <v>441</v>
      </c>
      <c r="D448" s="136" t="s">
        <v>175</v>
      </c>
      <c r="E448" s="137" t="s">
        <v>494</v>
      </c>
      <c r="F448" s="138" t="s">
        <v>493</v>
      </c>
      <c r="G448" s="139" t="s">
        <v>476</v>
      </c>
      <c r="H448" s="140">
        <v>1</v>
      </c>
      <c r="I448" s="141"/>
      <c r="J448" s="141">
        <f>ROUND(I448*H448,2)</f>
        <v>0</v>
      </c>
      <c r="K448" s="138" t="s">
        <v>177</v>
      </c>
      <c r="L448" s="31"/>
      <c r="M448" s="142" t="s">
        <v>3</v>
      </c>
      <c r="N448" s="143" t="s">
        <v>41</v>
      </c>
      <c r="O448" s="144">
        <v>0</v>
      </c>
      <c r="P448" s="144">
        <f>O448*H448</f>
        <v>0</v>
      </c>
      <c r="Q448" s="144">
        <v>0</v>
      </c>
      <c r="R448" s="144">
        <f>Q448*H448</f>
        <v>0</v>
      </c>
      <c r="S448" s="144">
        <v>0</v>
      </c>
      <c r="T448" s="145">
        <f>S448*H448</f>
        <v>0</v>
      </c>
      <c r="U448" s="30"/>
      <c r="V448" s="30"/>
      <c r="W448" s="30"/>
      <c r="X448" s="30"/>
      <c r="Y448" s="30"/>
      <c r="Z448" s="30"/>
      <c r="AA448" s="30"/>
      <c r="AB448" s="30"/>
      <c r="AC448" s="30"/>
      <c r="AD448" s="30"/>
      <c r="AE448" s="30"/>
      <c r="AR448" s="146" t="s">
        <v>477</v>
      </c>
      <c r="AT448" s="146" t="s">
        <v>175</v>
      </c>
      <c r="AU448" s="146" t="s">
        <v>79</v>
      </c>
      <c r="AY448" s="18" t="s">
        <v>173</v>
      </c>
      <c r="BE448" s="147">
        <f>IF(N448="základní",J448,0)</f>
        <v>0</v>
      </c>
      <c r="BF448" s="147">
        <f>IF(N448="snížená",J448,0)</f>
        <v>0</v>
      </c>
      <c r="BG448" s="147">
        <f>IF(N448="zákl. přenesená",J448,0)</f>
        <v>0</v>
      </c>
      <c r="BH448" s="147">
        <f>IF(N448="sníž. přenesená",J448,0)</f>
        <v>0</v>
      </c>
      <c r="BI448" s="147">
        <f>IF(N448="nulová",J448,0)</f>
        <v>0</v>
      </c>
      <c r="BJ448" s="18" t="s">
        <v>76</v>
      </c>
      <c r="BK448" s="147">
        <f>ROUND(I448*H448,2)</f>
        <v>0</v>
      </c>
      <c r="BL448" s="18" t="s">
        <v>477</v>
      </c>
      <c r="BM448" s="146" t="s">
        <v>2441</v>
      </c>
    </row>
    <row r="449" spans="1:65" s="12" customFormat="1" ht="22.9" customHeight="1">
      <c r="B449" s="123"/>
      <c r="D449" s="124" t="s">
        <v>69</v>
      </c>
      <c r="E449" s="133" t="s">
        <v>495</v>
      </c>
      <c r="F449" s="133" t="s">
        <v>496</v>
      </c>
      <c r="J449" s="134">
        <f>BK449</f>
        <v>0</v>
      </c>
      <c r="L449" s="123"/>
      <c r="M449" s="127"/>
      <c r="N449" s="128"/>
      <c r="O449" s="128"/>
      <c r="P449" s="129">
        <f>P450</f>
        <v>0</v>
      </c>
      <c r="Q449" s="128"/>
      <c r="R449" s="129">
        <f>R450</f>
        <v>0</v>
      </c>
      <c r="S449" s="128"/>
      <c r="T449" s="130">
        <f>T450</f>
        <v>0</v>
      </c>
      <c r="AR449" s="124" t="s">
        <v>197</v>
      </c>
      <c r="AT449" s="131" t="s">
        <v>69</v>
      </c>
      <c r="AU449" s="131" t="s">
        <v>76</v>
      </c>
      <c r="AY449" s="124" t="s">
        <v>173</v>
      </c>
      <c r="BK449" s="132">
        <f>BK450</f>
        <v>0</v>
      </c>
    </row>
    <row r="450" spans="1:65" s="2" customFormat="1" ht="16.5" customHeight="1">
      <c r="A450" s="30"/>
      <c r="B450" s="135"/>
      <c r="C450" s="136" t="s">
        <v>442</v>
      </c>
      <c r="D450" s="136" t="s">
        <v>175</v>
      </c>
      <c r="E450" s="137" t="s">
        <v>497</v>
      </c>
      <c r="F450" s="138" t="s">
        <v>496</v>
      </c>
      <c r="G450" s="139" t="s">
        <v>476</v>
      </c>
      <c r="H450" s="140">
        <v>1</v>
      </c>
      <c r="I450" s="141"/>
      <c r="J450" s="141">
        <f>ROUND(I450*H450,2)</f>
        <v>0</v>
      </c>
      <c r="K450" s="138" t="s">
        <v>177</v>
      </c>
      <c r="L450" s="31"/>
      <c r="M450" s="142" t="s">
        <v>3</v>
      </c>
      <c r="N450" s="143" t="s">
        <v>41</v>
      </c>
      <c r="O450" s="144">
        <v>0</v>
      </c>
      <c r="P450" s="144">
        <f>O450*H450</f>
        <v>0</v>
      </c>
      <c r="Q450" s="144">
        <v>0</v>
      </c>
      <c r="R450" s="144">
        <f>Q450*H450</f>
        <v>0</v>
      </c>
      <c r="S450" s="144">
        <v>0</v>
      </c>
      <c r="T450" s="145">
        <f>S450*H450</f>
        <v>0</v>
      </c>
      <c r="U450" s="30"/>
      <c r="V450" s="30"/>
      <c r="W450" s="30"/>
      <c r="X450" s="30"/>
      <c r="Y450" s="30"/>
      <c r="Z450" s="30"/>
      <c r="AA450" s="30"/>
      <c r="AB450" s="30"/>
      <c r="AC450" s="30"/>
      <c r="AD450" s="30"/>
      <c r="AE450" s="30"/>
      <c r="AR450" s="146" t="s">
        <v>477</v>
      </c>
      <c r="AT450" s="146" t="s">
        <v>175</v>
      </c>
      <c r="AU450" s="146" t="s">
        <v>79</v>
      </c>
      <c r="AY450" s="18" t="s">
        <v>173</v>
      </c>
      <c r="BE450" s="147">
        <f>IF(N450="základní",J450,0)</f>
        <v>0</v>
      </c>
      <c r="BF450" s="147">
        <f>IF(N450="snížená",J450,0)</f>
        <v>0</v>
      </c>
      <c r="BG450" s="147">
        <f>IF(N450="zákl. přenesená",J450,0)</f>
        <v>0</v>
      </c>
      <c r="BH450" s="147">
        <f>IF(N450="sníž. přenesená",J450,0)</f>
        <v>0</v>
      </c>
      <c r="BI450" s="147">
        <f>IF(N450="nulová",J450,0)</f>
        <v>0</v>
      </c>
      <c r="BJ450" s="18" t="s">
        <v>76</v>
      </c>
      <c r="BK450" s="147">
        <f>ROUND(I450*H450,2)</f>
        <v>0</v>
      </c>
      <c r="BL450" s="18" t="s">
        <v>477</v>
      </c>
      <c r="BM450" s="146" t="s">
        <v>2442</v>
      </c>
    </row>
    <row r="451" spans="1:65" s="12" customFormat="1" ht="22.9" customHeight="1">
      <c r="B451" s="123"/>
      <c r="D451" s="124" t="s">
        <v>69</v>
      </c>
      <c r="E451" s="133" t="s">
        <v>498</v>
      </c>
      <c r="F451" s="133" t="s">
        <v>499</v>
      </c>
      <c r="J451" s="134">
        <f>BK451</f>
        <v>0</v>
      </c>
      <c r="L451" s="123"/>
      <c r="M451" s="127"/>
      <c r="N451" s="128"/>
      <c r="O451" s="128"/>
      <c r="P451" s="129">
        <f>P452</f>
        <v>0</v>
      </c>
      <c r="Q451" s="128"/>
      <c r="R451" s="129">
        <f>R452</f>
        <v>0</v>
      </c>
      <c r="S451" s="128"/>
      <c r="T451" s="130">
        <f>T452</f>
        <v>0</v>
      </c>
      <c r="AR451" s="124" t="s">
        <v>197</v>
      </c>
      <c r="AT451" s="131" t="s">
        <v>69</v>
      </c>
      <c r="AU451" s="131" t="s">
        <v>76</v>
      </c>
      <c r="AY451" s="124" t="s">
        <v>173</v>
      </c>
      <c r="BK451" s="132">
        <f>BK452</f>
        <v>0</v>
      </c>
    </row>
    <row r="452" spans="1:65" s="2" customFormat="1" ht="16.5" customHeight="1">
      <c r="A452" s="30"/>
      <c r="B452" s="135"/>
      <c r="C452" s="136" t="s">
        <v>446</v>
      </c>
      <c r="D452" s="136" t="s">
        <v>175</v>
      </c>
      <c r="E452" s="137" t="s">
        <v>500</v>
      </c>
      <c r="F452" s="138" t="s">
        <v>499</v>
      </c>
      <c r="G452" s="139" t="s">
        <v>476</v>
      </c>
      <c r="H452" s="140">
        <v>1</v>
      </c>
      <c r="I452" s="141"/>
      <c r="J452" s="141">
        <f>ROUND(I452*H452,2)</f>
        <v>0</v>
      </c>
      <c r="K452" s="138" t="s">
        <v>177</v>
      </c>
      <c r="L452" s="31"/>
      <c r="M452" s="142" t="s">
        <v>3</v>
      </c>
      <c r="N452" s="143" t="s">
        <v>41</v>
      </c>
      <c r="O452" s="144">
        <v>0</v>
      </c>
      <c r="P452" s="144">
        <f>O452*H452</f>
        <v>0</v>
      </c>
      <c r="Q452" s="144">
        <v>0</v>
      </c>
      <c r="R452" s="144">
        <f>Q452*H452</f>
        <v>0</v>
      </c>
      <c r="S452" s="144">
        <v>0</v>
      </c>
      <c r="T452" s="145">
        <f>S452*H452</f>
        <v>0</v>
      </c>
      <c r="U452" s="30"/>
      <c r="V452" s="30"/>
      <c r="W452" s="30"/>
      <c r="X452" s="30"/>
      <c r="Y452" s="30"/>
      <c r="Z452" s="30"/>
      <c r="AA452" s="30"/>
      <c r="AB452" s="30"/>
      <c r="AC452" s="30"/>
      <c r="AD452" s="30"/>
      <c r="AE452" s="30"/>
      <c r="AR452" s="146" t="s">
        <v>477</v>
      </c>
      <c r="AT452" s="146" t="s">
        <v>175</v>
      </c>
      <c r="AU452" s="146" t="s">
        <v>79</v>
      </c>
      <c r="AY452" s="18" t="s">
        <v>173</v>
      </c>
      <c r="BE452" s="147">
        <f>IF(N452="základní",J452,0)</f>
        <v>0</v>
      </c>
      <c r="BF452" s="147">
        <f>IF(N452="snížená",J452,0)</f>
        <v>0</v>
      </c>
      <c r="BG452" s="147">
        <f>IF(N452="zákl. přenesená",J452,0)</f>
        <v>0</v>
      </c>
      <c r="BH452" s="147">
        <f>IF(N452="sníž. přenesená",J452,0)</f>
        <v>0</v>
      </c>
      <c r="BI452" s="147">
        <f>IF(N452="nulová",J452,0)</f>
        <v>0</v>
      </c>
      <c r="BJ452" s="18" t="s">
        <v>76</v>
      </c>
      <c r="BK452" s="147">
        <f>ROUND(I452*H452,2)</f>
        <v>0</v>
      </c>
      <c r="BL452" s="18" t="s">
        <v>477</v>
      </c>
      <c r="BM452" s="146" t="s">
        <v>2443</v>
      </c>
    </row>
    <row r="453" spans="1:65" s="12" customFormat="1" ht="22.9" customHeight="1">
      <c r="B453" s="123"/>
      <c r="D453" s="124" t="s">
        <v>69</v>
      </c>
      <c r="E453" s="133" t="s">
        <v>501</v>
      </c>
      <c r="F453" s="133" t="s">
        <v>502</v>
      </c>
      <c r="J453" s="134">
        <f>BK453</f>
        <v>0</v>
      </c>
      <c r="L453" s="123"/>
      <c r="M453" s="127"/>
      <c r="N453" s="128"/>
      <c r="O453" s="128"/>
      <c r="P453" s="129">
        <f>P454</f>
        <v>0</v>
      </c>
      <c r="Q453" s="128"/>
      <c r="R453" s="129">
        <f>R454</f>
        <v>0</v>
      </c>
      <c r="S453" s="128"/>
      <c r="T453" s="130">
        <f>T454</f>
        <v>0</v>
      </c>
      <c r="AR453" s="124" t="s">
        <v>197</v>
      </c>
      <c r="AT453" s="131" t="s">
        <v>69</v>
      </c>
      <c r="AU453" s="131" t="s">
        <v>76</v>
      </c>
      <c r="AY453" s="124" t="s">
        <v>173</v>
      </c>
      <c r="BK453" s="132">
        <f>BK454</f>
        <v>0</v>
      </c>
    </row>
    <row r="454" spans="1:65" s="2" customFormat="1" ht="16.5" customHeight="1">
      <c r="A454" s="30"/>
      <c r="B454" s="135"/>
      <c r="C454" s="136" t="s">
        <v>450</v>
      </c>
      <c r="D454" s="136" t="s">
        <v>175</v>
      </c>
      <c r="E454" s="137" t="s">
        <v>503</v>
      </c>
      <c r="F454" s="138" t="s">
        <v>504</v>
      </c>
      <c r="G454" s="139" t="s">
        <v>476</v>
      </c>
      <c r="H454" s="140">
        <v>1</v>
      </c>
      <c r="I454" s="141"/>
      <c r="J454" s="141">
        <f>ROUND(I454*H454,2)</f>
        <v>0</v>
      </c>
      <c r="K454" s="138" t="s">
        <v>177</v>
      </c>
      <c r="L454" s="31"/>
      <c r="M454" s="142" t="s">
        <v>3</v>
      </c>
      <c r="N454" s="143" t="s">
        <v>41</v>
      </c>
      <c r="O454" s="144">
        <v>0</v>
      </c>
      <c r="P454" s="144">
        <f>O454*H454</f>
        <v>0</v>
      </c>
      <c r="Q454" s="144">
        <v>0</v>
      </c>
      <c r="R454" s="144">
        <f>Q454*H454</f>
        <v>0</v>
      </c>
      <c r="S454" s="144">
        <v>0</v>
      </c>
      <c r="T454" s="145">
        <f>S454*H454</f>
        <v>0</v>
      </c>
      <c r="U454" s="30"/>
      <c r="V454" s="30"/>
      <c r="W454" s="30"/>
      <c r="X454" s="30"/>
      <c r="Y454" s="30"/>
      <c r="Z454" s="30"/>
      <c r="AA454" s="30"/>
      <c r="AB454" s="30"/>
      <c r="AC454" s="30"/>
      <c r="AD454" s="30"/>
      <c r="AE454" s="30"/>
      <c r="AR454" s="146" t="s">
        <v>477</v>
      </c>
      <c r="AT454" s="146" t="s">
        <v>175</v>
      </c>
      <c r="AU454" s="146" t="s">
        <v>79</v>
      </c>
      <c r="AY454" s="18" t="s">
        <v>173</v>
      </c>
      <c r="BE454" s="147">
        <f>IF(N454="základní",J454,0)</f>
        <v>0</v>
      </c>
      <c r="BF454" s="147">
        <f>IF(N454="snížená",J454,0)</f>
        <v>0</v>
      </c>
      <c r="BG454" s="147">
        <f>IF(N454="zákl. přenesená",J454,0)</f>
        <v>0</v>
      </c>
      <c r="BH454" s="147">
        <f>IF(N454="sníž. přenesená",J454,0)</f>
        <v>0</v>
      </c>
      <c r="BI454" s="147">
        <f>IF(N454="nulová",J454,0)</f>
        <v>0</v>
      </c>
      <c r="BJ454" s="18" t="s">
        <v>76</v>
      </c>
      <c r="BK454" s="147">
        <f>ROUND(I454*H454,2)</f>
        <v>0</v>
      </c>
      <c r="BL454" s="18" t="s">
        <v>477</v>
      </c>
      <c r="BM454" s="146" t="s">
        <v>2444</v>
      </c>
    </row>
    <row r="455" spans="1:65" s="12" customFormat="1" ht="22.9" customHeight="1">
      <c r="B455" s="123"/>
      <c r="D455" s="124" t="s">
        <v>69</v>
      </c>
      <c r="E455" s="133" t="s">
        <v>505</v>
      </c>
      <c r="F455" s="133" t="s">
        <v>506</v>
      </c>
      <c r="J455" s="134">
        <f>BK455</f>
        <v>0</v>
      </c>
      <c r="L455" s="123"/>
      <c r="M455" s="127"/>
      <c r="N455" s="128"/>
      <c r="O455" s="128"/>
      <c r="P455" s="129">
        <f>P456</f>
        <v>0</v>
      </c>
      <c r="Q455" s="128"/>
      <c r="R455" s="129">
        <f>R456</f>
        <v>0</v>
      </c>
      <c r="S455" s="128"/>
      <c r="T455" s="130">
        <f>T456</f>
        <v>0</v>
      </c>
      <c r="AR455" s="124" t="s">
        <v>197</v>
      </c>
      <c r="AT455" s="131" t="s">
        <v>69</v>
      </c>
      <c r="AU455" s="131" t="s">
        <v>76</v>
      </c>
      <c r="AY455" s="124" t="s">
        <v>173</v>
      </c>
      <c r="BK455" s="132">
        <f>BK456</f>
        <v>0</v>
      </c>
    </row>
    <row r="456" spans="1:65" s="2" customFormat="1" ht="16.5" customHeight="1">
      <c r="A456" s="30"/>
      <c r="B456" s="135"/>
      <c r="C456" s="136" t="s">
        <v>453</v>
      </c>
      <c r="D456" s="136" t="s">
        <v>175</v>
      </c>
      <c r="E456" s="137" t="s">
        <v>507</v>
      </c>
      <c r="F456" s="138" t="s">
        <v>506</v>
      </c>
      <c r="G456" s="139" t="s">
        <v>476</v>
      </c>
      <c r="H456" s="140">
        <v>1</v>
      </c>
      <c r="I456" s="141"/>
      <c r="J456" s="141">
        <f>ROUND(I456*H456,2)</f>
        <v>0</v>
      </c>
      <c r="K456" s="138" t="s">
        <v>177</v>
      </c>
      <c r="L456" s="31"/>
      <c r="M456" s="181" t="s">
        <v>3</v>
      </c>
      <c r="N456" s="182" t="s">
        <v>41</v>
      </c>
      <c r="O456" s="183">
        <v>0</v>
      </c>
      <c r="P456" s="183">
        <f>O456*H456</f>
        <v>0</v>
      </c>
      <c r="Q456" s="183">
        <v>0</v>
      </c>
      <c r="R456" s="183">
        <f>Q456*H456</f>
        <v>0</v>
      </c>
      <c r="S456" s="183">
        <v>0</v>
      </c>
      <c r="T456" s="184">
        <f>S456*H456</f>
        <v>0</v>
      </c>
      <c r="U456" s="30"/>
      <c r="V456" s="30"/>
      <c r="W456" s="30"/>
      <c r="X456" s="30"/>
      <c r="Y456" s="30"/>
      <c r="Z456" s="30"/>
      <c r="AA456" s="30"/>
      <c r="AB456" s="30"/>
      <c r="AC456" s="30"/>
      <c r="AD456" s="30"/>
      <c r="AE456" s="30"/>
      <c r="AR456" s="146" t="s">
        <v>477</v>
      </c>
      <c r="AT456" s="146" t="s">
        <v>175</v>
      </c>
      <c r="AU456" s="146" t="s">
        <v>79</v>
      </c>
      <c r="AY456" s="18" t="s">
        <v>173</v>
      </c>
      <c r="BE456" s="147">
        <f>IF(N456="základní",J456,0)</f>
        <v>0</v>
      </c>
      <c r="BF456" s="147">
        <f>IF(N456="snížená",J456,0)</f>
        <v>0</v>
      </c>
      <c r="BG456" s="147">
        <f>IF(N456="zákl. přenesená",J456,0)</f>
        <v>0</v>
      </c>
      <c r="BH456" s="147">
        <f>IF(N456="sníž. přenesená",J456,0)</f>
        <v>0</v>
      </c>
      <c r="BI456" s="147">
        <f>IF(N456="nulová",J456,0)</f>
        <v>0</v>
      </c>
      <c r="BJ456" s="18" t="s">
        <v>76</v>
      </c>
      <c r="BK456" s="147">
        <f>ROUND(I456*H456,2)</f>
        <v>0</v>
      </c>
      <c r="BL456" s="18" t="s">
        <v>477</v>
      </c>
      <c r="BM456" s="146" t="s">
        <v>2445</v>
      </c>
    </row>
    <row r="457" spans="1:65" s="2" customFormat="1" ht="6.95" customHeight="1">
      <c r="A457" s="30"/>
      <c r="B457" s="40"/>
      <c r="C457" s="41"/>
      <c r="D457" s="41"/>
      <c r="E457" s="41"/>
      <c r="F457" s="41"/>
      <c r="G457" s="41"/>
      <c r="H457" s="41"/>
      <c r="I457" s="41"/>
      <c r="J457" s="41"/>
      <c r="K457" s="41"/>
      <c r="L457" s="31"/>
      <c r="M457" s="30"/>
      <c r="O457" s="30"/>
      <c r="P457" s="30"/>
      <c r="Q457" s="30"/>
      <c r="R457" s="30"/>
      <c r="S457" s="30"/>
      <c r="T457" s="30"/>
      <c r="U457" s="30"/>
      <c r="V457" s="30"/>
      <c r="W457" s="30"/>
      <c r="X457" s="30"/>
      <c r="Y457" s="30"/>
      <c r="Z457" s="30"/>
      <c r="AA457" s="30"/>
      <c r="AB457" s="30"/>
      <c r="AC457" s="30"/>
      <c r="AD457" s="30"/>
      <c r="AE457" s="30"/>
    </row>
  </sheetData>
  <autoFilter ref="C102:K456"/>
  <mergeCells count="8">
    <mergeCell ref="E93:H93"/>
    <mergeCell ref="E95:H95"/>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377"/>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6"/>
    </row>
    <row r="2" spans="1:46" s="1" customFormat="1" ht="36.950000000000003" customHeight="1">
      <c r="L2" s="286" t="s">
        <v>6</v>
      </c>
      <c r="M2" s="273"/>
      <c r="N2" s="273"/>
      <c r="O2" s="273"/>
      <c r="P2" s="273"/>
      <c r="Q2" s="273"/>
      <c r="R2" s="273"/>
      <c r="S2" s="273"/>
      <c r="T2" s="273"/>
      <c r="U2" s="273"/>
      <c r="V2" s="273"/>
      <c r="AT2" s="18" t="s">
        <v>121</v>
      </c>
    </row>
    <row r="3" spans="1:46" s="1" customFormat="1" ht="6.95" customHeight="1">
      <c r="B3" s="19"/>
      <c r="C3" s="20"/>
      <c r="D3" s="20"/>
      <c r="E3" s="20"/>
      <c r="F3" s="20"/>
      <c r="G3" s="20"/>
      <c r="H3" s="20"/>
      <c r="I3" s="20"/>
      <c r="J3" s="20"/>
      <c r="K3" s="20"/>
      <c r="L3" s="21"/>
      <c r="AT3" s="18" t="s">
        <v>79</v>
      </c>
    </row>
    <row r="4" spans="1:46" s="1" customFormat="1" ht="24.95" customHeight="1">
      <c r="B4" s="21"/>
      <c r="D4" s="22" t="s">
        <v>125</v>
      </c>
      <c r="L4" s="21"/>
      <c r="M4" s="87" t="s">
        <v>11</v>
      </c>
      <c r="AT4" s="18" t="s">
        <v>4</v>
      </c>
    </row>
    <row r="5" spans="1:46" s="1" customFormat="1" ht="6.95" customHeight="1">
      <c r="B5" s="21"/>
      <c r="L5" s="21"/>
    </row>
    <row r="6" spans="1:46" s="1" customFormat="1" ht="12" customHeight="1">
      <c r="B6" s="21"/>
      <c r="D6" s="27" t="s">
        <v>15</v>
      </c>
      <c r="L6" s="21"/>
    </row>
    <row r="7" spans="1:46" s="1" customFormat="1" ht="16.5" customHeight="1">
      <c r="B7" s="21"/>
      <c r="E7" s="296" t="str">
        <f>'Rekapitulace stavby'!K6</f>
        <v>Oprava traťového úseku Hanušovice - Jeseník</v>
      </c>
      <c r="F7" s="297"/>
      <c r="G7" s="297"/>
      <c r="H7" s="297"/>
      <c r="L7" s="21"/>
    </row>
    <row r="8" spans="1:46" s="2" customFormat="1" ht="12" customHeight="1">
      <c r="A8" s="30"/>
      <c r="B8" s="31"/>
      <c r="C8" s="30"/>
      <c r="D8" s="27" t="s">
        <v>126</v>
      </c>
      <c r="E8" s="30"/>
      <c r="F8" s="30"/>
      <c r="G8" s="30"/>
      <c r="H8" s="30"/>
      <c r="I8" s="30"/>
      <c r="J8" s="30"/>
      <c r="K8" s="30"/>
      <c r="L8" s="88"/>
      <c r="S8" s="30"/>
      <c r="T8" s="30"/>
      <c r="U8" s="30"/>
      <c r="V8" s="30"/>
      <c r="W8" s="30"/>
      <c r="X8" s="30"/>
      <c r="Y8" s="30"/>
      <c r="Z8" s="30"/>
      <c r="AA8" s="30"/>
      <c r="AB8" s="30"/>
      <c r="AC8" s="30"/>
      <c r="AD8" s="30"/>
      <c r="AE8" s="30"/>
    </row>
    <row r="9" spans="1:46" s="2" customFormat="1" ht="24.75" customHeight="1">
      <c r="A9" s="30"/>
      <c r="B9" s="31"/>
      <c r="C9" s="30"/>
      <c r="D9" s="30"/>
      <c r="E9" s="267" t="s">
        <v>2446</v>
      </c>
      <c r="F9" s="298"/>
      <c r="G9" s="298"/>
      <c r="H9" s="298"/>
      <c r="I9" s="30"/>
      <c r="J9" s="30"/>
      <c r="K9" s="30"/>
      <c r="L9" s="88"/>
      <c r="S9" s="30"/>
      <c r="T9" s="30"/>
      <c r="U9" s="30"/>
      <c r="V9" s="30"/>
      <c r="W9" s="30"/>
      <c r="X9" s="30"/>
      <c r="Y9" s="30"/>
      <c r="Z9" s="30"/>
      <c r="AA9" s="30"/>
      <c r="AB9" s="30"/>
      <c r="AC9" s="30"/>
      <c r="AD9" s="30"/>
      <c r="AE9" s="30"/>
    </row>
    <row r="10" spans="1:46" s="2" customFormat="1">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c r="A12" s="30"/>
      <c r="B12" s="31"/>
      <c r="C12" s="30"/>
      <c r="D12" s="27" t="s">
        <v>19</v>
      </c>
      <c r="E12" s="30"/>
      <c r="F12" s="25" t="s">
        <v>20</v>
      </c>
      <c r="G12" s="30"/>
      <c r="H12" s="30"/>
      <c r="I12" s="27" t="s">
        <v>21</v>
      </c>
      <c r="J12" s="48" t="str">
        <f>'Rekapitulace stavby'!AN8</f>
        <v>26. 3. 2020</v>
      </c>
      <c r="K12" s="30"/>
      <c r="L12" s="88"/>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c r="A14" s="30"/>
      <c r="B14" s="31"/>
      <c r="C14" s="30"/>
      <c r="D14" s="27" t="s">
        <v>23</v>
      </c>
      <c r="E14" s="30"/>
      <c r="F14" s="30"/>
      <c r="G14" s="30"/>
      <c r="H14" s="30"/>
      <c r="I14" s="27" t="s">
        <v>24</v>
      </c>
      <c r="J14" s="25" t="s">
        <v>3</v>
      </c>
      <c r="K14" s="30"/>
      <c r="L14" s="88"/>
      <c r="S14" s="30"/>
      <c r="T14" s="30"/>
      <c r="U14" s="30"/>
      <c r="V14" s="30"/>
      <c r="W14" s="30"/>
      <c r="X14" s="30"/>
      <c r="Y14" s="30"/>
      <c r="Z14" s="30"/>
      <c r="AA14" s="30"/>
      <c r="AB14" s="30"/>
      <c r="AC14" s="30"/>
      <c r="AD14" s="30"/>
      <c r="AE14" s="30"/>
    </row>
    <row r="15" spans="1:46" s="2" customFormat="1" ht="18" customHeight="1">
      <c r="A15" s="30"/>
      <c r="B15" s="31"/>
      <c r="C15" s="30"/>
      <c r="D15" s="30"/>
      <c r="E15" s="25" t="s">
        <v>25</v>
      </c>
      <c r="F15" s="30"/>
      <c r="G15" s="30"/>
      <c r="H15" s="30"/>
      <c r="I15" s="27" t="s">
        <v>26</v>
      </c>
      <c r="J15" s="25" t="s">
        <v>3</v>
      </c>
      <c r="K15" s="30"/>
      <c r="L15" s="88"/>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c r="A17" s="30"/>
      <c r="B17" s="31"/>
      <c r="C17" s="30"/>
      <c r="D17" s="27" t="s">
        <v>27</v>
      </c>
      <c r="E17" s="30"/>
      <c r="F17" s="30"/>
      <c r="G17" s="30"/>
      <c r="H17" s="30"/>
      <c r="I17" s="27" t="s">
        <v>24</v>
      </c>
      <c r="J17" s="25" t="s">
        <v>3</v>
      </c>
      <c r="K17" s="30"/>
      <c r="L17" s="88"/>
      <c r="S17" s="30"/>
      <c r="T17" s="30"/>
      <c r="U17" s="30"/>
      <c r="V17" s="30"/>
      <c r="W17" s="30"/>
      <c r="X17" s="30"/>
      <c r="Y17" s="30"/>
      <c r="Z17" s="30"/>
      <c r="AA17" s="30"/>
      <c r="AB17" s="30"/>
      <c r="AC17" s="30"/>
      <c r="AD17" s="30"/>
      <c r="AE17" s="30"/>
    </row>
    <row r="18" spans="1:31" s="2" customFormat="1" ht="18" customHeight="1">
      <c r="A18" s="30"/>
      <c r="B18" s="31"/>
      <c r="C18" s="30"/>
      <c r="D18" s="30"/>
      <c r="E18" s="25" t="s">
        <v>28</v>
      </c>
      <c r="F18" s="30"/>
      <c r="G18" s="30"/>
      <c r="H18" s="30"/>
      <c r="I18" s="27" t="s">
        <v>26</v>
      </c>
      <c r="J18" s="25" t="s">
        <v>3</v>
      </c>
      <c r="K18" s="30"/>
      <c r="L18" s="88"/>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c r="A20" s="30"/>
      <c r="B20" s="31"/>
      <c r="C20" s="30"/>
      <c r="D20" s="27" t="s">
        <v>29</v>
      </c>
      <c r="E20" s="30"/>
      <c r="F20" s="30"/>
      <c r="G20" s="30"/>
      <c r="H20" s="30"/>
      <c r="I20" s="27" t="s">
        <v>24</v>
      </c>
      <c r="J20" s="25" t="s">
        <v>3</v>
      </c>
      <c r="K20" s="30"/>
      <c r="L20" s="88"/>
      <c r="S20" s="30"/>
      <c r="T20" s="30"/>
      <c r="U20" s="30"/>
      <c r="V20" s="30"/>
      <c r="W20" s="30"/>
      <c r="X20" s="30"/>
      <c r="Y20" s="30"/>
      <c r="Z20" s="30"/>
      <c r="AA20" s="30"/>
      <c r="AB20" s="30"/>
      <c r="AC20" s="30"/>
      <c r="AD20" s="30"/>
      <c r="AE20" s="30"/>
    </row>
    <row r="21" spans="1:31" s="2" customFormat="1" ht="18" customHeight="1">
      <c r="A21" s="30"/>
      <c r="B21" s="31"/>
      <c r="C21" s="30"/>
      <c r="D21" s="30"/>
      <c r="E21" s="25" t="s">
        <v>1614</v>
      </c>
      <c r="F21" s="30"/>
      <c r="G21" s="30"/>
      <c r="H21" s="30"/>
      <c r="I21" s="27" t="s">
        <v>26</v>
      </c>
      <c r="J21" s="25" t="s">
        <v>3</v>
      </c>
      <c r="K21" s="30"/>
      <c r="L21" s="88"/>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c r="A23" s="30"/>
      <c r="B23" s="31"/>
      <c r="C23" s="30"/>
      <c r="D23" s="27" t="s">
        <v>32</v>
      </c>
      <c r="E23" s="30"/>
      <c r="F23" s="30"/>
      <c r="G23" s="30"/>
      <c r="H23" s="30"/>
      <c r="I23" s="27" t="s">
        <v>24</v>
      </c>
      <c r="J23" s="25" t="s">
        <v>3</v>
      </c>
      <c r="K23" s="30"/>
      <c r="L23" s="88"/>
      <c r="S23" s="30"/>
      <c r="T23" s="30"/>
      <c r="U23" s="30"/>
      <c r="V23" s="30"/>
      <c r="W23" s="30"/>
      <c r="X23" s="30"/>
      <c r="Y23" s="30"/>
      <c r="Z23" s="30"/>
      <c r="AA23" s="30"/>
      <c r="AB23" s="30"/>
      <c r="AC23" s="30"/>
      <c r="AD23" s="30"/>
      <c r="AE23" s="30"/>
    </row>
    <row r="24" spans="1:31" s="2" customFormat="1" ht="18" customHeight="1">
      <c r="A24" s="30"/>
      <c r="B24" s="31"/>
      <c r="C24" s="30"/>
      <c r="D24" s="30"/>
      <c r="E24" s="25" t="s">
        <v>33</v>
      </c>
      <c r="F24" s="30"/>
      <c r="G24" s="30"/>
      <c r="H24" s="30"/>
      <c r="I24" s="27" t="s">
        <v>26</v>
      </c>
      <c r="J24" s="25" t="s">
        <v>3</v>
      </c>
      <c r="K24" s="30"/>
      <c r="L24" s="88"/>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c r="A26" s="30"/>
      <c r="B26" s="31"/>
      <c r="C26" s="30"/>
      <c r="D26" s="27" t="s">
        <v>34</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c r="A27" s="89"/>
      <c r="B27" s="90"/>
      <c r="C27" s="89"/>
      <c r="D27" s="89"/>
      <c r="E27" s="275" t="s">
        <v>3</v>
      </c>
      <c r="F27" s="275"/>
      <c r="G27" s="275"/>
      <c r="H27" s="275"/>
      <c r="I27" s="89"/>
      <c r="J27" s="89"/>
      <c r="K27" s="89"/>
      <c r="L27" s="91"/>
      <c r="S27" s="89"/>
      <c r="T27" s="89"/>
      <c r="U27" s="89"/>
      <c r="V27" s="89"/>
      <c r="W27" s="89"/>
      <c r="X27" s="89"/>
      <c r="Y27" s="89"/>
      <c r="Z27" s="89"/>
      <c r="AA27" s="89"/>
      <c r="AB27" s="89"/>
      <c r="AC27" s="89"/>
      <c r="AD27" s="89"/>
      <c r="AE27" s="89"/>
    </row>
    <row r="28" spans="1:31" s="2" customFormat="1" ht="6.95" customHeight="1">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c r="A30" s="30"/>
      <c r="B30" s="31"/>
      <c r="C30" s="30"/>
      <c r="D30" s="92" t="s">
        <v>36</v>
      </c>
      <c r="E30" s="30"/>
      <c r="F30" s="30"/>
      <c r="G30" s="30"/>
      <c r="H30" s="30"/>
      <c r="I30" s="30"/>
      <c r="J30" s="64">
        <f>ROUND(J100, 2)</f>
        <v>0</v>
      </c>
      <c r="K30" s="30"/>
      <c r="L30" s="88"/>
      <c r="S30" s="30"/>
      <c r="T30" s="30"/>
      <c r="U30" s="30"/>
      <c r="V30" s="30"/>
      <c r="W30" s="30"/>
      <c r="X30" s="30"/>
      <c r="Y30" s="30"/>
      <c r="Z30" s="30"/>
      <c r="AA30" s="30"/>
      <c r="AB30" s="30"/>
      <c r="AC30" s="30"/>
      <c r="AD30" s="30"/>
      <c r="AE30" s="30"/>
    </row>
    <row r="31" spans="1:31" s="2" customFormat="1" ht="6.95" customHeight="1">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c r="A32" s="30"/>
      <c r="B32" s="31"/>
      <c r="C32" s="30"/>
      <c r="D32" s="30"/>
      <c r="E32" s="30"/>
      <c r="F32" s="34" t="s">
        <v>38</v>
      </c>
      <c r="G32" s="30"/>
      <c r="H32" s="30"/>
      <c r="I32" s="34" t="s">
        <v>37</v>
      </c>
      <c r="J32" s="34" t="s">
        <v>39</v>
      </c>
      <c r="K32" s="30"/>
      <c r="L32" s="88"/>
      <c r="S32" s="30"/>
      <c r="T32" s="30"/>
      <c r="U32" s="30"/>
      <c r="V32" s="30"/>
      <c r="W32" s="30"/>
      <c r="X32" s="30"/>
      <c r="Y32" s="30"/>
      <c r="Z32" s="30"/>
      <c r="AA32" s="30"/>
      <c r="AB32" s="30"/>
      <c r="AC32" s="30"/>
      <c r="AD32" s="30"/>
      <c r="AE32" s="30"/>
    </row>
    <row r="33" spans="1:31" s="2" customFormat="1" ht="14.45" customHeight="1">
      <c r="A33" s="30"/>
      <c r="B33" s="31"/>
      <c r="C33" s="30"/>
      <c r="D33" s="93" t="s">
        <v>40</v>
      </c>
      <c r="E33" s="27" t="s">
        <v>41</v>
      </c>
      <c r="F33" s="94">
        <f>ROUND((SUM(BE100:BE376)),  2)</f>
        <v>0</v>
      </c>
      <c r="G33" s="30"/>
      <c r="H33" s="30"/>
      <c r="I33" s="95">
        <v>0.21</v>
      </c>
      <c r="J33" s="94">
        <f>ROUND(((SUM(BE100:BE376))*I33),  2)</f>
        <v>0</v>
      </c>
      <c r="K33" s="30"/>
      <c r="L33" s="88"/>
      <c r="S33" s="30"/>
      <c r="T33" s="30"/>
      <c r="U33" s="30"/>
      <c r="V33" s="30"/>
      <c r="W33" s="30"/>
      <c r="X33" s="30"/>
      <c r="Y33" s="30"/>
      <c r="Z33" s="30"/>
      <c r="AA33" s="30"/>
      <c r="AB33" s="30"/>
      <c r="AC33" s="30"/>
      <c r="AD33" s="30"/>
      <c r="AE33" s="30"/>
    </row>
    <row r="34" spans="1:31" s="2" customFormat="1" ht="14.45" customHeight="1">
      <c r="A34" s="30"/>
      <c r="B34" s="31"/>
      <c r="C34" s="30"/>
      <c r="D34" s="30"/>
      <c r="E34" s="27" t="s">
        <v>42</v>
      </c>
      <c r="F34" s="94">
        <f>ROUND((SUM(BF100:BF376)),  2)</f>
        <v>0</v>
      </c>
      <c r="G34" s="30"/>
      <c r="H34" s="30"/>
      <c r="I34" s="95">
        <v>0.15</v>
      </c>
      <c r="J34" s="94">
        <f>ROUND(((SUM(BF100:BF376))*I34),  2)</f>
        <v>0</v>
      </c>
      <c r="K34" s="30"/>
      <c r="L34" s="88"/>
      <c r="S34" s="30"/>
      <c r="T34" s="30"/>
      <c r="U34" s="30"/>
      <c r="V34" s="30"/>
      <c r="W34" s="30"/>
      <c r="X34" s="30"/>
      <c r="Y34" s="30"/>
      <c r="Z34" s="30"/>
      <c r="AA34" s="30"/>
      <c r="AB34" s="30"/>
      <c r="AC34" s="30"/>
      <c r="AD34" s="30"/>
      <c r="AE34" s="30"/>
    </row>
    <row r="35" spans="1:31" s="2" customFormat="1" ht="14.45" hidden="1" customHeight="1">
      <c r="A35" s="30"/>
      <c r="B35" s="31"/>
      <c r="C35" s="30"/>
      <c r="D35" s="30"/>
      <c r="E35" s="27" t="s">
        <v>43</v>
      </c>
      <c r="F35" s="94">
        <f>ROUND((SUM(BG100:BG376)),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c r="A36" s="30"/>
      <c r="B36" s="31"/>
      <c r="C36" s="30"/>
      <c r="D36" s="30"/>
      <c r="E36" s="27" t="s">
        <v>44</v>
      </c>
      <c r="F36" s="94">
        <f>ROUND((SUM(BH100:BH376)),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c r="A37" s="30"/>
      <c r="B37" s="31"/>
      <c r="C37" s="30"/>
      <c r="D37" s="30"/>
      <c r="E37" s="27" t="s">
        <v>45</v>
      </c>
      <c r="F37" s="94">
        <f>ROUND((SUM(BI100:BI376)),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c r="A39" s="30"/>
      <c r="B39" s="31"/>
      <c r="C39" s="96"/>
      <c r="D39" s="97" t="s">
        <v>46</v>
      </c>
      <c r="E39" s="53"/>
      <c r="F39" s="53"/>
      <c r="G39" s="98" t="s">
        <v>47</v>
      </c>
      <c r="H39" s="99" t="s">
        <v>48</v>
      </c>
      <c r="I39" s="53"/>
      <c r="J39" s="100">
        <f>SUM(J30:J37)</f>
        <v>0</v>
      </c>
      <c r="K39" s="101"/>
      <c r="L39" s="88"/>
      <c r="S39" s="30"/>
      <c r="T39" s="30"/>
      <c r="U39" s="30"/>
      <c r="V39" s="30"/>
      <c r="W39" s="30"/>
      <c r="X39" s="30"/>
      <c r="Y39" s="30"/>
      <c r="Z39" s="30"/>
      <c r="AA39" s="30"/>
      <c r="AB39" s="30"/>
      <c r="AC39" s="30"/>
      <c r="AD39" s="30"/>
      <c r="AE39" s="30"/>
    </row>
    <row r="40" spans="1:31" s="2" customFormat="1" ht="14.45" customHeight="1">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c r="A45" s="30"/>
      <c r="B45" s="31"/>
      <c r="C45" s="22" t="s">
        <v>130</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c r="A48" s="30"/>
      <c r="B48" s="31"/>
      <c r="C48" s="30"/>
      <c r="D48" s="30"/>
      <c r="E48" s="296" t="str">
        <f>E7</f>
        <v>Oprava traťového úseku Hanušovice - Jeseník</v>
      </c>
      <c r="F48" s="297"/>
      <c r="G48" s="297"/>
      <c r="H48" s="297"/>
      <c r="I48" s="30"/>
      <c r="J48" s="30"/>
      <c r="K48" s="30"/>
      <c r="L48" s="88"/>
      <c r="S48" s="30"/>
      <c r="T48" s="30"/>
      <c r="U48" s="30"/>
      <c r="V48" s="30"/>
      <c r="W48" s="30"/>
      <c r="X48" s="30"/>
      <c r="Y48" s="30"/>
      <c r="Z48" s="30"/>
      <c r="AA48" s="30"/>
      <c r="AB48" s="30"/>
      <c r="AC48" s="30"/>
      <c r="AD48" s="30"/>
      <c r="AE48" s="30"/>
    </row>
    <row r="49" spans="1:47" s="2" customFormat="1" ht="12" customHeight="1">
      <c r="A49" s="30"/>
      <c r="B49" s="31"/>
      <c r="C49" s="27" t="s">
        <v>126</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24.75" customHeight="1">
      <c r="A50" s="30"/>
      <c r="B50" s="31"/>
      <c r="C50" s="30"/>
      <c r="D50" s="30"/>
      <c r="E50" s="267" t="str">
        <f>E9</f>
        <v>SO 05-19-01 - Lipová Lázně - Jeseník, žel. propustek v ev. km 31,397</v>
      </c>
      <c r="F50" s="298"/>
      <c r="G50" s="298"/>
      <c r="H50" s="298"/>
      <c r="I50" s="30"/>
      <c r="J50" s="30"/>
      <c r="K50" s="30"/>
      <c r="L50" s="88"/>
      <c r="S50" s="30"/>
      <c r="T50" s="30"/>
      <c r="U50" s="30"/>
      <c r="V50" s="30"/>
      <c r="W50" s="30"/>
      <c r="X50" s="30"/>
      <c r="Y50" s="30"/>
      <c r="Z50" s="30"/>
      <c r="AA50" s="30"/>
      <c r="AB50" s="30"/>
      <c r="AC50" s="30"/>
      <c r="AD50" s="30"/>
      <c r="AE50" s="30"/>
    </row>
    <row r="51" spans="1:47" s="2" customFormat="1" ht="6.95" customHeight="1">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c r="A52" s="30"/>
      <c r="B52" s="31"/>
      <c r="C52" s="27" t="s">
        <v>19</v>
      </c>
      <c r="D52" s="30"/>
      <c r="E52" s="30"/>
      <c r="F52" s="25" t="str">
        <f>F12</f>
        <v>Olomouc</v>
      </c>
      <c r="G52" s="30"/>
      <c r="H52" s="30"/>
      <c r="I52" s="27" t="s">
        <v>21</v>
      </c>
      <c r="J52" s="48" t="str">
        <f>IF(J12="","",J12)</f>
        <v>26. 3. 2020</v>
      </c>
      <c r="K52" s="30"/>
      <c r="L52" s="88"/>
      <c r="S52" s="30"/>
      <c r="T52" s="30"/>
      <c r="U52" s="30"/>
      <c r="V52" s="30"/>
      <c r="W52" s="30"/>
      <c r="X52" s="30"/>
      <c r="Y52" s="30"/>
      <c r="Z52" s="30"/>
      <c r="AA52" s="30"/>
      <c r="AB52" s="30"/>
      <c r="AC52" s="30"/>
      <c r="AD52" s="30"/>
      <c r="AE52" s="30"/>
    </row>
    <row r="53" spans="1:47" s="2" customFormat="1" ht="6.95" customHeight="1">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c r="A54" s="30"/>
      <c r="B54" s="31"/>
      <c r="C54" s="27" t="s">
        <v>23</v>
      </c>
      <c r="D54" s="30"/>
      <c r="E54" s="30"/>
      <c r="F54" s="25" t="str">
        <f>E15</f>
        <v>Správa železnic, státní organizace</v>
      </c>
      <c r="G54" s="30"/>
      <c r="H54" s="30"/>
      <c r="I54" s="27" t="s">
        <v>29</v>
      </c>
      <c r="J54" s="28" t="str">
        <f>E21</f>
        <v>Ing. Petr Vachutka</v>
      </c>
      <c r="K54" s="30"/>
      <c r="L54" s="88"/>
      <c r="S54" s="30"/>
      <c r="T54" s="30"/>
      <c r="U54" s="30"/>
      <c r="V54" s="30"/>
      <c r="W54" s="30"/>
      <c r="X54" s="30"/>
      <c r="Y54" s="30"/>
      <c r="Z54" s="30"/>
      <c r="AA54" s="30"/>
      <c r="AB54" s="30"/>
      <c r="AC54" s="30"/>
      <c r="AD54" s="30"/>
      <c r="AE54" s="30"/>
    </row>
    <row r="55" spans="1:47" s="2" customFormat="1" ht="25.7" customHeight="1">
      <c r="A55" s="30"/>
      <c r="B55" s="31"/>
      <c r="C55" s="27" t="s">
        <v>27</v>
      </c>
      <c r="D55" s="30"/>
      <c r="E55" s="30"/>
      <c r="F55" s="25" t="str">
        <f>IF(E18="","",E18)</f>
        <v>Moravia Consult Olomouc a.s.</v>
      </c>
      <c r="G55" s="30"/>
      <c r="H55" s="30"/>
      <c r="I55" s="27" t="s">
        <v>32</v>
      </c>
      <c r="J55" s="28" t="str">
        <f>E24</f>
        <v>Ing. et Ing. Ondřej Suk</v>
      </c>
      <c r="K55" s="30"/>
      <c r="L55" s="88"/>
      <c r="S55" s="30"/>
      <c r="T55" s="30"/>
      <c r="U55" s="30"/>
      <c r="V55" s="30"/>
      <c r="W55" s="30"/>
      <c r="X55" s="30"/>
      <c r="Y55" s="30"/>
      <c r="Z55" s="30"/>
      <c r="AA55" s="30"/>
      <c r="AB55" s="30"/>
      <c r="AC55" s="30"/>
      <c r="AD55" s="30"/>
      <c r="AE55" s="30"/>
    </row>
    <row r="56" spans="1:47" s="2" customFormat="1" ht="10.35" customHeight="1">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c r="A57" s="30"/>
      <c r="B57" s="31"/>
      <c r="C57" s="102" t="s">
        <v>131</v>
      </c>
      <c r="D57" s="96"/>
      <c r="E57" s="96"/>
      <c r="F57" s="96"/>
      <c r="G57" s="96"/>
      <c r="H57" s="96"/>
      <c r="I57" s="96"/>
      <c r="J57" s="103" t="s">
        <v>132</v>
      </c>
      <c r="K57" s="96"/>
      <c r="L57" s="88"/>
      <c r="S57" s="30"/>
      <c r="T57" s="30"/>
      <c r="U57" s="30"/>
      <c r="V57" s="30"/>
      <c r="W57" s="30"/>
      <c r="X57" s="30"/>
      <c r="Y57" s="30"/>
      <c r="Z57" s="30"/>
      <c r="AA57" s="30"/>
      <c r="AB57" s="30"/>
      <c r="AC57" s="30"/>
      <c r="AD57" s="30"/>
      <c r="AE57" s="30"/>
    </row>
    <row r="58" spans="1:47" s="2" customFormat="1" ht="10.35" customHeight="1">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c r="A59" s="30"/>
      <c r="B59" s="31"/>
      <c r="C59" s="104" t="s">
        <v>68</v>
      </c>
      <c r="D59" s="30"/>
      <c r="E59" s="30"/>
      <c r="F59" s="30"/>
      <c r="G59" s="30"/>
      <c r="H59" s="30"/>
      <c r="I59" s="30"/>
      <c r="J59" s="64">
        <f>J100</f>
        <v>0</v>
      </c>
      <c r="K59" s="30"/>
      <c r="L59" s="88"/>
      <c r="S59" s="30"/>
      <c r="T59" s="30"/>
      <c r="U59" s="30"/>
      <c r="V59" s="30"/>
      <c r="W59" s="30"/>
      <c r="X59" s="30"/>
      <c r="Y59" s="30"/>
      <c r="Z59" s="30"/>
      <c r="AA59" s="30"/>
      <c r="AB59" s="30"/>
      <c r="AC59" s="30"/>
      <c r="AD59" s="30"/>
      <c r="AE59" s="30"/>
      <c r="AU59" s="18" t="s">
        <v>133</v>
      </c>
    </row>
    <row r="60" spans="1:47" s="9" customFormat="1" ht="24.95" customHeight="1">
      <c r="B60" s="105"/>
      <c r="D60" s="106" t="s">
        <v>134</v>
      </c>
      <c r="E60" s="107"/>
      <c r="F60" s="107"/>
      <c r="G60" s="107"/>
      <c r="H60" s="107"/>
      <c r="I60" s="107"/>
      <c r="J60" s="108">
        <f>J101</f>
        <v>0</v>
      </c>
      <c r="L60" s="105"/>
    </row>
    <row r="61" spans="1:47" s="10" customFormat="1" ht="19.899999999999999" customHeight="1">
      <c r="B61" s="109"/>
      <c r="D61" s="110" t="s">
        <v>135</v>
      </c>
      <c r="E61" s="111"/>
      <c r="F61" s="111"/>
      <c r="G61" s="111"/>
      <c r="H61" s="111"/>
      <c r="I61" s="111"/>
      <c r="J61" s="112">
        <f>J102</f>
        <v>0</v>
      </c>
      <c r="L61" s="109"/>
    </row>
    <row r="62" spans="1:47" s="10" customFormat="1" ht="19.899999999999999" customHeight="1">
      <c r="B62" s="109"/>
      <c r="D62" s="110" t="s">
        <v>136</v>
      </c>
      <c r="E62" s="111"/>
      <c r="F62" s="111"/>
      <c r="G62" s="111"/>
      <c r="H62" s="111"/>
      <c r="I62" s="111"/>
      <c r="J62" s="112">
        <f>J151</f>
        <v>0</v>
      </c>
      <c r="L62" s="109"/>
    </row>
    <row r="63" spans="1:47" s="10" customFormat="1" ht="19.899999999999999" customHeight="1">
      <c r="B63" s="109"/>
      <c r="D63" s="110" t="s">
        <v>137</v>
      </c>
      <c r="E63" s="111"/>
      <c r="F63" s="111"/>
      <c r="G63" s="111"/>
      <c r="H63" s="111"/>
      <c r="I63" s="111"/>
      <c r="J63" s="112">
        <f>J187</f>
        <v>0</v>
      </c>
      <c r="L63" s="109"/>
    </row>
    <row r="64" spans="1:47" s="10" customFormat="1" ht="19.899999999999999" customHeight="1">
      <c r="B64" s="109"/>
      <c r="D64" s="110" t="s">
        <v>138</v>
      </c>
      <c r="E64" s="111"/>
      <c r="F64" s="111"/>
      <c r="G64" s="111"/>
      <c r="H64" s="111"/>
      <c r="I64" s="111"/>
      <c r="J64" s="112">
        <f>J234</f>
        <v>0</v>
      </c>
      <c r="L64" s="109"/>
    </row>
    <row r="65" spans="2:12" s="10" customFormat="1" ht="19.899999999999999" customHeight="1">
      <c r="B65" s="109"/>
      <c r="D65" s="110" t="s">
        <v>139</v>
      </c>
      <c r="E65" s="111"/>
      <c r="F65" s="111"/>
      <c r="G65" s="111"/>
      <c r="H65" s="111"/>
      <c r="I65" s="111"/>
      <c r="J65" s="112">
        <f>J260</f>
        <v>0</v>
      </c>
      <c r="L65" s="109"/>
    </row>
    <row r="66" spans="2:12" s="10" customFormat="1" ht="19.899999999999999" customHeight="1">
      <c r="B66" s="109"/>
      <c r="D66" s="110" t="s">
        <v>142</v>
      </c>
      <c r="E66" s="111"/>
      <c r="F66" s="111"/>
      <c r="G66" s="111"/>
      <c r="H66" s="111"/>
      <c r="I66" s="111"/>
      <c r="J66" s="112">
        <f>J273</f>
        <v>0</v>
      </c>
      <c r="L66" s="109"/>
    </row>
    <row r="67" spans="2:12" s="10" customFormat="1" ht="19.899999999999999" customHeight="1">
      <c r="B67" s="109"/>
      <c r="D67" s="110" t="s">
        <v>143</v>
      </c>
      <c r="E67" s="111"/>
      <c r="F67" s="111"/>
      <c r="G67" s="111"/>
      <c r="H67" s="111"/>
      <c r="I67" s="111"/>
      <c r="J67" s="112">
        <f>J313</f>
        <v>0</v>
      </c>
      <c r="L67" s="109"/>
    </row>
    <row r="68" spans="2:12" s="10" customFormat="1" ht="19.899999999999999" customHeight="1">
      <c r="B68" s="109"/>
      <c r="D68" s="110" t="s">
        <v>144</v>
      </c>
      <c r="E68" s="111"/>
      <c r="F68" s="111"/>
      <c r="G68" s="111"/>
      <c r="H68" s="111"/>
      <c r="I68" s="111"/>
      <c r="J68" s="112">
        <f>J329</f>
        <v>0</v>
      </c>
      <c r="L68" s="109"/>
    </row>
    <row r="69" spans="2:12" s="9" customFormat="1" ht="24.95" customHeight="1">
      <c r="B69" s="105"/>
      <c r="D69" s="106" t="s">
        <v>145</v>
      </c>
      <c r="E69" s="107"/>
      <c r="F69" s="107"/>
      <c r="G69" s="107"/>
      <c r="H69" s="107"/>
      <c r="I69" s="107"/>
      <c r="J69" s="108">
        <f>J332</f>
        <v>0</v>
      </c>
      <c r="L69" s="105"/>
    </row>
    <row r="70" spans="2:12" s="10" customFormat="1" ht="19.899999999999999" customHeight="1">
      <c r="B70" s="109"/>
      <c r="D70" s="110" t="s">
        <v>146</v>
      </c>
      <c r="E70" s="111"/>
      <c r="F70" s="111"/>
      <c r="G70" s="111"/>
      <c r="H70" s="111"/>
      <c r="I70" s="111"/>
      <c r="J70" s="112">
        <f>J333</f>
        <v>0</v>
      </c>
      <c r="L70" s="109"/>
    </row>
    <row r="71" spans="2:12" s="9" customFormat="1" ht="24.95" customHeight="1">
      <c r="B71" s="105"/>
      <c r="D71" s="106" t="s">
        <v>148</v>
      </c>
      <c r="E71" s="107"/>
      <c r="F71" s="107"/>
      <c r="G71" s="107"/>
      <c r="H71" s="107"/>
      <c r="I71" s="107"/>
      <c r="J71" s="108">
        <f>J352</f>
        <v>0</v>
      </c>
      <c r="L71" s="105"/>
    </row>
    <row r="72" spans="2:12" s="10" customFormat="1" ht="19.899999999999999" customHeight="1">
      <c r="B72" s="109"/>
      <c r="D72" s="110" t="s">
        <v>149</v>
      </c>
      <c r="E72" s="111"/>
      <c r="F72" s="111"/>
      <c r="G72" s="111"/>
      <c r="H72" s="111"/>
      <c r="I72" s="111"/>
      <c r="J72" s="112">
        <f>J353</f>
        <v>0</v>
      </c>
      <c r="L72" s="109"/>
    </row>
    <row r="73" spans="2:12" s="10" customFormat="1" ht="19.899999999999999" customHeight="1">
      <c r="B73" s="109"/>
      <c r="D73" s="110" t="s">
        <v>150</v>
      </c>
      <c r="E73" s="111"/>
      <c r="F73" s="111"/>
      <c r="G73" s="111"/>
      <c r="H73" s="111"/>
      <c r="I73" s="111"/>
      <c r="J73" s="112">
        <f>J355</f>
        <v>0</v>
      </c>
      <c r="L73" s="109"/>
    </row>
    <row r="74" spans="2:12" s="10" customFormat="1" ht="19.899999999999999" customHeight="1">
      <c r="B74" s="109"/>
      <c r="D74" s="110" t="s">
        <v>151</v>
      </c>
      <c r="E74" s="111"/>
      <c r="F74" s="111"/>
      <c r="G74" s="111"/>
      <c r="H74" s="111"/>
      <c r="I74" s="111"/>
      <c r="J74" s="112">
        <f>J363</f>
        <v>0</v>
      </c>
      <c r="L74" s="109"/>
    </row>
    <row r="75" spans="2:12" s="10" customFormat="1" ht="19.899999999999999" customHeight="1">
      <c r="B75" s="109"/>
      <c r="D75" s="110" t="s">
        <v>152</v>
      </c>
      <c r="E75" s="111"/>
      <c r="F75" s="111"/>
      <c r="G75" s="111"/>
      <c r="H75" s="111"/>
      <c r="I75" s="111"/>
      <c r="J75" s="112">
        <f>J365</f>
        <v>0</v>
      </c>
      <c r="L75" s="109"/>
    </row>
    <row r="76" spans="2:12" s="10" customFormat="1" ht="19.899999999999999" customHeight="1">
      <c r="B76" s="109"/>
      <c r="D76" s="110" t="s">
        <v>153</v>
      </c>
      <c r="E76" s="111"/>
      <c r="F76" s="111"/>
      <c r="G76" s="111"/>
      <c r="H76" s="111"/>
      <c r="I76" s="111"/>
      <c r="J76" s="112">
        <f>J367</f>
        <v>0</v>
      </c>
      <c r="L76" s="109"/>
    </row>
    <row r="77" spans="2:12" s="10" customFormat="1" ht="19.899999999999999" customHeight="1">
      <c r="B77" s="109"/>
      <c r="D77" s="110" t="s">
        <v>154</v>
      </c>
      <c r="E77" s="111"/>
      <c r="F77" s="111"/>
      <c r="G77" s="111"/>
      <c r="H77" s="111"/>
      <c r="I77" s="111"/>
      <c r="J77" s="112">
        <f>J369</f>
        <v>0</v>
      </c>
      <c r="L77" s="109"/>
    </row>
    <row r="78" spans="2:12" s="10" customFormat="1" ht="19.899999999999999" customHeight="1">
      <c r="B78" s="109"/>
      <c r="D78" s="110" t="s">
        <v>155</v>
      </c>
      <c r="E78" s="111"/>
      <c r="F78" s="111"/>
      <c r="G78" s="111"/>
      <c r="H78" s="111"/>
      <c r="I78" s="111"/>
      <c r="J78" s="112">
        <f>J371</f>
        <v>0</v>
      </c>
      <c r="L78" s="109"/>
    </row>
    <row r="79" spans="2:12" s="10" customFormat="1" ht="19.899999999999999" customHeight="1">
      <c r="B79" s="109"/>
      <c r="D79" s="110" t="s">
        <v>156</v>
      </c>
      <c r="E79" s="111"/>
      <c r="F79" s="111"/>
      <c r="G79" s="111"/>
      <c r="H79" s="111"/>
      <c r="I79" s="111"/>
      <c r="J79" s="112">
        <f>J373</f>
        <v>0</v>
      </c>
      <c r="L79" s="109"/>
    </row>
    <row r="80" spans="2:12" s="10" customFormat="1" ht="19.899999999999999" customHeight="1">
      <c r="B80" s="109"/>
      <c r="D80" s="110" t="s">
        <v>157</v>
      </c>
      <c r="E80" s="111"/>
      <c r="F80" s="111"/>
      <c r="G80" s="111"/>
      <c r="H80" s="111"/>
      <c r="I80" s="111"/>
      <c r="J80" s="112">
        <f>J375</f>
        <v>0</v>
      </c>
      <c r="L80" s="109"/>
    </row>
    <row r="81" spans="1:31" s="2" customFormat="1" ht="21.75" customHeight="1">
      <c r="A81" s="30"/>
      <c r="B81" s="31"/>
      <c r="C81" s="30"/>
      <c r="D81" s="30"/>
      <c r="E81" s="30"/>
      <c r="F81" s="30"/>
      <c r="G81" s="30"/>
      <c r="H81" s="30"/>
      <c r="I81" s="30"/>
      <c r="J81" s="30"/>
      <c r="K81" s="30"/>
      <c r="L81" s="88"/>
      <c r="S81" s="30"/>
      <c r="T81" s="30"/>
      <c r="U81" s="30"/>
      <c r="V81" s="30"/>
      <c r="W81" s="30"/>
      <c r="X81" s="30"/>
      <c r="Y81" s="30"/>
      <c r="Z81" s="30"/>
      <c r="AA81" s="30"/>
      <c r="AB81" s="30"/>
      <c r="AC81" s="30"/>
      <c r="AD81" s="30"/>
      <c r="AE81" s="30"/>
    </row>
    <row r="82" spans="1:31" s="2" customFormat="1" ht="6.95" customHeight="1">
      <c r="A82" s="30"/>
      <c r="B82" s="40"/>
      <c r="C82" s="41"/>
      <c r="D82" s="41"/>
      <c r="E82" s="41"/>
      <c r="F82" s="41"/>
      <c r="G82" s="41"/>
      <c r="H82" s="41"/>
      <c r="I82" s="41"/>
      <c r="J82" s="41"/>
      <c r="K82" s="41"/>
      <c r="L82" s="88"/>
      <c r="S82" s="30"/>
      <c r="T82" s="30"/>
      <c r="U82" s="30"/>
      <c r="V82" s="30"/>
      <c r="W82" s="30"/>
      <c r="X82" s="30"/>
      <c r="Y82" s="30"/>
      <c r="Z82" s="30"/>
      <c r="AA82" s="30"/>
      <c r="AB82" s="30"/>
      <c r="AC82" s="30"/>
      <c r="AD82" s="30"/>
      <c r="AE82" s="30"/>
    </row>
    <row r="86" spans="1:31" s="2" customFormat="1" ht="6.95" customHeight="1">
      <c r="A86" s="30"/>
      <c r="B86" s="42"/>
      <c r="C86" s="43"/>
      <c r="D86" s="43"/>
      <c r="E86" s="43"/>
      <c r="F86" s="43"/>
      <c r="G86" s="43"/>
      <c r="H86" s="43"/>
      <c r="I86" s="43"/>
      <c r="J86" s="43"/>
      <c r="K86" s="43"/>
      <c r="L86" s="88"/>
      <c r="S86" s="30"/>
      <c r="T86" s="30"/>
      <c r="U86" s="30"/>
      <c r="V86" s="30"/>
      <c r="W86" s="30"/>
      <c r="X86" s="30"/>
      <c r="Y86" s="30"/>
      <c r="Z86" s="30"/>
      <c r="AA86" s="30"/>
      <c r="AB86" s="30"/>
      <c r="AC86" s="30"/>
      <c r="AD86" s="30"/>
      <c r="AE86" s="30"/>
    </row>
    <row r="87" spans="1:31" s="2" customFormat="1" ht="24.95" customHeight="1">
      <c r="A87" s="30"/>
      <c r="B87" s="31"/>
      <c r="C87" s="22" t="s">
        <v>158</v>
      </c>
      <c r="D87" s="30"/>
      <c r="E87" s="30"/>
      <c r="F87" s="30"/>
      <c r="G87" s="30"/>
      <c r="H87" s="30"/>
      <c r="I87" s="30"/>
      <c r="J87" s="30"/>
      <c r="K87" s="30"/>
      <c r="L87" s="88"/>
      <c r="S87" s="30"/>
      <c r="T87" s="30"/>
      <c r="U87" s="30"/>
      <c r="V87" s="30"/>
      <c r="W87" s="30"/>
      <c r="X87" s="30"/>
      <c r="Y87" s="30"/>
      <c r="Z87" s="30"/>
      <c r="AA87" s="30"/>
      <c r="AB87" s="30"/>
      <c r="AC87" s="30"/>
      <c r="AD87" s="30"/>
      <c r="AE87" s="30"/>
    </row>
    <row r="88" spans="1:31" s="2" customFormat="1" ht="6.95" customHeight="1">
      <c r="A88" s="30"/>
      <c r="B88" s="31"/>
      <c r="C88" s="30"/>
      <c r="D88" s="30"/>
      <c r="E88" s="30"/>
      <c r="F88" s="30"/>
      <c r="G88" s="30"/>
      <c r="H88" s="30"/>
      <c r="I88" s="30"/>
      <c r="J88" s="30"/>
      <c r="K88" s="30"/>
      <c r="L88" s="88"/>
      <c r="S88" s="30"/>
      <c r="T88" s="30"/>
      <c r="U88" s="30"/>
      <c r="V88" s="30"/>
      <c r="W88" s="30"/>
      <c r="X88" s="30"/>
      <c r="Y88" s="30"/>
      <c r="Z88" s="30"/>
      <c r="AA88" s="30"/>
      <c r="AB88" s="30"/>
      <c r="AC88" s="30"/>
      <c r="AD88" s="30"/>
      <c r="AE88" s="30"/>
    </row>
    <row r="89" spans="1:31" s="2" customFormat="1" ht="12" customHeight="1">
      <c r="A89" s="30"/>
      <c r="B89" s="31"/>
      <c r="C89" s="27" t="s">
        <v>15</v>
      </c>
      <c r="D89" s="30"/>
      <c r="E89" s="30"/>
      <c r="F89" s="30"/>
      <c r="G89" s="30"/>
      <c r="H89" s="30"/>
      <c r="I89" s="30"/>
      <c r="J89" s="30"/>
      <c r="K89" s="30"/>
      <c r="L89" s="88"/>
      <c r="S89" s="30"/>
      <c r="T89" s="30"/>
      <c r="U89" s="30"/>
      <c r="V89" s="30"/>
      <c r="W89" s="30"/>
      <c r="X89" s="30"/>
      <c r="Y89" s="30"/>
      <c r="Z89" s="30"/>
      <c r="AA89" s="30"/>
      <c r="AB89" s="30"/>
      <c r="AC89" s="30"/>
      <c r="AD89" s="30"/>
      <c r="AE89" s="30"/>
    </row>
    <row r="90" spans="1:31" s="2" customFormat="1" ht="16.5" customHeight="1">
      <c r="A90" s="30"/>
      <c r="B90" s="31"/>
      <c r="C90" s="30"/>
      <c r="D90" s="30"/>
      <c r="E90" s="296" t="str">
        <f>E7</f>
        <v>Oprava traťového úseku Hanušovice - Jeseník</v>
      </c>
      <c r="F90" s="297"/>
      <c r="G90" s="297"/>
      <c r="H90" s="297"/>
      <c r="I90" s="30"/>
      <c r="J90" s="30"/>
      <c r="K90" s="30"/>
      <c r="L90" s="88"/>
      <c r="S90" s="30"/>
      <c r="T90" s="30"/>
      <c r="U90" s="30"/>
      <c r="V90" s="30"/>
      <c r="W90" s="30"/>
      <c r="X90" s="30"/>
      <c r="Y90" s="30"/>
      <c r="Z90" s="30"/>
      <c r="AA90" s="30"/>
      <c r="AB90" s="30"/>
      <c r="AC90" s="30"/>
      <c r="AD90" s="30"/>
      <c r="AE90" s="30"/>
    </row>
    <row r="91" spans="1:31" s="2" customFormat="1" ht="12" customHeight="1">
      <c r="A91" s="30"/>
      <c r="B91" s="31"/>
      <c r="C91" s="27" t="s">
        <v>126</v>
      </c>
      <c r="D91" s="30"/>
      <c r="E91" s="30"/>
      <c r="F91" s="30"/>
      <c r="G91" s="30"/>
      <c r="H91" s="30"/>
      <c r="I91" s="30"/>
      <c r="J91" s="30"/>
      <c r="K91" s="30"/>
      <c r="L91" s="88"/>
      <c r="S91" s="30"/>
      <c r="T91" s="30"/>
      <c r="U91" s="30"/>
      <c r="V91" s="30"/>
      <c r="W91" s="30"/>
      <c r="X91" s="30"/>
      <c r="Y91" s="30"/>
      <c r="Z91" s="30"/>
      <c r="AA91" s="30"/>
      <c r="AB91" s="30"/>
      <c r="AC91" s="30"/>
      <c r="AD91" s="30"/>
      <c r="AE91" s="30"/>
    </row>
    <row r="92" spans="1:31" s="2" customFormat="1" ht="24.75" customHeight="1">
      <c r="A92" s="30"/>
      <c r="B92" s="31"/>
      <c r="C92" s="30"/>
      <c r="D92" s="30"/>
      <c r="E92" s="267" t="str">
        <f>E9</f>
        <v>SO 05-19-01 - Lipová Lázně - Jeseník, žel. propustek v ev. km 31,397</v>
      </c>
      <c r="F92" s="298"/>
      <c r="G92" s="298"/>
      <c r="H92" s="298"/>
      <c r="I92" s="30"/>
      <c r="J92" s="30"/>
      <c r="K92" s="30"/>
      <c r="L92" s="88"/>
      <c r="S92" s="30"/>
      <c r="T92" s="30"/>
      <c r="U92" s="30"/>
      <c r="V92" s="30"/>
      <c r="W92" s="30"/>
      <c r="X92" s="30"/>
      <c r="Y92" s="30"/>
      <c r="Z92" s="30"/>
      <c r="AA92" s="30"/>
      <c r="AB92" s="30"/>
      <c r="AC92" s="30"/>
      <c r="AD92" s="30"/>
      <c r="AE92" s="30"/>
    </row>
    <row r="93" spans="1:31" s="2" customFormat="1" ht="6.95" customHeight="1">
      <c r="A93" s="30"/>
      <c r="B93" s="31"/>
      <c r="C93" s="30"/>
      <c r="D93" s="30"/>
      <c r="E93" s="30"/>
      <c r="F93" s="30"/>
      <c r="G93" s="30"/>
      <c r="H93" s="30"/>
      <c r="I93" s="30"/>
      <c r="J93" s="30"/>
      <c r="K93" s="30"/>
      <c r="L93" s="88"/>
      <c r="S93" s="30"/>
      <c r="T93" s="30"/>
      <c r="U93" s="30"/>
      <c r="V93" s="30"/>
      <c r="W93" s="30"/>
      <c r="X93" s="30"/>
      <c r="Y93" s="30"/>
      <c r="Z93" s="30"/>
      <c r="AA93" s="30"/>
      <c r="AB93" s="30"/>
      <c r="AC93" s="30"/>
      <c r="AD93" s="30"/>
      <c r="AE93" s="30"/>
    </row>
    <row r="94" spans="1:31" s="2" customFormat="1" ht="12" customHeight="1">
      <c r="A94" s="30"/>
      <c r="B94" s="31"/>
      <c r="C94" s="27" t="s">
        <v>19</v>
      </c>
      <c r="D94" s="30"/>
      <c r="E94" s="30"/>
      <c r="F94" s="25" t="str">
        <f>F12</f>
        <v>Olomouc</v>
      </c>
      <c r="G94" s="30"/>
      <c r="H94" s="30"/>
      <c r="I94" s="27" t="s">
        <v>21</v>
      </c>
      <c r="J94" s="48" t="str">
        <f>IF(J12="","",J12)</f>
        <v>26. 3. 2020</v>
      </c>
      <c r="K94" s="30"/>
      <c r="L94" s="88"/>
      <c r="S94" s="30"/>
      <c r="T94" s="30"/>
      <c r="U94" s="30"/>
      <c r="V94" s="30"/>
      <c r="W94" s="30"/>
      <c r="X94" s="30"/>
      <c r="Y94" s="30"/>
      <c r="Z94" s="30"/>
      <c r="AA94" s="30"/>
      <c r="AB94" s="30"/>
      <c r="AC94" s="30"/>
      <c r="AD94" s="30"/>
      <c r="AE94" s="30"/>
    </row>
    <row r="95" spans="1:31" s="2" customFormat="1" ht="6.95" customHeight="1">
      <c r="A95" s="30"/>
      <c r="B95" s="31"/>
      <c r="C95" s="30"/>
      <c r="D95" s="30"/>
      <c r="E95" s="30"/>
      <c r="F95" s="30"/>
      <c r="G95" s="30"/>
      <c r="H95" s="30"/>
      <c r="I95" s="30"/>
      <c r="J95" s="30"/>
      <c r="K95" s="30"/>
      <c r="L95" s="88"/>
      <c r="S95" s="30"/>
      <c r="T95" s="30"/>
      <c r="U95" s="30"/>
      <c r="V95" s="30"/>
      <c r="W95" s="30"/>
      <c r="X95" s="30"/>
      <c r="Y95" s="30"/>
      <c r="Z95" s="30"/>
      <c r="AA95" s="30"/>
      <c r="AB95" s="30"/>
      <c r="AC95" s="30"/>
      <c r="AD95" s="30"/>
      <c r="AE95" s="30"/>
    </row>
    <row r="96" spans="1:31" s="2" customFormat="1" ht="15.2" customHeight="1">
      <c r="A96" s="30"/>
      <c r="B96" s="31"/>
      <c r="C96" s="27" t="s">
        <v>23</v>
      </c>
      <c r="D96" s="30"/>
      <c r="E96" s="30"/>
      <c r="F96" s="25" t="str">
        <f>E15</f>
        <v>Správa železnic, státní organizace</v>
      </c>
      <c r="G96" s="30"/>
      <c r="H96" s="30"/>
      <c r="I96" s="27" t="s">
        <v>29</v>
      </c>
      <c r="J96" s="28" t="str">
        <f>E21</f>
        <v>Ing. Petr Vachutka</v>
      </c>
      <c r="K96" s="30"/>
      <c r="L96" s="88"/>
      <c r="S96" s="30"/>
      <c r="T96" s="30"/>
      <c r="U96" s="30"/>
      <c r="V96" s="30"/>
      <c r="W96" s="30"/>
      <c r="X96" s="30"/>
      <c r="Y96" s="30"/>
      <c r="Z96" s="30"/>
      <c r="AA96" s="30"/>
      <c r="AB96" s="30"/>
      <c r="AC96" s="30"/>
      <c r="AD96" s="30"/>
      <c r="AE96" s="30"/>
    </row>
    <row r="97" spans="1:65" s="2" customFormat="1" ht="25.7" customHeight="1">
      <c r="A97" s="30"/>
      <c r="B97" s="31"/>
      <c r="C97" s="27" t="s">
        <v>27</v>
      </c>
      <c r="D97" s="30"/>
      <c r="E97" s="30"/>
      <c r="F97" s="25" t="str">
        <f>IF(E18="","",E18)</f>
        <v>Moravia Consult Olomouc a.s.</v>
      </c>
      <c r="G97" s="30"/>
      <c r="H97" s="30"/>
      <c r="I97" s="27" t="s">
        <v>32</v>
      </c>
      <c r="J97" s="28" t="str">
        <f>E24</f>
        <v>Ing. et Ing. Ondřej Suk</v>
      </c>
      <c r="K97" s="30"/>
      <c r="L97" s="88"/>
      <c r="S97" s="30"/>
      <c r="T97" s="30"/>
      <c r="U97" s="30"/>
      <c r="V97" s="30"/>
      <c r="W97" s="30"/>
      <c r="X97" s="30"/>
      <c r="Y97" s="30"/>
      <c r="Z97" s="30"/>
      <c r="AA97" s="30"/>
      <c r="AB97" s="30"/>
      <c r="AC97" s="30"/>
      <c r="AD97" s="30"/>
      <c r="AE97" s="30"/>
    </row>
    <row r="98" spans="1:65" s="2" customFormat="1" ht="10.35" customHeight="1">
      <c r="A98" s="30"/>
      <c r="B98" s="31"/>
      <c r="C98" s="30"/>
      <c r="D98" s="30"/>
      <c r="E98" s="30"/>
      <c r="F98" s="30"/>
      <c r="G98" s="30"/>
      <c r="H98" s="30"/>
      <c r="I98" s="30"/>
      <c r="J98" s="30"/>
      <c r="K98" s="30"/>
      <c r="L98" s="88"/>
      <c r="S98" s="30"/>
      <c r="T98" s="30"/>
      <c r="U98" s="30"/>
      <c r="V98" s="30"/>
      <c r="W98" s="30"/>
      <c r="X98" s="30"/>
      <c r="Y98" s="30"/>
      <c r="Z98" s="30"/>
      <c r="AA98" s="30"/>
      <c r="AB98" s="30"/>
      <c r="AC98" s="30"/>
      <c r="AD98" s="30"/>
      <c r="AE98" s="30"/>
    </row>
    <row r="99" spans="1:65" s="11" customFormat="1" ht="29.25" customHeight="1">
      <c r="A99" s="113"/>
      <c r="B99" s="114"/>
      <c r="C99" s="115" t="s">
        <v>159</v>
      </c>
      <c r="D99" s="116" t="s">
        <v>55</v>
      </c>
      <c r="E99" s="116" t="s">
        <v>51</v>
      </c>
      <c r="F99" s="116" t="s">
        <v>52</v>
      </c>
      <c r="G99" s="116" t="s">
        <v>160</v>
      </c>
      <c r="H99" s="116" t="s">
        <v>161</v>
      </c>
      <c r="I99" s="116" t="s">
        <v>162</v>
      </c>
      <c r="J99" s="116" t="s">
        <v>132</v>
      </c>
      <c r="K99" s="117" t="s">
        <v>163</v>
      </c>
      <c r="L99" s="118"/>
      <c r="M99" s="55" t="s">
        <v>3</v>
      </c>
      <c r="N99" s="56" t="s">
        <v>40</v>
      </c>
      <c r="O99" s="56" t="s">
        <v>164</v>
      </c>
      <c r="P99" s="56" t="s">
        <v>165</v>
      </c>
      <c r="Q99" s="56" t="s">
        <v>166</v>
      </c>
      <c r="R99" s="56" t="s">
        <v>167</v>
      </c>
      <c r="S99" s="56" t="s">
        <v>168</v>
      </c>
      <c r="T99" s="57" t="s">
        <v>169</v>
      </c>
      <c r="U99" s="113"/>
      <c r="V99" s="113"/>
      <c r="W99" s="113"/>
      <c r="X99" s="113"/>
      <c r="Y99" s="113"/>
      <c r="Z99" s="113"/>
      <c r="AA99" s="113"/>
      <c r="AB99" s="113"/>
      <c r="AC99" s="113"/>
      <c r="AD99" s="113"/>
      <c r="AE99" s="113"/>
    </row>
    <row r="100" spans="1:65" s="2" customFormat="1" ht="22.9" customHeight="1">
      <c r="A100" s="30"/>
      <c r="B100" s="31"/>
      <c r="C100" s="62" t="s">
        <v>170</v>
      </c>
      <c r="D100" s="30"/>
      <c r="E100" s="30"/>
      <c r="F100" s="30"/>
      <c r="G100" s="30"/>
      <c r="H100" s="30"/>
      <c r="I100" s="30"/>
      <c r="J100" s="119">
        <f>BK100</f>
        <v>0</v>
      </c>
      <c r="K100" s="30"/>
      <c r="L100" s="31"/>
      <c r="M100" s="58"/>
      <c r="N100" s="49"/>
      <c r="O100" s="59"/>
      <c r="P100" s="120">
        <f>P101+P332+P352</f>
        <v>732.28080899999998</v>
      </c>
      <c r="Q100" s="59"/>
      <c r="R100" s="120">
        <f>R101+R332+R352</f>
        <v>150.78240501960002</v>
      </c>
      <c r="S100" s="59"/>
      <c r="T100" s="121">
        <f>T101+T332+T352</f>
        <v>164.56085100000001</v>
      </c>
      <c r="U100" s="30"/>
      <c r="V100" s="30"/>
      <c r="W100" s="30"/>
      <c r="X100" s="30"/>
      <c r="Y100" s="30"/>
      <c r="Z100" s="30"/>
      <c r="AA100" s="30"/>
      <c r="AB100" s="30"/>
      <c r="AC100" s="30"/>
      <c r="AD100" s="30"/>
      <c r="AE100" s="30"/>
      <c r="AT100" s="18" t="s">
        <v>69</v>
      </c>
      <c r="AU100" s="18" t="s">
        <v>133</v>
      </c>
      <c r="BK100" s="122">
        <f>BK101+BK332+BK352</f>
        <v>0</v>
      </c>
    </row>
    <row r="101" spans="1:65" s="12" customFormat="1" ht="25.9" customHeight="1">
      <c r="B101" s="123"/>
      <c r="D101" s="124" t="s">
        <v>69</v>
      </c>
      <c r="E101" s="125" t="s">
        <v>171</v>
      </c>
      <c r="F101" s="125" t="s">
        <v>172</v>
      </c>
      <c r="J101" s="126">
        <f>BK101</f>
        <v>0</v>
      </c>
      <c r="L101" s="123"/>
      <c r="M101" s="127"/>
      <c r="N101" s="128"/>
      <c r="O101" s="128"/>
      <c r="P101" s="129">
        <f>P102+P151+P187+P234+P260+P273+P313+P329</f>
        <v>727.60522500000002</v>
      </c>
      <c r="Q101" s="128"/>
      <c r="R101" s="129">
        <f>R102+R151+R187+R234+R260+R273+R313+R329</f>
        <v>148.85840501960001</v>
      </c>
      <c r="S101" s="128"/>
      <c r="T101" s="130">
        <f>T102+T151+T187+T234+T260+T273+T313+T329</f>
        <v>156.06085100000001</v>
      </c>
      <c r="AR101" s="124" t="s">
        <v>76</v>
      </c>
      <c r="AT101" s="131" t="s">
        <v>69</v>
      </c>
      <c r="AU101" s="131" t="s">
        <v>70</v>
      </c>
      <c r="AY101" s="124" t="s">
        <v>173</v>
      </c>
      <c r="BK101" s="132">
        <f>BK102+BK151+BK187+BK234+BK260+BK273+BK313+BK329</f>
        <v>0</v>
      </c>
    </row>
    <row r="102" spans="1:65" s="12" customFormat="1" ht="22.9" customHeight="1">
      <c r="B102" s="123"/>
      <c r="D102" s="124" t="s">
        <v>69</v>
      </c>
      <c r="E102" s="133" t="s">
        <v>76</v>
      </c>
      <c r="F102" s="133" t="s">
        <v>174</v>
      </c>
      <c r="J102" s="134">
        <f>BK102</f>
        <v>0</v>
      </c>
      <c r="L102" s="123"/>
      <c r="M102" s="127"/>
      <c r="N102" s="128"/>
      <c r="O102" s="128"/>
      <c r="P102" s="129">
        <f>SUM(P103:P150)</f>
        <v>67.962974000000003</v>
      </c>
      <c r="Q102" s="128"/>
      <c r="R102" s="129">
        <f>SUM(R103:R150)</f>
        <v>39.253004947999997</v>
      </c>
      <c r="S102" s="128"/>
      <c r="T102" s="130">
        <f>SUM(T103:T150)</f>
        <v>0</v>
      </c>
      <c r="AR102" s="124" t="s">
        <v>76</v>
      </c>
      <c r="AT102" s="131" t="s">
        <v>69</v>
      </c>
      <c r="AU102" s="131" t="s">
        <v>76</v>
      </c>
      <c r="AY102" s="124" t="s">
        <v>173</v>
      </c>
      <c r="BK102" s="132">
        <f>SUM(BK103:BK150)</f>
        <v>0</v>
      </c>
    </row>
    <row r="103" spans="1:65" s="2" customFormat="1" ht="16.5" customHeight="1">
      <c r="A103" s="30"/>
      <c r="B103" s="135"/>
      <c r="C103" s="136" t="s">
        <v>76</v>
      </c>
      <c r="D103" s="136" t="s">
        <v>175</v>
      </c>
      <c r="E103" s="137" t="s">
        <v>1616</v>
      </c>
      <c r="F103" s="138" t="s">
        <v>1617</v>
      </c>
      <c r="G103" s="139" t="s">
        <v>190</v>
      </c>
      <c r="H103" s="140">
        <v>20</v>
      </c>
      <c r="I103" s="141"/>
      <c r="J103" s="141">
        <f>ROUND(I103*H103,2)</f>
        <v>0</v>
      </c>
      <c r="K103" s="138" t="s">
        <v>177</v>
      </c>
      <c r="L103" s="31"/>
      <c r="M103" s="142" t="s">
        <v>3</v>
      </c>
      <c r="N103" s="143" t="s">
        <v>41</v>
      </c>
      <c r="O103" s="144">
        <v>0.29799999999999999</v>
      </c>
      <c r="P103" s="144">
        <f>O103*H103</f>
        <v>5.96</v>
      </c>
      <c r="Q103" s="144">
        <v>1.7500247399999998E-2</v>
      </c>
      <c r="R103" s="144">
        <f>Q103*H103</f>
        <v>0.35000494799999998</v>
      </c>
      <c r="S103" s="144">
        <v>0</v>
      </c>
      <c r="T103" s="145">
        <f>S103*H103</f>
        <v>0</v>
      </c>
      <c r="U103" s="30"/>
      <c r="V103" s="30"/>
      <c r="W103" s="30"/>
      <c r="X103" s="30"/>
      <c r="Y103" s="30"/>
      <c r="Z103" s="30"/>
      <c r="AA103" s="30"/>
      <c r="AB103" s="30"/>
      <c r="AC103" s="30"/>
      <c r="AD103" s="30"/>
      <c r="AE103" s="30"/>
      <c r="AR103" s="146" t="s">
        <v>178</v>
      </c>
      <c r="AT103" s="146" t="s">
        <v>175</v>
      </c>
      <c r="AU103" s="146" t="s">
        <v>79</v>
      </c>
      <c r="AY103" s="18" t="s">
        <v>173</v>
      </c>
      <c r="BE103" s="147">
        <f>IF(N103="základní",J103,0)</f>
        <v>0</v>
      </c>
      <c r="BF103" s="147">
        <f>IF(N103="snížená",J103,0)</f>
        <v>0</v>
      </c>
      <c r="BG103" s="147">
        <f>IF(N103="zákl. přenesená",J103,0)</f>
        <v>0</v>
      </c>
      <c r="BH103" s="147">
        <f>IF(N103="sníž. přenesená",J103,0)</f>
        <v>0</v>
      </c>
      <c r="BI103" s="147">
        <f>IF(N103="nulová",J103,0)</f>
        <v>0</v>
      </c>
      <c r="BJ103" s="18" t="s">
        <v>76</v>
      </c>
      <c r="BK103" s="147">
        <f>ROUND(I103*H103,2)</f>
        <v>0</v>
      </c>
      <c r="BL103" s="18" t="s">
        <v>178</v>
      </c>
      <c r="BM103" s="146" t="s">
        <v>2447</v>
      </c>
    </row>
    <row r="104" spans="1:65" s="2" customFormat="1" ht="195">
      <c r="A104" s="30"/>
      <c r="B104" s="31"/>
      <c r="C104" s="30"/>
      <c r="D104" s="148" t="s">
        <v>179</v>
      </c>
      <c r="E104" s="30"/>
      <c r="F104" s="149" t="s">
        <v>191</v>
      </c>
      <c r="G104" s="30"/>
      <c r="H104" s="30"/>
      <c r="I104" s="30"/>
      <c r="J104" s="30"/>
      <c r="K104" s="30"/>
      <c r="L104" s="31"/>
      <c r="M104" s="150"/>
      <c r="N104" s="151"/>
      <c r="O104" s="51"/>
      <c r="P104" s="51"/>
      <c r="Q104" s="51"/>
      <c r="R104" s="51"/>
      <c r="S104" s="51"/>
      <c r="T104" s="52"/>
      <c r="U104" s="30"/>
      <c r="V104" s="30"/>
      <c r="W104" s="30"/>
      <c r="X104" s="30"/>
      <c r="Y104" s="30"/>
      <c r="Z104" s="30"/>
      <c r="AA104" s="30"/>
      <c r="AB104" s="30"/>
      <c r="AC104" s="30"/>
      <c r="AD104" s="30"/>
      <c r="AE104" s="30"/>
      <c r="AT104" s="18" t="s">
        <v>179</v>
      </c>
      <c r="AU104" s="18" t="s">
        <v>79</v>
      </c>
    </row>
    <row r="105" spans="1:65" s="13" customFormat="1" ht="22.5">
      <c r="B105" s="152"/>
      <c r="D105" s="148" t="s">
        <v>181</v>
      </c>
      <c r="E105" s="153" t="s">
        <v>3</v>
      </c>
      <c r="F105" s="154" t="s">
        <v>192</v>
      </c>
      <c r="H105" s="153" t="s">
        <v>3</v>
      </c>
      <c r="L105" s="152"/>
      <c r="M105" s="155"/>
      <c r="N105" s="156"/>
      <c r="O105" s="156"/>
      <c r="P105" s="156"/>
      <c r="Q105" s="156"/>
      <c r="R105" s="156"/>
      <c r="S105" s="156"/>
      <c r="T105" s="157"/>
      <c r="AT105" s="153" t="s">
        <v>181</v>
      </c>
      <c r="AU105" s="153" t="s">
        <v>79</v>
      </c>
      <c r="AV105" s="13" t="s">
        <v>76</v>
      </c>
      <c r="AW105" s="13" t="s">
        <v>31</v>
      </c>
      <c r="AX105" s="13" t="s">
        <v>70</v>
      </c>
      <c r="AY105" s="153" t="s">
        <v>173</v>
      </c>
    </row>
    <row r="106" spans="1:65" s="14" customFormat="1">
      <c r="B106" s="158"/>
      <c r="D106" s="148" t="s">
        <v>181</v>
      </c>
      <c r="E106" s="159" t="s">
        <v>3</v>
      </c>
      <c r="F106" s="160" t="s">
        <v>2448</v>
      </c>
      <c r="H106" s="161">
        <v>20</v>
      </c>
      <c r="L106" s="158"/>
      <c r="M106" s="162"/>
      <c r="N106" s="163"/>
      <c r="O106" s="163"/>
      <c r="P106" s="163"/>
      <c r="Q106" s="163"/>
      <c r="R106" s="163"/>
      <c r="S106" s="163"/>
      <c r="T106" s="164"/>
      <c r="AT106" s="159" t="s">
        <v>181</v>
      </c>
      <c r="AU106" s="159" t="s">
        <v>79</v>
      </c>
      <c r="AV106" s="14" t="s">
        <v>79</v>
      </c>
      <c r="AW106" s="14" t="s">
        <v>31</v>
      </c>
      <c r="AX106" s="14" t="s">
        <v>70</v>
      </c>
      <c r="AY106" s="159" t="s">
        <v>173</v>
      </c>
    </row>
    <row r="107" spans="1:65" s="15" customFormat="1">
      <c r="B107" s="165"/>
      <c r="D107" s="148" t="s">
        <v>181</v>
      </c>
      <c r="E107" s="166" t="s">
        <v>3</v>
      </c>
      <c r="F107" s="167" t="s">
        <v>188</v>
      </c>
      <c r="H107" s="168">
        <v>20</v>
      </c>
      <c r="L107" s="165"/>
      <c r="M107" s="169"/>
      <c r="N107" s="170"/>
      <c r="O107" s="170"/>
      <c r="P107" s="170"/>
      <c r="Q107" s="170"/>
      <c r="R107" s="170"/>
      <c r="S107" s="170"/>
      <c r="T107" s="171"/>
      <c r="AT107" s="166" t="s">
        <v>181</v>
      </c>
      <c r="AU107" s="166" t="s">
        <v>79</v>
      </c>
      <c r="AV107" s="15" t="s">
        <v>178</v>
      </c>
      <c r="AW107" s="15" t="s">
        <v>31</v>
      </c>
      <c r="AX107" s="15" t="s">
        <v>76</v>
      </c>
      <c r="AY107" s="166" t="s">
        <v>173</v>
      </c>
    </row>
    <row r="108" spans="1:65" s="2" customFormat="1" ht="33" customHeight="1">
      <c r="A108" s="30"/>
      <c r="B108" s="135"/>
      <c r="C108" s="136" t="s">
        <v>79</v>
      </c>
      <c r="D108" s="136" t="s">
        <v>175</v>
      </c>
      <c r="E108" s="137" t="s">
        <v>1223</v>
      </c>
      <c r="F108" s="138" t="s">
        <v>1224</v>
      </c>
      <c r="G108" s="139" t="s">
        <v>200</v>
      </c>
      <c r="H108" s="140">
        <v>1.5</v>
      </c>
      <c r="I108" s="141"/>
      <c r="J108" s="141">
        <f>ROUND(I108*H108,2)</f>
        <v>0</v>
      </c>
      <c r="K108" s="138" t="s">
        <v>177</v>
      </c>
      <c r="L108" s="31"/>
      <c r="M108" s="142" t="s">
        <v>3</v>
      </c>
      <c r="N108" s="143" t="s">
        <v>41</v>
      </c>
      <c r="O108" s="144">
        <v>0.27500000000000002</v>
      </c>
      <c r="P108" s="144">
        <f>O108*H108</f>
        <v>0.41250000000000003</v>
      </c>
      <c r="Q108" s="144">
        <v>0</v>
      </c>
      <c r="R108" s="144">
        <f>Q108*H108</f>
        <v>0</v>
      </c>
      <c r="S108" s="144">
        <v>0</v>
      </c>
      <c r="T108" s="145">
        <f>S108*H108</f>
        <v>0</v>
      </c>
      <c r="U108" s="30"/>
      <c r="V108" s="30"/>
      <c r="W108" s="30"/>
      <c r="X108" s="30"/>
      <c r="Y108" s="30"/>
      <c r="Z108" s="30"/>
      <c r="AA108" s="30"/>
      <c r="AB108" s="30"/>
      <c r="AC108" s="30"/>
      <c r="AD108" s="30"/>
      <c r="AE108" s="30"/>
      <c r="AR108" s="146" t="s">
        <v>178</v>
      </c>
      <c r="AT108" s="146" t="s">
        <v>175</v>
      </c>
      <c r="AU108" s="146" t="s">
        <v>79</v>
      </c>
      <c r="AY108" s="18" t="s">
        <v>173</v>
      </c>
      <c r="BE108" s="147">
        <f>IF(N108="základní",J108,0)</f>
        <v>0</v>
      </c>
      <c r="BF108" s="147">
        <f>IF(N108="snížená",J108,0)</f>
        <v>0</v>
      </c>
      <c r="BG108" s="147">
        <f>IF(N108="zákl. přenesená",J108,0)</f>
        <v>0</v>
      </c>
      <c r="BH108" s="147">
        <f>IF(N108="sníž. přenesená",J108,0)</f>
        <v>0</v>
      </c>
      <c r="BI108" s="147">
        <f>IF(N108="nulová",J108,0)</f>
        <v>0</v>
      </c>
      <c r="BJ108" s="18" t="s">
        <v>76</v>
      </c>
      <c r="BK108" s="147">
        <f>ROUND(I108*H108,2)</f>
        <v>0</v>
      </c>
      <c r="BL108" s="18" t="s">
        <v>178</v>
      </c>
      <c r="BM108" s="146" t="s">
        <v>2449</v>
      </c>
    </row>
    <row r="109" spans="1:65" s="2" customFormat="1" ht="39">
      <c r="A109" s="30"/>
      <c r="B109" s="31"/>
      <c r="C109" s="30"/>
      <c r="D109" s="148" t="s">
        <v>179</v>
      </c>
      <c r="E109" s="30"/>
      <c r="F109" s="149" t="s">
        <v>201</v>
      </c>
      <c r="G109" s="30"/>
      <c r="H109" s="30"/>
      <c r="I109" s="30"/>
      <c r="J109" s="30"/>
      <c r="K109" s="30"/>
      <c r="L109" s="31"/>
      <c r="M109" s="150"/>
      <c r="N109" s="151"/>
      <c r="O109" s="51"/>
      <c r="P109" s="51"/>
      <c r="Q109" s="51"/>
      <c r="R109" s="51"/>
      <c r="S109" s="51"/>
      <c r="T109" s="52"/>
      <c r="U109" s="30"/>
      <c r="V109" s="30"/>
      <c r="W109" s="30"/>
      <c r="X109" s="30"/>
      <c r="Y109" s="30"/>
      <c r="Z109" s="30"/>
      <c r="AA109" s="30"/>
      <c r="AB109" s="30"/>
      <c r="AC109" s="30"/>
      <c r="AD109" s="30"/>
      <c r="AE109" s="30"/>
      <c r="AT109" s="18" t="s">
        <v>179</v>
      </c>
      <c r="AU109" s="18" t="s">
        <v>79</v>
      </c>
    </row>
    <row r="110" spans="1:65" s="13" customFormat="1">
      <c r="B110" s="152"/>
      <c r="D110" s="148" t="s">
        <v>181</v>
      </c>
      <c r="E110" s="153" t="s">
        <v>3</v>
      </c>
      <c r="F110" s="154" t="s">
        <v>1226</v>
      </c>
      <c r="H110" s="153" t="s">
        <v>3</v>
      </c>
      <c r="L110" s="152"/>
      <c r="M110" s="155"/>
      <c r="N110" s="156"/>
      <c r="O110" s="156"/>
      <c r="P110" s="156"/>
      <c r="Q110" s="156"/>
      <c r="R110" s="156"/>
      <c r="S110" s="156"/>
      <c r="T110" s="157"/>
      <c r="AT110" s="153" t="s">
        <v>181</v>
      </c>
      <c r="AU110" s="153" t="s">
        <v>79</v>
      </c>
      <c r="AV110" s="13" t="s">
        <v>76</v>
      </c>
      <c r="AW110" s="13" t="s">
        <v>31</v>
      </c>
      <c r="AX110" s="13" t="s">
        <v>70</v>
      </c>
      <c r="AY110" s="153" t="s">
        <v>173</v>
      </c>
    </row>
    <row r="111" spans="1:65" s="14" customFormat="1">
      <c r="B111" s="158"/>
      <c r="D111" s="148" t="s">
        <v>181</v>
      </c>
      <c r="E111" s="159" t="s">
        <v>3</v>
      </c>
      <c r="F111" s="160" t="s">
        <v>2450</v>
      </c>
      <c r="H111" s="161">
        <v>1.5</v>
      </c>
      <c r="L111" s="158"/>
      <c r="M111" s="162"/>
      <c r="N111" s="163"/>
      <c r="O111" s="163"/>
      <c r="P111" s="163"/>
      <c r="Q111" s="163"/>
      <c r="R111" s="163"/>
      <c r="S111" s="163"/>
      <c r="T111" s="164"/>
      <c r="AT111" s="159" t="s">
        <v>181</v>
      </c>
      <c r="AU111" s="159" t="s">
        <v>79</v>
      </c>
      <c r="AV111" s="14" t="s">
        <v>79</v>
      </c>
      <c r="AW111" s="14" t="s">
        <v>31</v>
      </c>
      <c r="AX111" s="14" t="s">
        <v>70</v>
      </c>
      <c r="AY111" s="159" t="s">
        <v>173</v>
      </c>
    </row>
    <row r="112" spans="1:65" s="15" customFormat="1">
      <c r="B112" s="165"/>
      <c r="D112" s="148" t="s">
        <v>181</v>
      </c>
      <c r="E112" s="166" t="s">
        <v>3</v>
      </c>
      <c r="F112" s="167" t="s">
        <v>188</v>
      </c>
      <c r="H112" s="168">
        <v>1.5</v>
      </c>
      <c r="L112" s="165"/>
      <c r="M112" s="169"/>
      <c r="N112" s="170"/>
      <c r="O112" s="170"/>
      <c r="P112" s="170"/>
      <c r="Q112" s="170"/>
      <c r="R112" s="170"/>
      <c r="S112" s="170"/>
      <c r="T112" s="171"/>
      <c r="AT112" s="166" t="s">
        <v>181</v>
      </c>
      <c r="AU112" s="166" t="s">
        <v>79</v>
      </c>
      <c r="AV112" s="15" t="s">
        <v>178</v>
      </c>
      <c r="AW112" s="15" t="s">
        <v>31</v>
      </c>
      <c r="AX112" s="15" t="s">
        <v>76</v>
      </c>
      <c r="AY112" s="166" t="s">
        <v>173</v>
      </c>
    </row>
    <row r="113" spans="1:65" s="2" customFormat="1" ht="44.25" customHeight="1">
      <c r="A113" s="30"/>
      <c r="B113" s="135"/>
      <c r="C113" s="136" t="s">
        <v>189</v>
      </c>
      <c r="D113" s="136" t="s">
        <v>175</v>
      </c>
      <c r="E113" s="137" t="s">
        <v>207</v>
      </c>
      <c r="F113" s="138" t="s">
        <v>208</v>
      </c>
      <c r="G113" s="139" t="s">
        <v>200</v>
      </c>
      <c r="H113" s="140">
        <v>133.93</v>
      </c>
      <c r="I113" s="141"/>
      <c r="J113" s="141">
        <f>ROUND(I113*H113,2)</f>
        <v>0</v>
      </c>
      <c r="K113" s="138" t="s">
        <v>177</v>
      </c>
      <c r="L113" s="31"/>
      <c r="M113" s="142" t="s">
        <v>3</v>
      </c>
      <c r="N113" s="143" t="s">
        <v>41</v>
      </c>
      <c r="O113" s="144">
        <v>0.29699999999999999</v>
      </c>
      <c r="P113" s="144">
        <f>O113*H113</f>
        <v>39.777210000000004</v>
      </c>
      <c r="Q113" s="144">
        <v>0</v>
      </c>
      <c r="R113" s="144">
        <f>Q113*H113</f>
        <v>0</v>
      </c>
      <c r="S113" s="144">
        <v>0</v>
      </c>
      <c r="T113" s="145">
        <f>S113*H113</f>
        <v>0</v>
      </c>
      <c r="U113" s="30"/>
      <c r="V113" s="30"/>
      <c r="W113" s="30"/>
      <c r="X113" s="30"/>
      <c r="Y113" s="30"/>
      <c r="Z113" s="30"/>
      <c r="AA113" s="30"/>
      <c r="AB113" s="30"/>
      <c r="AC113" s="30"/>
      <c r="AD113" s="30"/>
      <c r="AE113" s="30"/>
      <c r="AR113" s="146" t="s">
        <v>178</v>
      </c>
      <c r="AT113" s="146" t="s">
        <v>175</v>
      </c>
      <c r="AU113" s="146" t="s">
        <v>79</v>
      </c>
      <c r="AY113" s="18" t="s">
        <v>173</v>
      </c>
      <c r="BE113" s="147">
        <f>IF(N113="základní",J113,0)</f>
        <v>0</v>
      </c>
      <c r="BF113" s="147">
        <f>IF(N113="snížená",J113,0)</f>
        <v>0</v>
      </c>
      <c r="BG113" s="147">
        <f>IF(N113="zákl. přenesená",J113,0)</f>
        <v>0</v>
      </c>
      <c r="BH113" s="147">
        <f>IF(N113="sníž. přenesená",J113,0)</f>
        <v>0</v>
      </c>
      <c r="BI113" s="147">
        <f>IF(N113="nulová",J113,0)</f>
        <v>0</v>
      </c>
      <c r="BJ113" s="18" t="s">
        <v>76</v>
      </c>
      <c r="BK113" s="147">
        <f>ROUND(I113*H113,2)</f>
        <v>0</v>
      </c>
      <c r="BL113" s="18" t="s">
        <v>178</v>
      </c>
      <c r="BM113" s="146" t="s">
        <v>2451</v>
      </c>
    </row>
    <row r="114" spans="1:65" s="2" customFormat="1" ht="78">
      <c r="A114" s="30"/>
      <c r="B114" s="31"/>
      <c r="C114" s="30"/>
      <c r="D114" s="148" t="s">
        <v>179</v>
      </c>
      <c r="E114" s="30"/>
      <c r="F114" s="149" t="s">
        <v>209</v>
      </c>
      <c r="G114" s="30"/>
      <c r="H114" s="30"/>
      <c r="I114" s="30"/>
      <c r="J114" s="30"/>
      <c r="K114" s="30"/>
      <c r="L114" s="31"/>
      <c r="M114" s="150"/>
      <c r="N114" s="151"/>
      <c r="O114" s="51"/>
      <c r="P114" s="51"/>
      <c r="Q114" s="51"/>
      <c r="R114" s="51"/>
      <c r="S114" s="51"/>
      <c r="T114" s="52"/>
      <c r="U114" s="30"/>
      <c r="V114" s="30"/>
      <c r="W114" s="30"/>
      <c r="X114" s="30"/>
      <c r="Y114" s="30"/>
      <c r="Z114" s="30"/>
      <c r="AA114" s="30"/>
      <c r="AB114" s="30"/>
      <c r="AC114" s="30"/>
      <c r="AD114" s="30"/>
      <c r="AE114" s="30"/>
      <c r="AT114" s="18" t="s">
        <v>179</v>
      </c>
      <c r="AU114" s="18" t="s">
        <v>79</v>
      </c>
    </row>
    <row r="115" spans="1:65" s="13" customFormat="1">
      <c r="B115" s="152"/>
      <c r="D115" s="148" t="s">
        <v>181</v>
      </c>
      <c r="E115" s="153" t="s">
        <v>3</v>
      </c>
      <c r="F115" s="154" t="s">
        <v>1038</v>
      </c>
      <c r="H115" s="153" t="s">
        <v>3</v>
      </c>
      <c r="L115" s="152"/>
      <c r="M115" s="155"/>
      <c r="N115" s="156"/>
      <c r="O115" s="156"/>
      <c r="P115" s="156"/>
      <c r="Q115" s="156"/>
      <c r="R115" s="156"/>
      <c r="S115" s="156"/>
      <c r="T115" s="157"/>
      <c r="AT115" s="153" t="s">
        <v>181</v>
      </c>
      <c r="AU115" s="153" t="s">
        <v>79</v>
      </c>
      <c r="AV115" s="13" t="s">
        <v>76</v>
      </c>
      <c r="AW115" s="13" t="s">
        <v>31</v>
      </c>
      <c r="AX115" s="13" t="s">
        <v>70</v>
      </c>
      <c r="AY115" s="153" t="s">
        <v>173</v>
      </c>
    </row>
    <row r="116" spans="1:65" s="14" customFormat="1">
      <c r="B116" s="158"/>
      <c r="D116" s="148" t="s">
        <v>181</v>
      </c>
      <c r="E116" s="159" t="s">
        <v>3</v>
      </c>
      <c r="F116" s="160" t="s">
        <v>2452</v>
      </c>
      <c r="H116" s="161">
        <v>168.72</v>
      </c>
      <c r="L116" s="158"/>
      <c r="M116" s="162"/>
      <c r="N116" s="163"/>
      <c r="O116" s="163"/>
      <c r="P116" s="163"/>
      <c r="Q116" s="163"/>
      <c r="R116" s="163"/>
      <c r="S116" s="163"/>
      <c r="T116" s="164"/>
      <c r="AT116" s="159" t="s">
        <v>181</v>
      </c>
      <c r="AU116" s="159" t="s">
        <v>79</v>
      </c>
      <c r="AV116" s="14" t="s">
        <v>79</v>
      </c>
      <c r="AW116" s="14" t="s">
        <v>31</v>
      </c>
      <c r="AX116" s="14" t="s">
        <v>70</v>
      </c>
      <c r="AY116" s="159" t="s">
        <v>173</v>
      </c>
    </row>
    <row r="117" spans="1:65" s="14" customFormat="1">
      <c r="B117" s="158"/>
      <c r="D117" s="148" t="s">
        <v>181</v>
      </c>
      <c r="E117" s="159" t="s">
        <v>3</v>
      </c>
      <c r="F117" s="160" t="s">
        <v>2453</v>
      </c>
      <c r="H117" s="161">
        <v>-34.79</v>
      </c>
      <c r="L117" s="158"/>
      <c r="M117" s="162"/>
      <c r="N117" s="163"/>
      <c r="O117" s="163"/>
      <c r="P117" s="163"/>
      <c r="Q117" s="163"/>
      <c r="R117" s="163"/>
      <c r="S117" s="163"/>
      <c r="T117" s="164"/>
      <c r="AT117" s="159" t="s">
        <v>181</v>
      </c>
      <c r="AU117" s="159" t="s">
        <v>79</v>
      </c>
      <c r="AV117" s="14" t="s">
        <v>79</v>
      </c>
      <c r="AW117" s="14" t="s">
        <v>31</v>
      </c>
      <c r="AX117" s="14" t="s">
        <v>70</v>
      </c>
      <c r="AY117" s="159" t="s">
        <v>173</v>
      </c>
    </row>
    <row r="118" spans="1:65" s="15" customFormat="1">
      <c r="B118" s="165"/>
      <c r="D118" s="148" t="s">
        <v>181</v>
      </c>
      <c r="E118" s="166" t="s">
        <v>3</v>
      </c>
      <c r="F118" s="167" t="s">
        <v>188</v>
      </c>
      <c r="H118" s="168">
        <v>133.93</v>
      </c>
      <c r="L118" s="165"/>
      <c r="M118" s="169"/>
      <c r="N118" s="170"/>
      <c r="O118" s="170"/>
      <c r="P118" s="170"/>
      <c r="Q118" s="170"/>
      <c r="R118" s="170"/>
      <c r="S118" s="170"/>
      <c r="T118" s="171"/>
      <c r="AT118" s="166" t="s">
        <v>181</v>
      </c>
      <c r="AU118" s="166" t="s">
        <v>79</v>
      </c>
      <c r="AV118" s="15" t="s">
        <v>178</v>
      </c>
      <c r="AW118" s="15" t="s">
        <v>31</v>
      </c>
      <c r="AX118" s="15" t="s">
        <v>76</v>
      </c>
      <c r="AY118" s="166" t="s">
        <v>173</v>
      </c>
    </row>
    <row r="119" spans="1:65" s="2" customFormat="1" ht="33" customHeight="1">
      <c r="A119" s="30"/>
      <c r="B119" s="135"/>
      <c r="C119" s="136" t="s">
        <v>178</v>
      </c>
      <c r="D119" s="136" t="s">
        <v>175</v>
      </c>
      <c r="E119" s="137" t="s">
        <v>1040</v>
      </c>
      <c r="F119" s="138" t="s">
        <v>1041</v>
      </c>
      <c r="G119" s="139" t="s">
        <v>200</v>
      </c>
      <c r="H119" s="140">
        <v>1.224</v>
      </c>
      <c r="I119" s="141"/>
      <c r="J119" s="141">
        <f>ROUND(I119*H119,2)</f>
        <v>0</v>
      </c>
      <c r="K119" s="138" t="s">
        <v>177</v>
      </c>
      <c r="L119" s="31"/>
      <c r="M119" s="142" t="s">
        <v>3</v>
      </c>
      <c r="N119" s="143" t="s">
        <v>41</v>
      </c>
      <c r="O119" s="144">
        <v>1.72</v>
      </c>
      <c r="P119" s="144">
        <f>O119*H119</f>
        <v>2.10528</v>
      </c>
      <c r="Q119" s="144">
        <v>0</v>
      </c>
      <c r="R119" s="144">
        <f>Q119*H119</f>
        <v>0</v>
      </c>
      <c r="S119" s="144">
        <v>0</v>
      </c>
      <c r="T119" s="145">
        <f>S119*H119</f>
        <v>0</v>
      </c>
      <c r="U119" s="30"/>
      <c r="V119" s="30"/>
      <c r="W119" s="30"/>
      <c r="X119" s="30"/>
      <c r="Y119" s="30"/>
      <c r="Z119" s="30"/>
      <c r="AA119" s="30"/>
      <c r="AB119" s="30"/>
      <c r="AC119" s="30"/>
      <c r="AD119" s="30"/>
      <c r="AE119" s="30"/>
      <c r="AR119" s="146" t="s">
        <v>178</v>
      </c>
      <c r="AT119" s="146" t="s">
        <v>175</v>
      </c>
      <c r="AU119" s="146" t="s">
        <v>79</v>
      </c>
      <c r="AY119" s="18" t="s">
        <v>173</v>
      </c>
      <c r="BE119" s="147">
        <f>IF(N119="základní",J119,0)</f>
        <v>0</v>
      </c>
      <c r="BF119" s="147">
        <f>IF(N119="snížená",J119,0)</f>
        <v>0</v>
      </c>
      <c r="BG119" s="147">
        <f>IF(N119="zákl. přenesená",J119,0)</f>
        <v>0</v>
      </c>
      <c r="BH119" s="147">
        <f>IF(N119="sníž. přenesená",J119,0)</f>
        <v>0</v>
      </c>
      <c r="BI119" s="147">
        <f>IF(N119="nulová",J119,0)</f>
        <v>0</v>
      </c>
      <c r="BJ119" s="18" t="s">
        <v>76</v>
      </c>
      <c r="BK119" s="147">
        <f>ROUND(I119*H119,2)</f>
        <v>0</v>
      </c>
      <c r="BL119" s="18" t="s">
        <v>178</v>
      </c>
      <c r="BM119" s="146" t="s">
        <v>2454</v>
      </c>
    </row>
    <row r="120" spans="1:65" s="2" customFormat="1" ht="48.75">
      <c r="A120" s="30"/>
      <c r="B120" s="31"/>
      <c r="C120" s="30"/>
      <c r="D120" s="148" t="s">
        <v>179</v>
      </c>
      <c r="E120" s="30"/>
      <c r="F120" s="149" t="s">
        <v>214</v>
      </c>
      <c r="G120" s="30"/>
      <c r="H120" s="30"/>
      <c r="I120" s="30"/>
      <c r="J120" s="30"/>
      <c r="K120" s="30"/>
      <c r="L120" s="31"/>
      <c r="M120" s="150"/>
      <c r="N120" s="151"/>
      <c r="O120" s="51"/>
      <c r="P120" s="51"/>
      <c r="Q120" s="51"/>
      <c r="R120" s="51"/>
      <c r="S120" s="51"/>
      <c r="T120" s="52"/>
      <c r="U120" s="30"/>
      <c r="V120" s="30"/>
      <c r="W120" s="30"/>
      <c r="X120" s="30"/>
      <c r="Y120" s="30"/>
      <c r="Z120" s="30"/>
      <c r="AA120" s="30"/>
      <c r="AB120" s="30"/>
      <c r="AC120" s="30"/>
      <c r="AD120" s="30"/>
      <c r="AE120" s="30"/>
      <c r="AT120" s="18" t="s">
        <v>179</v>
      </c>
      <c r="AU120" s="18" t="s">
        <v>79</v>
      </c>
    </row>
    <row r="121" spans="1:65" s="13" customFormat="1">
      <c r="B121" s="152"/>
      <c r="D121" s="148" t="s">
        <v>181</v>
      </c>
      <c r="E121" s="153" t="s">
        <v>3</v>
      </c>
      <c r="F121" s="154" t="s">
        <v>2455</v>
      </c>
      <c r="H121" s="153" t="s">
        <v>3</v>
      </c>
      <c r="L121" s="152"/>
      <c r="M121" s="155"/>
      <c r="N121" s="156"/>
      <c r="O121" s="156"/>
      <c r="P121" s="156"/>
      <c r="Q121" s="156"/>
      <c r="R121" s="156"/>
      <c r="S121" s="156"/>
      <c r="T121" s="157"/>
      <c r="AT121" s="153" t="s">
        <v>181</v>
      </c>
      <c r="AU121" s="153" t="s">
        <v>79</v>
      </c>
      <c r="AV121" s="13" t="s">
        <v>76</v>
      </c>
      <c r="AW121" s="13" t="s">
        <v>31</v>
      </c>
      <c r="AX121" s="13" t="s">
        <v>70</v>
      </c>
      <c r="AY121" s="153" t="s">
        <v>173</v>
      </c>
    </row>
    <row r="122" spans="1:65" s="14" customFormat="1">
      <c r="B122" s="158"/>
      <c r="D122" s="148" t="s">
        <v>181</v>
      </c>
      <c r="E122" s="159" t="s">
        <v>3</v>
      </c>
      <c r="F122" s="160" t="s">
        <v>2456</v>
      </c>
      <c r="H122" s="161">
        <v>1.224</v>
      </c>
      <c r="L122" s="158"/>
      <c r="M122" s="162"/>
      <c r="N122" s="163"/>
      <c r="O122" s="163"/>
      <c r="P122" s="163"/>
      <c r="Q122" s="163"/>
      <c r="R122" s="163"/>
      <c r="S122" s="163"/>
      <c r="T122" s="164"/>
      <c r="AT122" s="159" t="s">
        <v>181</v>
      </c>
      <c r="AU122" s="159" t="s">
        <v>79</v>
      </c>
      <c r="AV122" s="14" t="s">
        <v>79</v>
      </c>
      <c r="AW122" s="14" t="s">
        <v>31</v>
      </c>
      <c r="AX122" s="14" t="s">
        <v>76</v>
      </c>
      <c r="AY122" s="159" t="s">
        <v>173</v>
      </c>
    </row>
    <row r="123" spans="1:65" s="2" customFormat="1" ht="55.5" customHeight="1">
      <c r="A123" s="30"/>
      <c r="B123" s="135"/>
      <c r="C123" s="136" t="s">
        <v>197</v>
      </c>
      <c r="D123" s="136" t="s">
        <v>175</v>
      </c>
      <c r="E123" s="137" t="s">
        <v>217</v>
      </c>
      <c r="F123" s="138" t="s">
        <v>218</v>
      </c>
      <c r="G123" s="139" t="s">
        <v>200</v>
      </c>
      <c r="H123" s="140">
        <v>1.5</v>
      </c>
      <c r="I123" s="141"/>
      <c r="J123" s="141">
        <f>ROUND(I123*H123,2)</f>
        <v>0</v>
      </c>
      <c r="K123" s="138" t="s">
        <v>177</v>
      </c>
      <c r="L123" s="31"/>
      <c r="M123" s="142" t="s">
        <v>3</v>
      </c>
      <c r="N123" s="143" t="s">
        <v>41</v>
      </c>
      <c r="O123" s="144">
        <v>4.3999999999999997E-2</v>
      </c>
      <c r="P123" s="144">
        <f>O123*H123</f>
        <v>6.6000000000000003E-2</v>
      </c>
      <c r="Q123" s="144">
        <v>0</v>
      </c>
      <c r="R123" s="144">
        <f>Q123*H123</f>
        <v>0</v>
      </c>
      <c r="S123" s="144">
        <v>0</v>
      </c>
      <c r="T123" s="145">
        <f>S123*H123</f>
        <v>0</v>
      </c>
      <c r="U123" s="30"/>
      <c r="V123" s="30"/>
      <c r="W123" s="30"/>
      <c r="X123" s="30"/>
      <c r="Y123" s="30"/>
      <c r="Z123" s="30"/>
      <c r="AA123" s="30"/>
      <c r="AB123" s="30"/>
      <c r="AC123" s="30"/>
      <c r="AD123" s="30"/>
      <c r="AE123" s="30"/>
      <c r="AR123" s="146" t="s">
        <v>178</v>
      </c>
      <c r="AT123" s="146" t="s">
        <v>175</v>
      </c>
      <c r="AU123" s="146" t="s">
        <v>79</v>
      </c>
      <c r="AY123" s="18" t="s">
        <v>173</v>
      </c>
      <c r="BE123" s="147">
        <f>IF(N123="základní",J123,0)</f>
        <v>0</v>
      </c>
      <c r="BF123" s="147">
        <f>IF(N123="snížená",J123,0)</f>
        <v>0</v>
      </c>
      <c r="BG123" s="147">
        <f>IF(N123="zákl. přenesená",J123,0)</f>
        <v>0</v>
      </c>
      <c r="BH123" s="147">
        <f>IF(N123="sníž. přenesená",J123,0)</f>
        <v>0</v>
      </c>
      <c r="BI123" s="147">
        <f>IF(N123="nulová",J123,0)</f>
        <v>0</v>
      </c>
      <c r="BJ123" s="18" t="s">
        <v>76</v>
      </c>
      <c r="BK123" s="147">
        <f>ROUND(I123*H123,2)</f>
        <v>0</v>
      </c>
      <c r="BL123" s="18" t="s">
        <v>178</v>
      </c>
      <c r="BM123" s="146" t="s">
        <v>2457</v>
      </c>
    </row>
    <row r="124" spans="1:65" s="2" customFormat="1" ht="78">
      <c r="A124" s="30"/>
      <c r="B124" s="31"/>
      <c r="C124" s="30"/>
      <c r="D124" s="148" t="s">
        <v>179</v>
      </c>
      <c r="E124" s="30"/>
      <c r="F124" s="149" t="s">
        <v>219</v>
      </c>
      <c r="G124" s="30"/>
      <c r="H124" s="30"/>
      <c r="I124" s="30"/>
      <c r="J124" s="30"/>
      <c r="K124" s="30"/>
      <c r="L124" s="31"/>
      <c r="M124" s="150"/>
      <c r="N124" s="151"/>
      <c r="O124" s="51"/>
      <c r="P124" s="51"/>
      <c r="Q124" s="51"/>
      <c r="R124" s="51"/>
      <c r="S124" s="51"/>
      <c r="T124" s="52"/>
      <c r="U124" s="30"/>
      <c r="V124" s="30"/>
      <c r="W124" s="30"/>
      <c r="X124" s="30"/>
      <c r="Y124" s="30"/>
      <c r="Z124" s="30"/>
      <c r="AA124" s="30"/>
      <c r="AB124" s="30"/>
      <c r="AC124" s="30"/>
      <c r="AD124" s="30"/>
      <c r="AE124" s="30"/>
      <c r="AT124" s="18" t="s">
        <v>179</v>
      </c>
      <c r="AU124" s="18" t="s">
        <v>79</v>
      </c>
    </row>
    <row r="125" spans="1:65" s="13" customFormat="1">
      <c r="B125" s="152"/>
      <c r="D125" s="148" t="s">
        <v>181</v>
      </c>
      <c r="E125" s="153" t="s">
        <v>3</v>
      </c>
      <c r="F125" s="154" t="s">
        <v>1226</v>
      </c>
      <c r="H125" s="153" t="s">
        <v>3</v>
      </c>
      <c r="L125" s="152"/>
      <c r="M125" s="155"/>
      <c r="N125" s="156"/>
      <c r="O125" s="156"/>
      <c r="P125" s="156"/>
      <c r="Q125" s="156"/>
      <c r="R125" s="156"/>
      <c r="S125" s="156"/>
      <c r="T125" s="157"/>
      <c r="AT125" s="153" t="s">
        <v>181</v>
      </c>
      <c r="AU125" s="153" t="s">
        <v>79</v>
      </c>
      <c r="AV125" s="13" t="s">
        <v>76</v>
      </c>
      <c r="AW125" s="13" t="s">
        <v>31</v>
      </c>
      <c r="AX125" s="13" t="s">
        <v>70</v>
      </c>
      <c r="AY125" s="153" t="s">
        <v>173</v>
      </c>
    </row>
    <row r="126" spans="1:65" s="14" customFormat="1">
      <c r="B126" s="158"/>
      <c r="D126" s="148" t="s">
        <v>181</v>
      </c>
      <c r="E126" s="159" t="s">
        <v>3</v>
      </c>
      <c r="F126" s="160" t="s">
        <v>1093</v>
      </c>
      <c r="H126" s="161">
        <v>1.5</v>
      </c>
      <c r="L126" s="158"/>
      <c r="M126" s="162"/>
      <c r="N126" s="163"/>
      <c r="O126" s="163"/>
      <c r="P126" s="163"/>
      <c r="Q126" s="163"/>
      <c r="R126" s="163"/>
      <c r="S126" s="163"/>
      <c r="T126" s="164"/>
      <c r="AT126" s="159" t="s">
        <v>181</v>
      </c>
      <c r="AU126" s="159" t="s">
        <v>79</v>
      </c>
      <c r="AV126" s="14" t="s">
        <v>79</v>
      </c>
      <c r="AW126" s="14" t="s">
        <v>31</v>
      </c>
      <c r="AX126" s="14" t="s">
        <v>76</v>
      </c>
      <c r="AY126" s="159" t="s">
        <v>173</v>
      </c>
    </row>
    <row r="127" spans="1:65" s="2" customFormat="1" ht="55.5" customHeight="1">
      <c r="A127" s="30"/>
      <c r="B127" s="135"/>
      <c r="C127" s="136" t="s">
        <v>202</v>
      </c>
      <c r="D127" s="136" t="s">
        <v>175</v>
      </c>
      <c r="E127" s="137" t="s">
        <v>221</v>
      </c>
      <c r="F127" s="138" t="s">
        <v>222</v>
      </c>
      <c r="G127" s="139" t="s">
        <v>200</v>
      </c>
      <c r="H127" s="140">
        <v>135.154</v>
      </c>
      <c r="I127" s="141"/>
      <c r="J127" s="141">
        <f>ROUND(I127*H127,2)</f>
        <v>0</v>
      </c>
      <c r="K127" s="138" t="s">
        <v>177</v>
      </c>
      <c r="L127" s="31"/>
      <c r="M127" s="142" t="s">
        <v>3</v>
      </c>
      <c r="N127" s="143" t="s">
        <v>41</v>
      </c>
      <c r="O127" s="144">
        <v>8.6999999999999994E-2</v>
      </c>
      <c r="P127" s="144">
        <f>O127*H127</f>
        <v>11.758398</v>
      </c>
      <c r="Q127" s="144">
        <v>0</v>
      </c>
      <c r="R127" s="144">
        <f>Q127*H127</f>
        <v>0</v>
      </c>
      <c r="S127" s="144">
        <v>0</v>
      </c>
      <c r="T127" s="145">
        <f>S127*H127</f>
        <v>0</v>
      </c>
      <c r="U127" s="30"/>
      <c r="V127" s="30"/>
      <c r="W127" s="30"/>
      <c r="X127" s="30"/>
      <c r="Y127" s="30"/>
      <c r="Z127" s="30"/>
      <c r="AA127" s="30"/>
      <c r="AB127" s="30"/>
      <c r="AC127" s="30"/>
      <c r="AD127" s="30"/>
      <c r="AE127" s="30"/>
      <c r="AR127" s="146" t="s">
        <v>178</v>
      </c>
      <c r="AT127" s="146" t="s">
        <v>175</v>
      </c>
      <c r="AU127" s="146" t="s">
        <v>79</v>
      </c>
      <c r="AY127" s="18" t="s">
        <v>173</v>
      </c>
      <c r="BE127" s="147">
        <f>IF(N127="základní",J127,0)</f>
        <v>0</v>
      </c>
      <c r="BF127" s="147">
        <f>IF(N127="snížená",J127,0)</f>
        <v>0</v>
      </c>
      <c r="BG127" s="147">
        <f>IF(N127="zákl. přenesená",J127,0)</f>
        <v>0</v>
      </c>
      <c r="BH127" s="147">
        <f>IF(N127="sníž. přenesená",J127,0)</f>
        <v>0</v>
      </c>
      <c r="BI127" s="147">
        <f>IF(N127="nulová",J127,0)</f>
        <v>0</v>
      </c>
      <c r="BJ127" s="18" t="s">
        <v>76</v>
      </c>
      <c r="BK127" s="147">
        <f>ROUND(I127*H127,2)</f>
        <v>0</v>
      </c>
      <c r="BL127" s="18" t="s">
        <v>178</v>
      </c>
      <c r="BM127" s="146" t="s">
        <v>2458</v>
      </c>
    </row>
    <row r="128" spans="1:65" s="2" customFormat="1" ht="78">
      <c r="A128" s="30"/>
      <c r="B128" s="31"/>
      <c r="C128" s="30"/>
      <c r="D128" s="148" t="s">
        <v>179</v>
      </c>
      <c r="E128" s="30"/>
      <c r="F128" s="149" t="s">
        <v>219</v>
      </c>
      <c r="G128" s="30"/>
      <c r="H128" s="30"/>
      <c r="I128" s="30"/>
      <c r="J128" s="30"/>
      <c r="K128" s="30"/>
      <c r="L128" s="31"/>
      <c r="M128" s="150"/>
      <c r="N128" s="151"/>
      <c r="O128" s="51"/>
      <c r="P128" s="51"/>
      <c r="Q128" s="51"/>
      <c r="R128" s="51"/>
      <c r="S128" s="51"/>
      <c r="T128" s="52"/>
      <c r="U128" s="30"/>
      <c r="V128" s="30"/>
      <c r="W128" s="30"/>
      <c r="X128" s="30"/>
      <c r="Y128" s="30"/>
      <c r="Z128" s="30"/>
      <c r="AA128" s="30"/>
      <c r="AB128" s="30"/>
      <c r="AC128" s="30"/>
      <c r="AD128" s="30"/>
      <c r="AE128" s="30"/>
      <c r="AT128" s="18" t="s">
        <v>179</v>
      </c>
      <c r="AU128" s="18" t="s">
        <v>79</v>
      </c>
    </row>
    <row r="129" spans="1:65" s="13" customFormat="1">
      <c r="B129" s="152"/>
      <c r="D129" s="148" t="s">
        <v>181</v>
      </c>
      <c r="E129" s="153" t="s">
        <v>3</v>
      </c>
      <c r="F129" s="154" t="s">
        <v>223</v>
      </c>
      <c r="H129" s="153" t="s">
        <v>3</v>
      </c>
      <c r="L129" s="152"/>
      <c r="M129" s="155"/>
      <c r="N129" s="156"/>
      <c r="O129" s="156"/>
      <c r="P129" s="156"/>
      <c r="Q129" s="156"/>
      <c r="R129" s="156"/>
      <c r="S129" s="156"/>
      <c r="T129" s="157"/>
      <c r="AT129" s="153" t="s">
        <v>181</v>
      </c>
      <c r="AU129" s="153" t="s">
        <v>79</v>
      </c>
      <c r="AV129" s="13" t="s">
        <v>76</v>
      </c>
      <c r="AW129" s="13" t="s">
        <v>31</v>
      </c>
      <c r="AX129" s="13" t="s">
        <v>70</v>
      </c>
      <c r="AY129" s="153" t="s">
        <v>173</v>
      </c>
    </row>
    <row r="130" spans="1:65" s="14" customFormat="1">
      <c r="B130" s="158"/>
      <c r="D130" s="148" t="s">
        <v>181</v>
      </c>
      <c r="E130" s="159" t="s">
        <v>3</v>
      </c>
      <c r="F130" s="160" t="s">
        <v>2459</v>
      </c>
      <c r="H130" s="161">
        <v>135.154</v>
      </c>
      <c r="L130" s="158"/>
      <c r="M130" s="162"/>
      <c r="N130" s="163"/>
      <c r="O130" s="163"/>
      <c r="P130" s="163"/>
      <c r="Q130" s="163"/>
      <c r="R130" s="163"/>
      <c r="S130" s="163"/>
      <c r="T130" s="164"/>
      <c r="AT130" s="159" t="s">
        <v>181</v>
      </c>
      <c r="AU130" s="159" t="s">
        <v>79</v>
      </c>
      <c r="AV130" s="14" t="s">
        <v>79</v>
      </c>
      <c r="AW130" s="14" t="s">
        <v>31</v>
      </c>
      <c r="AX130" s="14" t="s">
        <v>70</v>
      </c>
      <c r="AY130" s="159" t="s">
        <v>173</v>
      </c>
    </row>
    <row r="131" spans="1:65" s="15" customFormat="1">
      <c r="B131" s="165"/>
      <c r="D131" s="148" t="s">
        <v>181</v>
      </c>
      <c r="E131" s="166" t="s">
        <v>3</v>
      </c>
      <c r="F131" s="167" t="s">
        <v>188</v>
      </c>
      <c r="H131" s="168">
        <v>135.154</v>
      </c>
      <c r="L131" s="165"/>
      <c r="M131" s="169"/>
      <c r="N131" s="170"/>
      <c r="O131" s="170"/>
      <c r="P131" s="170"/>
      <c r="Q131" s="170"/>
      <c r="R131" s="170"/>
      <c r="S131" s="170"/>
      <c r="T131" s="171"/>
      <c r="AT131" s="166" t="s">
        <v>181</v>
      </c>
      <c r="AU131" s="166" t="s">
        <v>79</v>
      </c>
      <c r="AV131" s="15" t="s">
        <v>178</v>
      </c>
      <c r="AW131" s="15" t="s">
        <v>31</v>
      </c>
      <c r="AX131" s="15" t="s">
        <v>76</v>
      </c>
      <c r="AY131" s="166" t="s">
        <v>173</v>
      </c>
    </row>
    <row r="132" spans="1:65" s="2" customFormat="1" ht="55.5" customHeight="1">
      <c r="A132" s="30"/>
      <c r="B132" s="135"/>
      <c r="C132" s="136" t="s">
        <v>206</v>
      </c>
      <c r="D132" s="136" t="s">
        <v>175</v>
      </c>
      <c r="E132" s="137" t="s">
        <v>228</v>
      </c>
      <c r="F132" s="138" t="s">
        <v>229</v>
      </c>
      <c r="G132" s="139" t="s">
        <v>200</v>
      </c>
      <c r="H132" s="140">
        <v>1.5</v>
      </c>
      <c r="I132" s="141"/>
      <c r="J132" s="141">
        <f>ROUND(I132*H132,2)</f>
        <v>0</v>
      </c>
      <c r="K132" s="138" t="s">
        <v>177</v>
      </c>
      <c r="L132" s="31"/>
      <c r="M132" s="142" t="s">
        <v>3</v>
      </c>
      <c r="N132" s="143" t="s">
        <v>41</v>
      </c>
      <c r="O132" s="144">
        <v>0.39400000000000002</v>
      </c>
      <c r="P132" s="144">
        <f>O132*H132</f>
        <v>0.59099999999999997</v>
      </c>
      <c r="Q132" s="144">
        <v>0</v>
      </c>
      <c r="R132" s="144">
        <f>Q132*H132</f>
        <v>0</v>
      </c>
      <c r="S132" s="144">
        <v>0</v>
      </c>
      <c r="T132" s="145">
        <f>S132*H132</f>
        <v>0</v>
      </c>
      <c r="U132" s="30"/>
      <c r="V132" s="30"/>
      <c r="W132" s="30"/>
      <c r="X132" s="30"/>
      <c r="Y132" s="30"/>
      <c r="Z132" s="30"/>
      <c r="AA132" s="30"/>
      <c r="AB132" s="30"/>
      <c r="AC132" s="30"/>
      <c r="AD132" s="30"/>
      <c r="AE132" s="30"/>
      <c r="AR132" s="146" t="s">
        <v>178</v>
      </c>
      <c r="AT132" s="146" t="s">
        <v>175</v>
      </c>
      <c r="AU132" s="146" t="s">
        <v>79</v>
      </c>
      <c r="AY132" s="18" t="s">
        <v>173</v>
      </c>
      <c r="BE132" s="147">
        <f>IF(N132="základní",J132,0)</f>
        <v>0</v>
      </c>
      <c r="BF132" s="147">
        <f>IF(N132="snížená",J132,0)</f>
        <v>0</v>
      </c>
      <c r="BG132" s="147">
        <f>IF(N132="zákl. přenesená",J132,0)</f>
        <v>0</v>
      </c>
      <c r="BH132" s="147">
        <f>IF(N132="sníž. přenesená",J132,0)</f>
        <v>0</v>
      </c>
      <c r="BI132" s="147">
        <f>IF(N132="nulová",J132,0)</f>
        <v>0</v>
      </c>
      <c r="BJ132" s="18" t="s">
        <v>76</v>
      </c>
      <c r="BK132" s="147">
        <f>ROUND(I132*H132,2)</f>
        <v>0</v>
      </c>
      <c r="BL132" s="18" t="s">
        <v>178</v>
      </c>
      <c r="BM132" s="146" t="s">
        <v>2460</v>
      </c>
    </row>
    <row r="133" spans="1:65" s="2" customFormat="1" ht="68.25">
      <c r="A133" s="30"/>
      <c r="B133" s="31"/>
      <c r="C133" s="30"/>
      <c r="D133" s="148" t="s">
        <v>179</v>
      </c>
      <c r="E133" s="30"/>
      <c r="F133" s="149" t="s">
        <v>230</v>
      </c>
      <c r="G133" s="30"/>
      <c r="H133" s="30"/>
      <c r="I133" s="30"/>
      <c r="J133" s="30"/>
      <c r="K133" s="30"/>
      <c r="L133" s="31"/>
      <c r="M133" s="150"/>
      <c r="N133" s="151"/>
      <c r="O133" s="51"/>
      <c r="P133" s="51"/>
      <c r="Q133" s="51"/>
      <c r="R133" s="51"/>
      <c r="S133" s="51"/>
      <c r="T133" s="52"/>
      <c r="U133" s="30"/>
      <c r="V133" s="30"/>
      <c r="W133" s="30"/>
      <c r="X133" s="30"/>
      <c r="Y133" s="30"/>
      <c r="Z133" s="30"/>
      <c r="AA133" s="30"/>
      <c r="AB133" s="30"/>
      <c r="AC133" s="30"/>
      <c r="AD133" s="30"/>
      <c r="AE133" s="30"/>
      <c r="AT133" s="18" t="s">
        <v>179</v>
      </c>
      <c r="AU133" s="18" t="s">
        <v>79</v>
      </c>
    </row>
    <row r="134" spans="1:65" s="13" customFormat="1">
      <c r="B134" s="152"/>
      <c r="D134" s="148" t="s">
        <v>181</v>
      </c>
      <c r="E134" s="153" t="s">
        <v>3</v>
      </c>
      <c r="F134" s="154" t="s">
        <v>2461</v>
      </c>
      <c r="H134" s="153" t="s">
        <v>3</v>
      </c>
      <c r="L134" s="152"/>
      <c r="M134" s="155"/>
      <c r="N134" s="156"/>
      <c r="O134" s="156"/>
      <c r="P134" s="156"/>
      <c r="Q134" s="156"/>
      <c r="R134" s="156"/>
      <c r="S134" s="156"/>
      <c r="T134" s="157"/>
      <c r="AT134" s="153" t="s">
        <v>181</v>
      </c>
      <c r="AU134" s="153" t="s">
        <v>79</v>
      </c>
      <c r="AV134" s="13" t="s">
        <v>76</v>
      </c>
      <c r="AW134" s="13" t="s">
        <v>31</v>
      </c>
      <c r="AX134" s="13" t="s">
        <v>70</v>
      </c>
      <c r="AY134" s="153" t="s">
        <v>173</v>
      </c>
    </row>
    <row r="135" spans="1:65" s="14" customFormat="1">
      <c r="B135" s="158"/>
      <c r="D135" s="148" t="s">
        <v>181</v>
      </c>
      <c r="E135" s="159" t="s">
        <v>3</v>
      </c>
      <c r="F135" s="160" t="s">
        <v>1925</v>
      </c>
      <c r="H135" s="161">
        <v>1.5</v>
      </c>
      <c r="L135" s="158"/>
      <c r="M135" s="162"/>
      <c r="N135" s="163"/>
      <c r="O135" s="163"/>
      <c r="P135" s="163"/>
      <c r="Q135" s="163"/>
      <c r="R135" s="163"/>
      <c r="S135" s="163"/>
      <c r="T135" s="164"/>
      <c r="AT135" s="159" t="s">
        <v>181</v>
      </c>
      <c r="AU135" s="159" t="s">
        <v>79</v>
      </c>
      <c r="AV135" s="14" t="s">
        <v>79</v>
      </c>
      <c r="AW135" s="14" t="s">
        <v>31</v>
      </c>
      <c r="AX135" s="14" t="s">
        <v>76</v>
      </c>
      <c r="AY135" s="159" t="s">
        <v>173</v>
      </c>
    </row>
    <row r="136" spans="1:65" s="2" customFormat="1" ht="33" customHeight="1">
      <c r="A136" s="30"/>
      <c r="B136" s="135"/>
      <c r="C136" s="136" t="s">
        <v>211</v>
      </c>
      <c r="D136" s="136" t="s">
        <v>175</v>
      </c>
      <c r="E136" s="137" t="s">
        <v>233</v>
      </c>
      <c r="F136" s="138" t="s">
        <v>234</v>
      </c>
      <c r="G136" s="139" t="s">
        <v>200</v>
      </c>
      <c r="H136" s="140">
        <v>135.154</v>
      </c>
      <c r="I136" s="141"/>
      <c r="J136" s="141">
        <f>ROUND(I136*H136,2)</f>
        <v>0</v>
      </c>
      <c r="K136" s="138" t="s">
        <v>177</v>
      </c>
      <c r="L136" s="31"/>
      <c r="M136" s="142" t="s">
        <v>3</v>
      </c>
      <c r="N136" s="143" t="s">
        <v>41</v>
      </c>
      <c r="O136" s="144">
        <v>8.9999999999999993E-3</v>
      </c>
      <c r="P136" s="144">
        <f>O136*H136</f>
        <v>1.216386</v>
      </c>
      <c r="Q136" s="144">
        <v>0</v>
      </c>
      <c r="R136" s="144">
        <f>Q136*H136</f>
        <v>0</v>
      </c>
      <c r="S136" s="144">
        <v>0</v>
      </c>
      <c r="T136" s="145">
        <f>S136*H136</f>
        <v>0</v>
      </c>
      <c r="U136" s="30"/>
      <c r="V136" s="30"/>
      <c r="W136" s="30"/>
      <c r="X136" s="30"/>
      <c r="Y136" s="30"/>
      <c r="Z136" s="30"/>
      <c r="AA136" s="30"/>
      <c r="AB136" s="30"/>
      <c r="AC136" s="30"/>
      <c r="AD136" s="30"/>
      <c r="AE136" s="30"/>
      <c r="AR136" s="146" t="s">
        <v>178</v>
      </c>
      <c r="AT136" s="146" t="s">
        <v>175</v>
      </c>
      <c r="AU136" s="146" t="s">
        <v>79</v>
      </c>
      <c r="AY136" s="18" t="s">
        <v>173</v>
      </c>
      <c r="BE136" s="147">
        <f>IF(N136="základní",J136,0)</f>
        <v>0</v>
      </c>
      <c r="BF136" s="147">
        <f>IF(N136="snížená",J136,0)</f>
        <v>0</v>
      </c>
      <c r="BG136" s="147">
        <f>IF(N136="zákl. přenesená",J136,0)</f>
        <v>0</v>
      </c>
      <c r="BH136" s="147">
        <f>IF(N136="sníž. přenesená",J136,0)</f>
        <v>0</v>
      </c>
      <c r="BI136" s="147">
        <f>IF(N136="nulová",J136,0)</f>
        <v>0</v>
      </c>
      <c r="BJ136" s="18" t="s">
        <v>76</v>
      </c>
      <c r="BK136" s="147">
        <f>ROUND(I136*H136,2)</f>
        <v>0</v>
      </c>
      <c r="BL136" s="18" t="s">
        <v>178</v>
      </c>
      <c r="BM136" s="146" t="s">
        <v>2462</v>
      </c>
    </row>
    <row r="137" spans="1:65" s="2" customFormat="1" ht="165.75">
      <c r="A137" s="30"/>
      <c r="B137" s="31"/>
      <c r="C137" s="30"/>
      <c r="D137" s="148" t="s">
        <v>179</v>
      </c>
      <c r="E137" s="30"/>
      <c r="F137" s="149" t="s">
        <v>235</v>
      </c>
      <c r="G137" s="30"/>
      <c r="H137" s="30"/>
      <c r="I137" s="30"/>
      <c r="J137" s="30"/>
      <c r="K137" s="30"/>
      <c r="L137" s="31"/>
      <c r="M137" s="150"/>
      <c r="N137" s="151"/>
      <c r="O137" s="51"/>
      <c r="P137" s="51"/>
      <c r="Q137" s="51"/>
      <c r="R137" s="51"/>
      <c r="S137" s="51"/>
      <c r="T137" s="52"/>
      <c r="U137" s="30"/>
      <c r="V137" s="30"/>
      <c r="W137" s="30"/>
      <c r="X137" s="30"/>
      <c r="Y137" s="30"/>
      <c r="Z137" s="30"/>
      <c r="AA137" s="30"/>
      <c r="AB137" s="30"/>
      <c r="AC137" s="30"/>
      <c r="AD137" s="30"/>
      <c r="AE137" s="30"/>
      <c r="AT137" s="18" t="s">
        <v>179</v>
      </c>
      <c r="AU137" s="18" t="s">
        <v>79</v>
      </c>
    </row>
    <row r="138" spans="1:65" s="14" customFormat="1">
      <c r="B138" s="158"/>
      <c r="D138" s="148" t="s">
        <v>181</v>
      </c>
      <c r="E138" s="159" t="s">
        <v>3</v>
      </c>
      <c r="F138" s="160" t="s">
        <v>2463</v>
      </c>
      <c r="H138" s="161">
        <v>135.154</v>
      </c>
      <c r="L138" s="158"/>
      <c r="M138" s="162"/>
      <c r="N138" s="163"/>
      <c r="O138" s="163"/>
      <c r="P138" s="163"/>
      <c r="Q138" s="163"/>
      <c r="R138" s="163"/>
      <c r="S138" s="163"/>
      <c r="T138" s="164"/>
      <c r="AT138" s="159" t="s">
        <v>181</v>
      </c>
      <c r="AU138" s="159" t="s">
        <v>79</v>
      </c>
      <c r="AV138" s="14" t="s">
        <v>79</v>
      </c>
      <c r="AW138" s="14" t="s">
        <v>31</v>
      </c>
      <c r="AX138" s="14" t="s">
        <v>76</v>
      </c>
      <c r="AY138" s="159" t="s">
        <v>173</v>
      </c>
    </row>
    <row r="139" spans="1:65" s="2" customFormat="1" ht="33" customHeight="1">
      <c r="A139" s="30"/>
      <c r="B139" s="135"/>
      <c r="C139" s="136" t="s">
        <v>216</v>
      </c>
      <c r="D139" s="136" t="s">
        <v>175</v>
      </c>
      <c r="E139" s="137" t="s">
        <v>237</v>
      </c>
      <c r="F139" s="138" t="s">
        <v>238</v>
      </c>
      <c r="G139" s="139" t="s">
        <v>239</v>
      </c>
      <c r="H139" s="140">
        <v>256.79300000000001</v>
      </c>
      <c r="I139" s="141"/>
      <c r="J139" s="141">
        <f>ROUND(I139*H139,2)</f>
        <v>0</v>
      </c>
      <c r="K139" s="138" t="s">
        <v>177</v>
      </c>
      <c r="L139" s="31"/>
      <c r="M139" s="142" t="s">
        <v>3</v>
      </c>
      <c r="N139" s="143" t="s">
        <v>41</v>
      </c>
      <c r="O139" s="144">
        <v>0</v>
      </c>
      <c r="P139" s="144">
        <f>O139*H139</f>
        <v>0</v>
      </c>
      <c r="Q139" s="144">
        <v>0</v>
      </c>
      <c r="R139" s="144">
        <f>Q139*H139</f>
        <v>0</v>
      </c>
      <c r="S139" s="144">
        <v>0</v>
      </c>
      <c r="T139" s="145">
        <f>S139*H139</f>
        <v>0</v>
      </c>
      <c r="U139" s="30"/>
      <c r="V139" s="30"/>
      <c r="W139" s="30"/>
      <c r="X139" s="30"/>
      <c r="Y139" s="30"/>
      <c r="Z139" s="30"/>
      <c r="AA139" s="30"/>
      <c r="AB139" s="30"/>
      <c r="AC139" s="30"/>
      <c r="AD139" s="30"/>
      <c r="AE139" s="30"/>
      <c r="AR139" s="146" t="s">
        <v>178</v>
      </c>
      <c r="AT139" s="146" t="s">
        <v>175</v>
      </c>
      <c r="AU139" s="146" t="s">
        <v>79</v>
      </c>
      <c r="AY139" s="18" t="s">
        <v>173</v>
      </c>
      <c r="BE139" s="147">
        <f>IF(N139="základní",J139,0)</f>
        <v>0</v>
      </c>
      <c r="BF139" s="147">
        <f>IF(N139="snížená",J139,0)</f>
        <v>0</v>
      </c>
      <c r="BG139" s="147">
        <f>IF(N139="zákl. přenesená",J139,0)</f>
        <v>0</v>
      </c>
      <c r="BH139" s="147">
        <f>IF(N139="sníž. přenesená",J139,0)</f>
        <v>0</v>
      </c>
      <c r="BI139" s="147">
        <f>IF(N139="nulová",J139,0)</f>
        <v>0</v>
      </c>
      <c r="BJ139" s="18" t="s">
        <v>76</v>
      </c>
      <c r="BK139" s="147">
        <f>ROUND(I139*H139,2)</f>
        <v>0</v>
      </c>
      <c r="BL139" s="18" t="s">
        <v>178</v>
      </c>
      <c r="BM139" s="146" t="s">
        <v>2464</v>
      </c>
    </row>
    <row r="140" spans="1:65" s="2" customFormat="1" ht="58.5">
      <c r="A140" s="30"/>
      <c r="B140" s="31"/>
      <c r="C140" s="30"/>
      <c r="D140" s="148" t="s">
        <v>179</v>
      </c>
      <c r="E140" s="30"/>
      <c r="F140" s="149" t="s">
        <v>240</v>
      </c>
      <c r="G140" s="30"/>
      <c r="H140" s="30"/>
      <c r="I140" s="30"/>
      <c r="J140" s="30"/>
      <c r="K140" s="30"/>
      <c r="L140" s="31"/>
      <c r="M140" s="150"/>
      <c r="N140" s="151"/>
      <c r="O140" s="51"/>
      <c r="P140" s="51"/>
      <c r="Q140" s="51"/>
      <c r="R140" s="51"/>
      <c r="S140" s="51"/>
      <c r="T140" s="52"/>
      <c r="U140" s="30"/>
      <c r="V140" s="30"/>
      <c r="W140" s="30"/>
      <c r="X140" s="30"/>
      <c r="Y140" s="30"/>
      <c r="Z140" s="30"/>
      <c r="AA140" s="30"/>
      <c r="AB140" s="30"/>
      <c r="AC140" s="30"/>
      <c r="AD140" s="30"/>
      <c r="AE140" s="30"/>
      <c r="AT140" s="18" t="s">
        <v>179</v>
      </c>
      <c r="AU140" s="18" t="s">
        <v>79</v>
      </c>
    </row>
    <row r="141" spans="1:65" s="14" customFormat="1">
      <c r="B141" s="158"/>
      <c r="D141" s="148" t="s">
        <v>181</v>
      </c>
      <c r="E141" s="159" t="s">
        <v>3</v>
      </c>
      <c r="F141" s="160" t="s">
        <v>2465</v>
      </c>
      <c r="H141" s="161">
        <v>256.79300000000001</v>
      </c>
      <c r="L141" s="158"/>
      <c r="M141" s="162"/>
      <c r="N141" s="163"/>
      <c r="O141" s="163"/>
      <c r="P141" s="163"/>
      <c r="Q141" s="163"/>
      <c r="R141" s="163"/>
      <c r="S141" s="163"/>
      <c r="T141" s="164"/>
      <c r="AT141" s="159" t="s">
        <v>181</v>
      </c>
      <c r="AU141" s="159" t="s">
        <v>79</v>
      </c>
      <c r="AV141" s="14" t="s">
        <v>79</v>
      </c>
      <c r="AW141" s="14" t="s">
        <v>31</v>
      </c>
      <c r="AX141" s="14" t="s">
        <v>76</v>
      </c>
      <c r="AY141" s="159" t="s">
        <v>173</v>
      </c>
    </row>
    <row r="142" spans="1:65" s="2" customFormat="1" ht="33" customHeight="1">
      <c r="A142" s="30"/>
      <c r="B142" s="135"/>
      <c r="C142" s="136" t="s">
        <v>220</v>
      </c>
      <c r="D142" s="136" t="s">
        <v>175</v>
      </c>
      <c r="E142" s="137" t="s">
        <v>241</v>
      </c>
      <c r="F142" s="138" t="s">
        <v>242</v>
      </c>
      <c r="G142" s="139" t="s">
        <v>200</v>
      </c>
      <c r="H142" s="140">
        <v>18.524999999999999</v>
      </c>
      <c r="I142" s="141"/>
      <c r="J142" s="141">
        <f>ROUND(I142*H142,2)</f>
        <v>0</v>
      </c>
      <c r="K142" s="138" t="s">
        <v>177</v>
      </c>
      <c r="L142" s="31"/>
      <c r="M142" s="142" t="s">
        <v>3</v>
      </c>
      <c r="N142" s="143" t="s">
        <v>41</v>
      </c>
      <c r="O142" s="144">
        <v>0.32800000000000001</v>
      </c>
      <c r="P142" s="144">
        <f>O142*H142</f>
        <v>6.0762</v>
      </c>
      <c r="Q142" s="144">
        <v>0</v>
      </c>
      <c r="R142" s="144">
        <f>Q142*H142</f>
        <v>0</v>
      </c>
      <c r="S142" s="144">
        <v>0</v>
      </c>
      <c r="T142" s="145">
        <f>S142*H142</f>
        <v>0</v>
      </c>
      <c r="U142" s="30"/>
      <c r="V142" s="30"/>
      <c r="W142" s="30"/>
      <c r="X142" s="30"/>
      <c r="Y142" s="30"/>
      <c r="Z142" s="30"/>
      <c r="AA142" s="30"/>
      <c r="AB142" s="30"/>
      <c r="AC142" s="30"/>
      <c r="AD142" s="30"/>
      <c r="AE142" s="30"/>
      <c r="AR142" s="146" t="s">
        <v>178</v>
      </c>
      <c r="AT142" s="146" t="s">
        <v>175</v>
      </c>
      <c r="AU142" s="146" t="s">
        <v>79</v>
      </c>
      <c r="AY142" s="18" t="s">
        <v>173</v>
      </c>
      <c r="BE142" s="147">
        <f>IF(N142="základní",J142,0)</f>
        <v>0</v>
      </c>
      <c r="BF142" s="147">
        <f>IF(N142="snížená",J142,0)</f>
        <v>0</v>
      </c>
      <c r="BG142" s="147">
        <f>IF(N142="zákl. přenesená",J142,0)</f>
        <v>0</v>
      </c>
      <c r="BH142" s="147">
        <f>IF(N142="sníž. přenesená",J142,0)</f>
        <v>0</v>
      </c>
      <c r="BI142" s="147">
        <f>IF(N142="nulová",J142,0)</f>
        <v>0</v>
      </c>
      <c r="BJ142" s="18" t="s">
        <v>76</v>
      </c>
      <c r="BK142" s="147">
        <f>ROUND(I142*H142,2)</f>
        <v>0</v>
      </c>
      <c r="BL142" s="18" t="s">
        <v>178</v>
      </c>
      <c r="BM142" s="146" t="s">
        <v>2466</v>
      </c>
    </row>
    <row r="143" spans="1:65" s="2" customFormat="1" ht="234">
      <c r="A143" s="30"/>
      <c r="B143" s="31"/>
      <c r="C143" s="30"/>
      <c r="D143" s="148" t="s">
        <v>179</v>
      </c>
      <c r="E143" s="30"/>
      <c r="F143" s="149" t="s">
        <v>243</v>
      </c>
      <c r="G143" s="30"/>
      <c r="H143" s="30"/>
      <c r="I143" s="30"/>
      <c r="J143" s="30"/>
      <c r="K143" s="30"/>
      <c r="L143" s="31"/>
      <c r="M143" s="150"/>
      <c r="N143" s="151"/>
      <c r="O143" s="51"/>
      <c r="P143" s="51"/>
      <c r="Q143" s="51"/>
      <c r="R143" s="51"/>
      <c r="S143" s="51"/>
      <c r="T143" s="52"/>
      <c r="U143" s="30"/>
      <c r="V143" s="30"/>
      <c r="W143" s="30"/>
      <c r="X143" s="30"/>
      <c r="Y143" s="30"/>
      <c r="Z143" s="30"/>
      <c r="AA143" s="30"/>
      <c r="AB143" s="30"/>
      <c r="AC143" s="30"/>
      <c r="AD143" s="30"/>
      <c r="AE143" s="30"/>
      <c r="AT143" s="18" t="s">
        <v>179</v>
      </c>
      <c r="AU143" s="18" t="s">
        <v>79</v>
      </c>
    </row>
    <row r="144" spans="1:65" s="13" customFormat="1">
      <c r="B144" s="152"/>
      <c r="D144" s="148" t="s">
        <v>181</v>
      </c>
      <c r="E144" s="153" t="s">
        <v>3</v>
      </c>
      <c r="F144" s="154" t="s">
        <v>244</v>
      </c>
      <c r="H144" s="153" t="s">
        <v>3</v>
      </c>
      <c r="L144" s="152"/>
      <c r="M144" s="155"/>
      <c r="N144" s="156"/>
      <c r="O144" s="156"/>
      <c r="P144" s="156"/>
      <c r="Q144" s="156"/>
      <c r="R144" s="156"/>
      <c r="S144" s="156"/>
      <c r="T144" s="157"/>
      <c r="AT144" s="153" t="s">
        <v>181</v>
      </c>
      <c r="AU144" s="153" t="s">
        <v>79</v>
      </c>
      <c r="AV144" s="13" t="s">
        <v>76</v>
      </c>
      <c r="AW144" s="13" t="s">
        <v>31</v>
      </c>
      <c r="AX144" s="13" t="s">
        <v>70</v>
      </c>
      <c r="AY144" s="153" t="s">
        <v>173</v>
      </c>
    </row>
    <row r="145" spans="1:65" s="14" customFormat="1">
      <c r="B145" s="158"/>
      <c r="D145" s="148" t="s">
        <v>181</v>
      </c>
      <c r="E145" s="159" t="s">
        <v>3</v>
      </c>
      <c r="F145" s="160" t="s">
        <v>2467</v>
      </c>
      <c r="H145" s="161">
        <v>18.524999999999999</v>
      </c>
      <c r="L145" s="158"/>
      <c r="M145" s="162"/>
      <c r="N145" s="163"/>
      <c r="O145" s="163"/>
      <c r="P145" s="163"/>
      <c r="Q145" s="163"/>
      <c r="R145" s="163"/>
      <c r="S145" s="163"/>
      <c r="T145" s="164"/>
      <c r="AT145" s="159" t="s">
        <v>181</v>
      </c>
      <c r="AU145" s="159" t="s">
        <v>79</v>
      </c>
      <c r="AV145" s="14" t="s">
        <v>79</v>
      </c>
      <c r="AW145" s="14" t="s">
        <v>31</v>
      </c>
      <c r="AX145" s="14" t="s">
        <v>70</v>
      </c>
      <c r="AY145" s="159" t="s">
        <v>173</v>
      </c>
    </row>
    <row r="146" spans="1:65" s="15" customFormat="1">
      <c r="B146" s="165"/>
      <c r="D146" s="148" t="s">
        <v>181</v>
      </c>
      <c r="E146" s="166" t="s">
        <v>3</v>
      </c>
      <c r="F146" s="167" t="s">
        <v>188</v>
      </c>
      <c r="H146" s="168">
        <v>18.524999999999999</v>
      </c>
      <c r="L146" s="165"/>
      <c r="M146" s="169"/>
      <c r="N146" s="170"/>
      <c r="O146" s="170"/>
      <c r="P146" s="170"/>
      <c r="Q146" s="170"/>
      <c r="R146" s="170"/>
      <c r="S146" s="170"/>
      <c r="T146" s="171"/>
      <c r="AT146" s="166" t="s">
        <v>181</v>
      </c>
      <c r="AU146" s="166" t="s">
        <v>79</v>
      </c>
      <c r="AV146" s="15" t="s">
        <v>178</v>
      </c>
      <c r="AW146" s="15" t="s">
        <v>31</v>
      </c>
      <c r="AX146" s="15" t="s">
        <v>76</v>
      </c>
      <c r="AY146" s="166" t="s">
        <v>173</v>
      </c>
    </row>
    <row r="147" spans="1:65" s="2" customFormat="1" ht="16.5" customHeight="1">
      <c r="A147" s="30"/>
      <c r="B147" s="135"/>
      <c r="C147" s="172" t="s">
        <v>224</v>
      </c>
      <c r="D147" s="172" t="s">
        <v>246</v>
      </c>
      <c r="E147" s="173" t="s">
        <v>248</v>
      </c>
      <c r="F147" s="174" t="s">
        <v>249</v>
      </c>
      <c r="G147" s="175" t="s">
        <v>239</v>
      </c>
      <c r="H147" s="176">
        <v>38.902999999999999</v>
      </c>
      <c r="I147" s="177"/>
      <c r="J147" s="177">
        <f>ROUND(I147*H147,2)</f>
        <v>0</v>
      </c>
      <c r="K147" s="174" t="s">
        <v>177</v>
      </c>
      <c r="L147" s="178"/>
      <c r="M147" s="179" t="s">
        <v>3</v>
      </c>
      <c r="N147" s="180" t="s">
        <v>41</v>
      </c>
      <c r="O147" s="144">
        <v>0</v>
      </c>
      <c r="P147" s="144">
        <f>O147*H147</f>
        <v>0</v>
      </c>
      <c r="Q147" s="144">
        <v>1</v>
      </c>
      <c r="R147" s="144">
        <f>Q147*H147</f>
        <v>38.902999999999999</v>
      </c>
      <c r="S147" s="144">
        <v>0</v>
      </c>
      <c r="T147" s="145">
        <f>S147*H147</f>
        <v>0</v>
      </c>
      <c r="U147" s="30"/>
      <c r="V147" s="30"/>
      <c r="W147" s="30"/>
      <c r="X147" s="30"/>
      <c r="Y147" s="30"/>
      <c r="Z147" s="30"/>
      <c r="AA147" s="30"/>
      <c r="AB147" s="30"/>
      <c r="AC147" s="30"/>
      <c r="AD147" s="30"/>
      <c r="AE147" s="30"/>
      <c r="AR147" s="146" t="s">
        <v>211</v>
      </c>
      <c r="AT147" s="146" t="s">
        <v>246</v>
      </c>
      <c r="AU147" s="146" t="s">
        <v>79</v>
      </c>
      <c r="AY147" s="18" t="s">
        <v>173</v>
      </c>
      <c r="BE147" s="147">
        <f>IF(N147="základní",J147,0)</f>
        <v>0</v>
      </c>
      <c r="BF147" s="147">
        <f>IF(N147="snížená",J147,0)</f>
        <v>0</v>
      </c>
      <c r="BG147" s="147">
        <f>IF(N147="zákl. přenesená",J147,0)</f>
        <v>0</v>
      </c>
      <c r="BH147" s="147">
        <f>IF(N147="sníž. přenesená",J147,0)</f>
        <v>0</v>
      </c>
      <c r="BI147" s="147">
        <f>IF(N147="nulová",J147,0)</f>
        <v>0</v>
      </c>
      <c r="BJ147" s="18" t="s">
        <v>76</v>
      </c>
      <c r="BK147" s="147">
        <f>ROUND(I147*H147,2)</f>
        <v>0</v>
      </c>
      <c r="BL147" s="18" t="s">
        <v>178</v>
      </c>
      <c r="BM147" s="146" t="s">
        <v>2468</v>
      </c>
    </row>
    <row r="148" spans="1:65" s="13" customFormat="1">
      <c r="B148" s="152"/>
      <c r="D148" s="148" t="s">
        <v>181</v>
      </c>
      <c r="E148" s="153" t="s">
        <v>3</v>
      </c>
      <c r="F148" s="154" t="s">
        <v>1059</v>
      </c>
      <c r="H148" s="153" t="s">
        <v>3</v>
      </c>
      <c r="L148" s="152"/>
      <c r="M148" s="155"/>
      <c r="N148" s="156"/>
      <c r="O148" s="156"/>
      <c r="P148" s="156"/>
      <c r="Q148" s="156"/>
      <c r="R148" s="156"/>
      <c r="S148" s="156"/>
      <c r="T148" s="157"/>
      <c r="AT148" s="153" t="s">
        <v>181</v>
      </c>
      <c r="AU148" s="153" t="s">
        <v>79</v>
      </c>
      <c r="AV148" s="13" t="s">
        <v>76</v>
      </c>
      <c r="AW148" s="13" t="s">
        <v>31</v>
      </c>
      <c r="AX148" s="13" t="s">
        <v>70</v>
      </c>
      <c r="AY148" s="153" t="s">
        <v>173</v>
      </c>
    </row>
    <row r="149" spans="1:65" s="14" customFormat="1">
      <c r="B149" s="158"/>
      <c r="D149" s="148" t="s">
        <v>181</v>
      </c>
      <c r="E149" s="159" t="s">
        <v>3</v>
      </c>
      <c r="F149" s="160" t="s">
        <v>2469</v>
      </c>
      <c r="H149" s="161">
        <v>38.902999999999999</v>
      </c>
      <c r="L149" s="158"/>
      <c r="M149" s="162"/>
      <c r="N149" s="163"/>
      <c r="O149" s="163"/>
      <c r="P149" s="163"/>
      <c r="Q149" s="163"/>
      <c r="R149" s="163"/>
      <c r="S149" s="163"/>
      <c r="T149" s="164"/>
      <c r="AT149" s="159" t="s">
        <v>181</v>
      </c>
      <c r="AU149" s="159" t="s">
        <v>79</v>
      </c>
      <c r="AV149" s="14" t="s">
        <v>79</v>
      </c>
      <c r="AW149" s="14" t="s">
        <v>31</v>
      </c>
      <c r="AX149" s="14" t="s">
        <v>70</v>
      </c>
      <c r="AY149" s="159" t="s">
        <v>173</v>
      </c>
    </row>
    <row r="150" spans="1:65" s="15" customFormat="1">
      <c r="B150" s="165"/>
      <c r="D150" s="148" t="s">
        <v>181</v>
      </c>
      <c r="E150" s="166" t="s">
        <v>3</v>
      </c>
      <c r="F150" s="167" t="s">
        <v>188</v>
      </c>
      <c r="H150" s="168">
        <v>38.902999999999999</v>
      </c>
      <c r="L150" s="165"/>
      <c r="M150" s="169"/>
      <c r="N150" s="170"/>
      <c r="O150" s="170"/>
      <c r="P150" s="170"/>
      <c r="Q150" s="170"/>
      <c r="R150" s="170"/>
      <c r="S150" s="170"/>
      <c r="T150" s="171"/>
      <c r="AT150" s="166" t="s">
        <v>181</v>
      </c>
      <c r="AU150" s="166" t="s">
        <v>79</v>
      </c>
      <c r="AV150" s="15" t="s">
        <v>178</v>
      </c>
      <c r="AW150" s="15" t="s">
        <v>31</v>
      </c>
      <c r="AX150" s="15" t="s">
        <v>76</v>
      </c>
      <c r="AY150" s="166" t="s">
        <v>173</v>
      </c>
    </row>
    <row r="151" spans="1:65" s="12" customFormat="1" ht="22.9" customHeight="1">
      <c r="B151" s="123"/>
      <c r="D151" s="124" t="s">
        <v>69</v>
      </c>
      <c r="E151" s="133" t="s">
        <v>79</v>
      </c>
      <c r="F151" s="133" t="s">
        <v>269</v>
      </c>
      <c r="J151" s="134">
        <f>BK151</f>
        <v>0</v>
      </c>
      <c r="L151" s="123"/>
      <c r="M151" s="127"/>
      <c r="N151" s="128"/>
      <c r="O151" s="128"/>
      <c r="P151" s="129">
        <f>SUM(P152:P186)</f>
        <v>68.904160000000005</v>
      </c>
      <c r="Q151" s="128"/>
      <c r="R151" s="129">
        <f>SUM(R152:R186)</f>
        <v>35.491009216000009</v>
      </c>
      <c r="S151" s="128"/>
      <c r="T151" s="130">
        <f>SUM(T152:T186)</f>
        <v>0</v>
      </c>
      <c r="AR151" s="124" t="s">
        <v>76</v>
      </c>
      <c r="AT151" s="131" t="s">
        <v>69</v>
      </c>
      <c r="AU151" s="131" t="s">
        <v>76</v>
      </c>
      <c r="AY151" s="124" t="s">
        <v>173</v>
      </c>
      <c r="BK151" s="132">
        <f>SUM(BK152:BK186)</f>
        <v>0</v>
      </c>
    </row>
    <row r="152" spans="1:65" s="2" customFormat="1" ht="21.75" customHeight="1">
      <c r="A152" s="30"/>
      <c r="B152" s="135"/>
      <c r="C152" s="136" t="s">
        <v>227</v>
      </c>
      <c r="D152" s="136" t="s">
        <v>175</v>
      </c>
      <c r="E152" s="137" t="s">
        <v>618</v>
      </c>
      <c r="F152" s="138" t="s">
        <v>619</v>
      </c>
      <c r="G152" s="139" t="s">
        <v>200</v>
      </c>
      <c r="H152" s="140">
        <v>1.8</v>
      </c>
      <c r="I152" s="141"/>
      <c r="J152" s="141">
        <f>ROUND(I152*H152,2)</f>
        <v>0</v>
      </c>
      <c r="K152" s="138" t="s">
        <v>177</v>
      </c>
      <c r="L152" s="31"/>
      <c r="M152" s="142" t="s">
        <v>3</v>
      </c>
      <c r="N152" s="143" t="s">
        <v>41</v>
      </c>
      <c r="O152" s="144">
        <v>0.81</v>
      </c>
      <c r="P152" s="144">
        <f>O152*H152</f>
        <v>1.4580000000000002</v>
      </c>
      <c r="Q152" s="144">
        <v>0</v>
      </c>
      <c r="R152" s="144">
        <f>Q152*H152</f>
        <v>0</v>
      </c>
      <c r="S152" s="144">
        <v>0</v>
      </c>
      <c r="T152" s="145">
        <f>S152*H152</f>
        <v>0</v>
      </c>
      <c r="U152" s="30"/>
      <c r="V152" s="30"/>
      <c r="W152" s="30"/>
      <c r="X152" s="30"/>
      <c r="Y152" s="30"/>
      <c r="Z152" s="30"/>
      <c r="AA152" s="30"/>
      <c r="AB152" s="30"/>
      <c r="AC152" s="30"/>
      <c r="AD152" s="30"/>
      <c r="AE152" s="30"/>
      <c r="AR152" s="146" t="s">
        <v>178</v>
      </c>
      <c r="AT152" s="146" t="s">
        <v>175</v>
      </c>
      <c r="AU152" s="146" t="s">
        <v>79</v>
      </c>
      <c r="AY152" s="18" t="s">
        <v>173</v>
      </c>
      <c r="BE152" s="147">
        <f>IF(N152="základní",J152,0)</f>
        <v>0</v>
      </c>
      <c r="BF152" s="147">
        <f>IF(N152="snížená",J152,0)</f>
        <v>0</v>
      </c>
      <c r="BG152" s="147">
        <f>IF(N152="zákl. přenesená",J152,0)</f>
        <v>0</v>
      </c>
      <c r="BH152" s="147">
        <f>IF(N152="sníž. přenesená",J152,0)</f>
        <v>0</v>
      </c>
      <c r="BI152" s="147">
        <f>IF(N152="nulová",J152,0)</f>
        <v>0</v>
      </c>
      <c r="BJ152" s="18" t="s">
        <v>76</v>
      </c>
      <c r="BK152" s="147">
        <f>ROUND(I152*H152,2)</f>
        <v>0</v>
      </c>
      <c r="BL152" s="18" t="s">
        <v>178</v>
      </c>
      <c r="BM152" s="146" t="s">
        <v>2470</v>
      </c>
    </row>
    <row r="153" spans="1:65" s="2" customFormat="1" ht="126.75">
      <c r="A153" s="30"/>
      <c r="B153" s="31"/>
      <c r="C153" s="30"/>
      <c r="D153" s="148" t="s">
        <v>179</v>
      </c>
      <c r="E153" s="30"/>
      <c r="F153" s="149" t="s">
        <v>621</v>
      </c>
      <c r="G153" s="30"/>
      <c r="H153" s="30"/>
      <c r="I153" s="30"/>
      <c r="J153" s="30"/>
      <c r="K153" s="30"/>
      <c r="L153" s="31"/>
      <c r="M153" s="150"/>
      <c r="N153" s="151"/>
      <c r="O153" s="51"/>
      <c r="P153" s="51"/>
      <c r="Q153" s="51"/>
      <c r="R153" s="51"/>
      <c r="S153" s="51"/>
      <c r="T153" s="52"/>
      <c r="U153" s="30"/>
      <c r="V153" s="30"/>
      <c r="W153" s="30"/>
      <c r="X153" s="30"/>
      <c r="Y153" s="30"/>
      <c r="Z153" s="30"/>
      <c r="AA153" s="30"/>
      <c r="AB153" s="30"/>
      <c r="AC153" s="30"/>
      <c r="AD153" s="30"/>
      <c r="AE153" s="30"/>
      <c r="AT153" s="18" t="s">
        <v>179</v>
      </c>
      <c r="AU153" s="18" t="s">
        <v>79</v>
      </c>
    </row>
    <row r="154" spans="1:65" s="13" customFormat="1">
      <c r="B154" s="152"/>
      <c r="D154" s="148" t="s">
        <v>181</v>
      </c>
      <c r="E154" s="153" t="s">
        <v>3</v>
      </c>
      <c r="F154" s="154" t="s">
        <v>244</v>
      </c>
      <c r="H154" s="153" t="s">
        <v>3</v>
      </c>
      <c r="L154" s="152"/>
      <c r="M154" s="155"/>
      <c r="N154" s="156"/>
      <c r="O154" s="156"/>
      <c r="P154" s="156"/>
      <c r="Q154" s="156"/>
      <c r="R154" s="156"/>
      <c r="S154" s="156"/>
      <c r="T154" s="157"/>
      <c r="AT154" s="153" t="s">
        <v>181</v>
      </c>
      <c r="AU154" s="153" t="s">
        <v>79</v>
      </c>
      <c r="AV154" s="13" t="s">
        <v>76</v>
      </c>
      <c r="AW154" s="13" t="s">
        <v>31</v>
      </c>
      <c r="AX154" s="13" t="s">
        <v>70</v>
      </c>
      <c r="AY154" s="153" t="s">
        <v>173</v>
      </c>
    </row>
    <row r="155" spans="1:65" s="14" customFormat="1" ht="22.5">
      <c r="B155" s="158"/>
      <c r="D155" s="148" t="s">
        <v>181</v>
      </c>
      <c r="E155" s="159" t="s">
        <v>3</v>
      </c>
      <c r="F155" s="160" t="s">
        <v>2471</v>
      </c>
      <c r="H155" s="161">
        <v>1.8</v>
      </c>
      <c r="L155" s="158"/>
      <c r="M155" s="162"/>
      <c r="N155" s="163"/>
      <c r="O155" s="163"/>
      <c r="P155" s="163"/>
      <c r="Q155" s="163"/>
      <c r="R155" s="163"/>
      <c r="S155" s="163"/>
      <c r="T155" s="164"/>
      <c r="AT155" s="159" t="s">
        <v>181</v>
      </c>
      <c r="AU155" s="159" t="s">
        <v>79</v>
      </c>
      <c r="AV155" s="14" t="s">
        <v>79</v>
      </c>
      <c r="AW155" s="14" t="s">
        <v>31</v>
      </c>
      <c r="AX155" s="14" t="s">
        <v>70</v>
      </c>
      <c r="AY155" s="159" t="s">
        <v>173</v>
      </c>
    </row>
    <row r="156" spans="1:65" s="15" customFormat="1">
      <c r="B156" s="165"/>
      <c r="D156" s="148" t="s">
        <v>181</v>
      </c>
      <c r="E156" s="166" t="s">
        <v>3</v>
      </c>
      <c r="F156" s="167" t="s">
        <v>188</v>
      </c>
      <c r="H156" s="168">
        <v>1.8</v>
      </c>
      <c r="L156" s="165"/>
      <c r="M156" s="169"/>
      <c r="N156" s="170"/>
      <c r="O156" s="170"/>
      <c r="P156" s="170"/>
      <c r="Q156" s="170"/>
      <c r="R156" s="170"/>
      <c r="S156" s="170"/>
      <c r="T156" s="171"/>
      <c r="AT156" s="166" t="s">
        <v>181</v>
      </c>
      <c r="AU156" s="166" t="s">
        <v>79</v>
      </c>
      <c r="AV156" s="15" t="s">
        <v>178</v>
      </c>
      <c r="AW156" s="15" t="s">
        <v>31</v>
      </c>
      <c r="AX156" s="15" t="s">
        <v>76</v>
      </c>
      <c r="AY156" s="166" t="s">
        <v>173</v>
      </c>
    </row>
    <row r="157" spans="1:65" s="2" customFormat="1" ht="16.5" customHeight="1">
      <c r="A157" s="30"/>
      <c r="B157" s="135"/>
      <c r="C157" s="136" t="s">
        <v>232</v>
      </c>
      <c r="D157" s="136" t="s">
        <v>175</v>
      </c>
      <c r="E157" s="137" t="s">
        <v>276</v>
      </c>
      <c r="F157" s="138" t="s">
        <v>277</v>
      </c>
      <c r="G157" s="139" t="s">
        <v>176</v>
      </c>
      <c r="H157" s="140">
        <v>2.6</v>
      </c>
      <c r="I157" s="141"/>
      <c r="J157" s="141">
        <f>ROUND(I157*H157,2)</f>
        <v>0</v>
      </c>
      <c r="K157" s="138" t="s">
        <v>177</v>
      </c>
      <c r="L157" s="31"/>
      <c r="M157" s="142" t="s">
        <v>3</v>
      </c>
      <c r="N157" s="143" t="s">
        <v>41</v>
      </c>
      <c r="O157" s="144">
        <v>0.39700000000000002</v>
      </c>
      <c r="P157" s="144">
        <f>O157*H157</f>
        <v>1.0322</v>
      </c>
      <c r="Q157" s="144">
        <v>1.4357E-3</v>
      </c>
      <c r="R157" s="144">
        <f>Q157*H157</f>
        <v>3.7328200000000004E-3</v>
      </c>
      <c r="S157" s="144">
        <v>0</v>
      </c>
      <c r="T157" s="145">
        <f>S157*H157</f>
        <v>0</v>
      </c>
      <c r="U157" s="30"/>
      <c r="V157" s="30"/>
      <c r="W157" s="30"/>
      <c r="X157" s="30"/>
      <c r="Y157" s="30"/>
      <c r="Z157" s="30"/>
      <c r="AA157" s="30"/>
      <c r="AB157" s="30"/>
      <c r="AC157" s="30"/>
      <c r="AD157" s="30"/>
      <c r="AE157" s="30"/>
      <c r="AR157" s="146" t="s">
        <v>178</v>
      </c>
      <c r="AT157" s="146" t="s">
        <v>175</v>
      </c>
      <c r="AU157" s="146" t="s">
        <v>79</v>
      </c>
      <c r="AY157" s="18" t="s">
        <v>173</v>
      </c>
      <c r="BE157" s="147">
        <f>IF(N157="základní",J157,0)</f>
        <v>0</v>
      </c>
      <c r="BF157" s="147">
        <f>IF(N157="snížená",J157,0)</f>
        <v>0</v>
      </c>
      <c r="BG157" s="147">
        <f>IF(N157="zákl. přenesená",J157,0)</f>
        <v>0</v>
      </c>
      <c r="BH157" s="147">
        <f>IF(N157="sníž. přenesená",J157,0)</f>
        <v>0</v>
      </c>
      <c r="BI157" s="147">
        <f>IF(N157="nulová",J157,0)</f>
        <v>0</v>
      </c>
      <c r="BJ157" s="18" t="s">
        <v>76</v>
      </c>
      <c r="BK157" s="147">
        <f>ROUND(I157*H157,2)</f>
        <v>0</v>
      </c>
      <c r="BL157" s="18" t="s">
        <v>178</v>
      </c>
      <c r="BM157" s="146" t="s">
        <v>2472</v>
      </c>
    </row>
    <row r="158" spans="1:65" s="2" customFormat="1" ht="126.75">
      <c r="A158" s="30"/>
      <c r="B158" s="31"/>
      <c r="C158" s="30"/>
      <c r="D158" s="148" t="s">
        <v>179</v>
      </c>
      <c r="E158" s="30"/>
      <c r="F158" s="149" t="s">
        <v>278</v>
      </c>
      <c r="G158" s="30"/>
      <c r="H158" s="30"/>
      <c r="I158" s="30"/>
      <c r="J158" s="30"/>
      <c r="K158" s="30"/>
      <c r="L158" s="31"/>
      <c r="M158" s="150"/>
      <c r="N158" s="151"/>
      <c r="O158" s="51"/>
      <c r="P158" s="51"/>
      <c r="Q158" s="51"/>
      <c r="R158" s="51"/>
      <c r="S158" s="51"/>
      <c r="T158" s="52"/>
      <c r="U158" s="30"/>
      <c r="V158" s="30"/>
      <c r="W158" s="30"/>
      <c r="X158" s="30"/>
      <c r="Y158" s="30"/>
      <c r="Z158" s="30"/>
      <c r="AA158" s="30"/>
      <c r="AB158" s="30"/>
      <c r="AC158" s="30"/>
      <c r="AD158" s="30"/>
      <c r="AE158" s="30"/>
      <c r="AT158" s="18" t="s">
        <v>179</v>
      </c>
      <c r="AU158" s="18" t="s">
        <v>79</v>
      </c>
    </row>
    <row r="159" spans="1:65" s="13" customFormat="1">
      <c r="B159" s="152"/>
      <c r="D159" s="148" t="s">
        <v>181</v>
      </c>
      <c r="E159" s="153" t="s">
        <v>3</v>
      </c>
      <c r="F159" s="154" t="s">
        <v>279</v>
      </c>
      <c r="H159" s="153" t="s">
        <v>3</v>
      </c>
      <c r="L159" s="152"/>
      <c r="M159" s="155"/>
      <c r="N159" s="156"/>
      <c r="O159" s="156"/>
      <c r="P159" s="156"/>
      <c r="Q159" s="156"/>
      <c r="R159" s="156"/>
      <c r="S159" s="156"/>
      <c r="T159" s="157"/>
      <c r="AT159" s="153" t="s">
        <v>181</v>
      </c>
      <c r="AU159" s="153" t="s">
        <v>79</v>
      </c>
      <c r="AV159" s="13" t="s">
        <v>76</v>
      </c>
      <c r="AW159" s="13" t="s">
        <v>31</v>
      </c>
      <c r="AX159" s="13" t="s">
        <v>70</v>
      </c>
      <c r="AY159" s="153" t="s">
        <v>173</v>
      </c>
    </row>
    <row r="160" spans="1:65" s="14" customFormat="1">
      <c r="B160" s="158"/>
      <c r="D160" s="148" t="s">
        <v>181</v>
      </c>
      <c r="E160" s="159" t="s">
        <v>3</v>
      </c>
      <c r="F160" s="160" t="s">
        <v>2473</v>
      </c>
      <c r="H160" s="161">
        <v>2.6</v>
      </c>
      <c r="L160" s="158"/>
      <c r="M160" s="162"/>
      <c r="N160" s="163"/>
      <c r="O160" s="163"/>
      <c r="P160" s="163"/>
      <c r="Q160" s="163"/>
      <c r="R160" s="163"/>
      <c r="S160" s="163"/>
      <c r="T160" s="164"/>
      <c r="AT160" s="159" t="s">
        <v>181</v>
      </c>
      <c r="AU160" s="159" t="s">
        <v>79</v>
      </c>
      <c r="AV160" s="14" t="s">
        <v>79</v>
      </c>
      <c r="AW160" s="14" t="s">
        <v>31</v>
      </c>
      <c r="AX160" s="14" t="s">
        <v>76</v>
      </c>
      <c r="AY160" s="159" t="s">
        <v>173</v>
      </c>
    </row>
    <row r="161" spans="1:65" s="2" customFormat="1" ht="21.75" customHeight="1">
      <c r="A161" s="30"/>
      <c r="B161" s="135"/>
      <c r="C161" s="136" t="s">
        <v>236</v>
      </c>
      <c r="D161" s="136" t="s">
        <v>175</v>
      </c>
      <c r="E161" s="137" t="s">
        <v>281</v>
      </c>
      <c r="F161" s="138" t="s">
        <v>282</v>
      </c>
      <c r="G161" s="139" t="s">
        <v>176</v>
      </c>
      <c r="H161" s="140">
        <v>2.6</v>
      </c>
      <c r="I161" s="141"/>
      <c r="J161" s="141">
        <f>ROUND(I161*H161,2)</f>
        <v>0</v>
      </c>
      <c r="K161" s="138" t="s">
        <v>177</v>
      </c>
      <c r="L161" s="31"/>
      <c r="M161" s="142" t="s">
        <v>3</v>
      </c>
      <c r="N161" s="143" t="s">
        <v>41</v>
      </c>
      <c r="O161" s="144">
        <v>0.14399999999999999</v>
      </c>
      <c r="P161" s="144">
        <f>O161*H161</f>
        <v>0.37440000000000001</v>
      </c>
      <c r="Q161" s="144">
        <v>3.6000000000000001E-5</v>
      </c>
      <c r="R161" s="144">
        <f>Q161*H161</f>
        <v>9.3600000000000012E-5</v>
      </c>
      <c r="S161" s="144">
        <v>0</v>
      </c>
      <c r="T161" s="145">
        <f>S161*H161</f>
        <v>0</v>
      </c>
      <c r="U161" s="30"/>
      <c r="V161" s="30"/>
      <c r="W161" s="30"/>
      <c r="X161" s="30"/>
      <c r="Y161" s="30"/>
      <c r="Z161" s="30"/>
      <c r="AA161" s="30"/>
      <c r="AB161" s="30"/>
      <c r="AC161" s="30"/>
      <c r="AD161" s="30"/>
      <c r="AE161" s="30"/>
      <c r="AR161" s="146" t="s">
        <v>178</v>
      </c>
      <c r="AT161" s="146" t="s">
        <v>175</v>
      </c>
      <c r="AU161" s="146" t="s">
        <v>79</v>
      </c>
      <c r="AY161" s="18" t="s">
        <v>173</v>
      </c>
      <c r="BE161" s="147">
        <f>IF(N161="základní",J161,0)</f>
        <v>0</v>
      </c>
      <c r="BF161" s="147">
        <f>IF(N161="snížená",J161,0)</f>
        <v>0</v>
      </c>
      <c r="BG161" s="147">
        <f>IF(N161="zákl. přenesená",J161,0)</f>
        <v>0</v>
      </c>
      <c r="BH161" s="147">
        <f>IF(N161="sníž. přenesená",J161,0)</f>
        <v>0</v>
      </c>
      <c r="BI161" s="147">
        <f>IF(N161="nulová",J161,0)</f>
        <v>0</v>
      </c>
      <c r="BJ161" s="18" t="s">
        <v>76</v>
      </c>
      <c r="BK161" s="147">
        <f>ROUND(I161*H161,2)</f>
        <v>0</v>
      </c>
      <c r="BL161" s="18" t="s">
        <v>178</v>
      </c>
      <c r="BM161" s="146" t="s">
        <v>2474</v>
      </c>
    </row>
    <row r="162" spans="1:65" s="2" customFormat="1" ht="126.75">
      <c r="A162" s="30"/>
      <c r="B162" s="31"/>
      <c r="C162" s="30"/>
      <c r="D162" s="148" t="s">
        <v>179</v>
      </c>
      <c r="E162" s="30"/>
      <c r="F162" s="149" t="s">
        <v>278</v>
      </c>
      <c r="G162" s="30"/>
      <c r="H162" s="30"/>
      <c r="I162" s="30"/>
      <c r="J162" s="30"/>
      <c r="K162" s="30"/>
      <c r="L162" s="31"/>
      <c r="M162" s="150"/>
      <c r="N162" s="151"/>
      <c r="O162" s="51"/>
      <c r="P162" s="51"/>
      <c r="Q162" s="51"/>
      <c r="R162" s="51"/>
      <c r="S162" s="51"/>
      <c r="T162" s="52"/>
      <c r="U162" s="30"/>
      <c r="V162" s="30"/>
      <c r="W162" s="30"/>
      <c r="X162" s="30"/>
      <c r="Y162" s="30"/>
      <c r="Z162" s="30"/>
      <c r="AA162" s="30"/>
      <c r="AB162" s="30"/>
      <c r="AC162" s="30"/>
      <c r="AD162" s="30"/>
      <c r="AE162" s="30"/>
      <c r="AT162" s="18" t="s">
        <v>179</v>
      </c>
      <c r="AU162" s="18" t="s">
        <v>79</v>
      </c>
    </row>
    <row r="163" spans="1:65" s="14" customFormat="1">
      <c r="B163" s="158"/>
      <c r="D163" s="148" t="s">
        <v>181</v>
      </c>
      <c r="E163" s="159" t="s">
        <v>3</v>
      </c>
      <c r="F163" s="160" t="s">
        <v>2475</v>
      </c>
      <c r="H163" s="161">
        <v>2.6</v>
      </c>
      <c r="L163" s="158"/>
      <c r="M163" s="162"/>
      <c r="N163" s="163"/>
      <c r="O163" s="163"/>
      <c r="P163" s="163"/>
      <c r="Q163" s="163"/>
      <c r="R163" s="163"/>
      <c r="S163" s="163"/>
      <c r="T163" s="164"/>
      <c r="AT163" s="159" t="s">
        <v>181</v>
      </c>
      <c r="AU163" s="159" t="s">
        <v>79</v>
      </c>
      <c r="AV163" s="14" t="s">
        <v>79</v>
      </c>
      <c r="AW163" s="14" t="s">
        <v>31</v>
      </c>
      <c r="AX163" s="14" t="s">
        <v>76</v>
      </c>
      <c r="AY163" s="159" t="s">
        <v>173</v>
      </c>
    </row>
    <row r="164" spans="1:65" s="2" customFormat="1" ht="21.75" customHeight="1">
      <c r="A164" s="30"/>
      <c r="B164" s="135"/>
      <c r="C164" s="136" t="s">
        <v>9</v>
      </c>
      <c r="D164" s="136" t="s">
        <v>175</v>
      </c>
      <c r="E164" s="137" t="s">
        <v>284</v>
      </c>
      <c r="F164" s="138" t="s">
        <v>285</v>
      </c>
      <c r="G164" s="139" t="s">
        <v>239</v>
      </c>
      <c r="H164" s="140">
        <v>0.14199999999999999</v>
      </c>
      <c r="I164" s="141"/>
      <c r="J164" s="141">
        <f>ROUND(I164*H164,2)</f>
        <v>0</v>
      </c>
      <c r="K164" s="138" t="s">
        <v>177</v>
      </c>
      <c r="L164" s="31"/>
      <c r="M164" s="142" t="s">
        <v>3</v>
      </c>
      <c r="N164" s="143" t="s">
        <v>41</v>
      </c>
      <c r="O164" s="144">
        <v>13.507999999999999</v>
      </c>
      <c r="P164" s="144">
        <f>O164*H164</f>
        <v>1.9181359999999996</v>
      </c>
      <c r="Q164" s="144">
        <v>1.0597380000000001</v>
      </c>
      <c r="R164" s="144">
        <f>Q164*H164</f>
        <v>0.150482796</v>
      </c>
      <c r="S164" s="144">
        <v>0</v>
      </c>
      <c r="T164" s="145">
        <f>S164*H164</f>
        <v>0</v>
      </c>
      <c r="U164" s="30"/>
      <c r="V164" s="30"/>
      <c r="W164" s="30"/>
      <c r="X164" s="30"/>
      <c r="Y164" s="30"/>
      <c r="Z164" s="30"/>
      <c r="AA164" s="30"/>
      <c r="AB164" s="30"/>
      <c r="AC164" s="30"/>
      <c r="AD164" s="30"/>
      <c r="AE164" s="30"/>
      <c r="AR164" s="146" t="s">
        <v>178</v>
      </c>
      <c r="AT164" s="146" t="s">
        <v>175</v>
      </c>
      <c r="AU164" s="146" t="s">
        <v>79</v>
      </c>
      <c r="AY164" s="18" t="s">
        <v>173</v>
      </c>
      <c r="BE164" s="147">
        <f>IF(N164="základní",J164,0)</f>
        <v>0</v>
      </c>
      <c r="BF164" s="147">
        <f>IF(N164="snížená",J164,0)</f>
        <v>0</v>
      </c>
      <c r="BG164" s="147">
        <f>IF(N164="zákl. přenesená",J164,0)</f>
        <v>0</v>
      </c>
      <c r="BH164" s="147">
        <f>IF(N164="sníž. přenesená",J164,0)</f>
        <v>0</v>
      </c>
      <c r="BI164" s="147">
        <f>IF(N164="nulová",J164,0)</f>
        <v>0</v>
      </c>
      <c r="BJ164" s="18" t="s">
        <v>76</v>
      </c>
      <c r="BK164" s="147">
        <f>ROUND(I164*H164,2)</f>
        <v>0</v>
      </c>
      <c r="BL164" s="18" t="s">
        <v>178</v>
      </c>
      <c r="BM164" s="146" t="s">
        <v>2476</v>
      </c>
    </row>
    <row r="165" spans="1:65" s="2" customFormat="1" ht="107.25">
      <c r="A165" s="30"/>
      <c r="B165" s="31"/>
      <c r="C165" s="30"/>
      <c r="D165" s="148" t="s">
        <v>179</v>
      </c>
      <c r="E165" s="30"/>
      <c r="F165" s="149" t="s">
        <v>286</v>
      </c>
      <c r="G165" s="30"/>
      <c r="H165" s="30"/>
      <c r="I165" s="30"/>
      <c r="J165" s="30"/>
      <c r="K165" s="30"/>
      <c r="L165" s="31"/>
      <c r="M165" s="150"/>
      <c r="N165" s="151"/>
      <c r="O165" s="51"/>
      <c r="P165" s="51"/>
      <c r="Q165" s="51"/>
      <c r="R165" s="51"/>
      <c r="S165" s="51"/>
      <c r="T165" s="52"/>
      <c r="U165" s="30"/>
      <c r="V165" s="30"/>
      <c r="W165" s="30"/>
      <c r="X165" s="30"/>
      <c r="Y165" s="30"/>
      <c r="Z165" s="30"/>
      <c r="AA165" s="30"/>
      <c r="AB165" s="30"/>
      <c r="AC165" s="30"/>
      <c r="AD165" s="30"/>
      <c r="AE165" s="30"/>
      <c r="AT165" s="18" t="s">
        <v>179</v>
      </c>
      <c r="AU165" s="18" t="s">
        <v>79</v>
      </c>
    </row>
    <row r="166" spans="1:65" s="13" customFormat="1">
      <c r="B166" s="152"/>
      <c r="D166" s="148" t="s">
        <v>181</v>
      </c>
      <c r="E166" s="153" t="s">
        <v>3</v>
      </c>
      <c r="F166" s="154" t="s">
        <v>1077</v>
      </c>
      <c r="H166" s="153" t="s">
        <v>3</v>
      </c>
      <c r="L166" s="152"/>
      <c r="M166" s="155"/>
      <c r="N166" s="156"/>
      <c r="O166" s="156"/>
      <c r="P166" s="156"/>
      <c r="Q166" s="156"/>
      <c r="R166" s="156"/>
      <c r="S166" s="156"/>
      <c r="T166" s="157"/>
      <c r="AT166" s="153" t="s">
        <v>181</v>
      </c>
      <c r="AU166" s="153" t="s">
        <v>79</v>
      </c>
      <c r="AV166" s="13" t="s">
        <v>76</v>
      </c>
      <c r="AW166" s="13" t="s">
        <v>31</v>
      </c>
      <c r="AX166" s="13" t="s">
        <v>70</v>
      </c>
      <c r="AY166" s="153" t="s">
        <v>173</v>
      </c>
    </row>
    <row r="167" spans="1:65" s="14" customFormat="1">
      <c r="B167" s="158"/>
      <c r="D167" s="148" t="s">
        <v>181</v>
      </c>
      <c r="E167" s="159" t="s">
        <v>3</v>
      </c>
      <c r="F167" s="160" t="s">
        <v>2477</v>
      </c>
      <c r="H167" s="161">
        <v>0.14199999999999999</v>
      </c>
      <c r="L167" s="158"/>
      <c r="M167" s="162"/>
      <c r="N167" s="163"/>
      <c r="O167" s="163"/>
      <c r="P167" s="163"/>
      <c r="Q167" s="163"/>
      <c r="R167" s="163"/>
      <c r="S167" s="163"/>
      <c r="T167" s="164"/>
      <c r="AT167" s="159" t="s">
        <v>181</v>
      </c>
      <c r="AU167" s="159" t="s">
        <v>79</v>
      </c>
      <c r="AV167" s="14" t="s">
        <v>79</v>
      </c>
      <c r="AW167" s="14" t="s">
        <v>31</v>
      </c>
      <c r="AX167" s="14" t="s">
        <v>70</v>
      </c>
      <c r="AY167" s="159" t="s">
        <v>173</v>
      </c>
    </row>
    <row r="168" spans="1:65" s="15" customFormat="1">
      <c r="B168" s="165"/>
      <c r="D168" s="148" t="s">
        <v>181</v>
      </c>
      <c r="E168" s="166" t="s">
        <v>3</v>
      </c>
      <c r="F168" s="167" t="s">
        <v>188</v>
      </c>
      <c r="H168" s="168">
        <v>0.14199999999999999</v>
      </c>
      <c r="L168" s="165"/>
      <c r="M168" s="169"/>
      <c r="N168" s="170"/>
      <c r="O168" s="170"/>
      <c r="P168" s="170"/>
      <c r="Q168" s="170"/>
      <c r="R168" s="170"/>
      <c r="S168" s="170"/>
      <c r="T168" s="171"/>
      <c r="AT168" s="166" t="s">
        <v>181</v>
      </c>
      <c r="AU168" s="166" t="s">
        <v>79</v>
      </c>
      <c r="AV168" s="15" t="s">
        <v>178</v>
      </c>
      <c r="AW168" s="15" t="s">
        <v>31</v>
      </c>
      <c r="AX168" s="15" t="s">
        <v>76</v>
      </c>
      <c r="AY168" s="166" t="s">
        <v>173</v>
      </c>
    </row>
    <row r="169" spans="1:65" s="2" customFormat="1" ht="33" customHeight="1">
      <c r="A169" s="30"/>
      <c r="B169" s="135"/>
      <c r="C169" s="136" t="s">
        <v>245</v>
      </c>
      <c r="D169" s="136" t="s">
        <v>175</v>
      </c>
      <c r="E169" s="137" t="s">
        <v>632</v>
      </c>
      <c r="F169" s="138" t="s">
        <v>633</v>
      </c>
      <c r="G169" s="139" t="s">
        <v>200</v>
      </c>
      <c r="H169" s="140">
        <v>1.224</v>
      </c>
      <c r="I169" s="141"/>
      <c r="J169" s="141">
        <f>ROUND(I169*H169,2)</f>
        <v>0</v>
      </c>
      <c r="K169" s="138" t="s">
        <v>177</v>
      </c>
      <c r="L169" s="31"/>
      <c r="M169" s="142" t="s">
        <v>3</v>
      </c>
      <c r="N169" s="143" t="s">
        <v>41</v>
      </c>
      <c r="O169" s="144">
        <v>0.69599999999999995</v>
      </c>
      <c r="P169" s="144">
        <f>O169*H169</f>
        <v>0.85190399999999988</v>
      </c>
      <c r="Q169" s="144">
        <v>0</v>
      </c>
      <c r="R169" s="144">
        <f>Q169*H169</f>
        <v>0</v>
      </c>
      <c r="S169" s="144">
        <v>0</v>
      </c>
      <c r="T169" s="145">
        <f>S169*H169</f>
        <v>0</v>
      </c>
      <c r="U169" s="30"/>
      <c r="V169" s="30"/>
      <c r="W169" s="30"/>
      <c r="X169" s="30"/>
      <c r="Y169" s="30"/>
      <c r="Z169" s="30"/>
      <c r="AA169" s="30"/>
      <c r="AB169" s="30"/>
      <c r="AC169" s="30"/>
      <c r="AD169" s="30"/>
      <c r="AE169" s="30"/>
      <c r="AR169" s="146" t="s">
        <v>178</v>
      </c>
      <c r="AT169" s="146" t="s">
        <v>175</v>
      </c>
      <c r="AU169" s="146" t="s">
        <v>79</v>
      </c>
      <c r="AY169" s="18" t="s">
        <v>173</v>
      </c>
      <c r="BE169" s="147">
        <f>IF(N169="základní",J169,0)</f>
        <v>0</v>
      </c>
      <c r="BF169" s="147">
        <f>IF(N169="snížená",J169,0)</f>
        <v>0</v>
      </c>
      <c r="BG169" s="147">
        <f>IF(N169="zákl. přenesená",J169,0)</f>
        <v>0</v>
      </c>
      <c r="BH169" s="147">
        <f>IF(N169="sníž. přenesená",J169,0)</f>
        <v>0</v>
      </c>
      <c r="BI169" s="147">
        <f>IF(N169="nulová",J169,0)</f>
        <v>0</v>
      </c>
      <c r="BJ169" s="18" t="s">
        <v>76</v>
      </c>
      <c r="BK169" s="147">
        <f>ROUND(I169*H169,2)</f>
        <v>0</v>
      </c>
      <c r="BL169" s="18" t="s">
        <v>178</v>
      </c>
      <c r="BM169" s="146" t="s">
        <v>2478</v>
      </c>
    </row>
    <row r="170" spans="1:65" s="2" customFormat="1" ht="126.75">
      <c r="A170" s="30"/>
      <c r="B170" s="31"/>
      <c r="C170" s="30"/>
      <c r="D170" s="148" t="s">
        <v>179</v>
      </c>
      <c r="E170" s="30"/>
      <c r="F170" s="149" t="s">
        <v>274</v>
      </c>
      <c r="G170" s="30"/>
      <c r="H170" s="30"/>
      <c r="I170" s="30"/>
      <c r="J170" s="30"/>
      <c r="K170" s="30"/>
      <c r="L170" s="31"/>
      <c r="M170" s="150"/>
      <c r="N170" s="151"/>
      <c r="O170" s="51"/>
      <c r="P170" s="51"/>
      <c r="Q170" s="51"/>
      <c r="R170" s="51"/>
      <c r="S170" s="51"/>
      <c r="T170" s="52"/>
      <c r="U170" s="30"/>
      <c r="V170" s="30"/>
      <c r="W170" s="30"/>
      <c r="X170" s="30"/>
      <c r="Y170" s="30"/>
      <c r="Z170" s="30"/>
      <c r="AA170" s="30"/>
      <c r="AB170" s="30"/>
      <c r="AC170" s="30"/>
      <c r="AD170" s="30"/>
      <c r="AE170" s="30"/>
      <c r="AT170" s="18" t="s">
        <v>179</v>
      </c>
      <c r="AU170" s="18" t="s">
        <v>79</v>
      </c>
    </row>
    <row r="171" spans="1:65" s="13" customFormat="1">
      <c r="B171" s="152"/>
      <c r="D171" s="148" t="s">
        <v>181</v>
      </c>
      <c r="E171" s="153" t="s">
        <v>3</v>
      </c>
      <c r="F171" s="154" t="s">
        <v>1662</v>
      </c>
      <c r="H171" s="153" t="s">
        <v>3</v>
      </c>
      <c r="L171" s="152"/>
      <c r="M171" s="155"/>
      <c r="N171" s="156"/>
      <c r="O171" s="156"/>
      <c r="P171" s="156"/>
      <c r="Q171" s="156"/>
      <c r="R171" s="156"/>
      <c r="S171" s="156"/>
      <c r="T171" s="157"/>
      <c r="AT171" s="153" t="s">
        <v>181</v>
      </c>
      <c r="AU171" s="153" t="s">
        <v>79</v>
      </c>
      <c r="AV171" s="13" t="s">
        <v>76</v>
      </c>
      <c r="AW171" s="13" t="s">
        <v>31</v>
      </c>
      <c r="AX171" s="13" t="s">
        <v>70</v>
      </c>
      <c r="AY171" s="153" t="s">
        <v>173</v>
      </c>
    </row>
    <row r="172" spans="1:65" s="14" customFormat="1">
      <c r="B172" s="158"/>
      <c r="D172" s="148" t="s">
        <v>181</v>
      </c>
      <c r="E172" s="159" t="s">
        <v>3</v>
      </c>
      <c r="F172" s="160" t="s">
        <v>2479</v>
      </c>
      <c r="H172" s="161">
        <v>1.224</v>
      </c>
      <c r="L172" s="158"/>
      <c r="M172" s="162"/>
      <c r="N172" s="163"/>
      <c r="O172" s="163"/>
      <c r="P172" s="163"/>
      <c r="Q172" s="163"/>
      <c r="R172" s="163"/>
      <c r="S172" s="163"/>
      <c r="T172" s="164"/>
      <c r="AT172" s="159" t="s">
        <v>181</v>
      </c>
      <c r="AU172" s="159" t="s">
        <v>79</v>
      </c>
      <c r="AV172" s="14" t="s">
        <v>79</v>
      </c>
      <c r="AW172" s="14" t="s">
        <v>31</v>
      </c>
      <c r="AX172" s="14" t="s">
        <v>70</v>
      </c>
      <c r="AY172" s="159" t="s">
        <v>173</v>
      </c>
    </row>
    <row r="173" spans="1:65" s="15" customFormat="1">
      <c r="B173" s="165"/>
      <c r="D173" s="148" t="s">
        <v>181</v>
      </c>
      <c r="E173" s="166" t="s">
        <v>3</v>
      </c>
      <c r="F173" s="167" t="s">
        <v>188</v>
      </c>
      <c r="H173" s="168">
        <v>1.224</v>
      </c>
      <c r="L173" s="165"/>
      <c r="M173" s="169"/>
      <c r="N173" s="170"/>
      <c r="O173" s="170"/>
      <c r="P173" s="170"/>
      <c r="Q173" s="170"/>
      <c r="R173" s="170"/>
      <c r="S173" s="170"/>
      <c r="T173" s="171"/>
      <c r="AT173" s="166" t="s">
        <v>181</v>
      </c>
      <c r="AU173" s="166" t="s">
        <v>79</v>
      </c>
      <c r="AV173" s="15" t="s">
        <v>178</v>
      </c>
      <c r="AW173" s="15" t="s">
        <v>31</v>
      </c>
      <c r="AX173" s="15" t="s">
        <v>76</v>
      </c>
      <c r="AY173" s="166" t="s">
        <v>173</v>
      </c>
    </row>
    <row r="174" spans="1:65" s="2" customFormat="1" ht="21.75" customHeight="1">
      <c r="A174" s="30"/>
      <c r="B174" s="135"/>
      <c r="C174" s="136" t="s">
        <v>247</v>
      </c>
      <c r="D174" s="136" t="s">
        <v>175</v>
      </c>
      <c r="E174" s="137" t="s">
        <v>2480</v>
      </c>
      <c r="F174" s="138" t="s">
        <v>2481</v>
      </c>
      <c r="G174" s="139" t="s">
        <v>239</v>
      </c>
      <c r="H174" s="140">
        <v>16.827000000000002</v>
      </c>
      <c r="I174" s="141"/>
      <c r="J174" s="141">
        <f>ROUND(I174*H174,2)</f>
        <v>0</v>
      </c>
      <c r="K174" s="138" t="s">
        <v>3</v>
      </c>
      <c r="L174" s="31"/>
      <c r="M174" s="142" t="s">
        <v>3</v>
      </c>
      <c r="N174" s="143" t="s">
        <v>41</v>
      </c>
      <c r="O174" s="144">
        <v>2.08</v>
      </c>
      <c r="P174" s="144">
        <f>O174*H174</f>
        <v>35.000160000000008</v>
      </c>
      <c r="Q174" s="144">
        <v>1.05</v>
      </c>
      <c r="R174" s="144">
        <f>Q174*H174</f>
        <v>17.668350000000004</v>
      </c>
      <c r="S174" s="144">
        <v>0</v>
      </c>
      <c r="T174" s="145">
        <f>S174*H174</f>
        <v>0</v>
      </c>
      <c r="U174" s="30"/>
      <c r="V174" s="30"/>
      <c r="W174" s="30"/>
      <c r="X174" s="30"/>
      <c r="Y174" s="30"/>
      <c r="Z174" s="30"/>
      <c r="AA174" s="30"/>
      <c r="AB174" s="30"/>
      <c r="AC174" s="30"/>
      <c r="AD174" s="30"/>
      <c r="AE174" s="30"/>
      <c r="AR174" s="146" t="s">
        <v>178</v>
      </c>
      <c r="AT174" s="146" t="s">
        <v>175</v>
      </c>
      <c r="AU174" s="146" t="s">
        <v>79</v>
      </c>
      <c r="AY174" s="18" t="s">
        <v>173</v>
      </c>
      <c r="BE174" s="147">
        <f>IF(N174="základní",J174,0)</f>
        <v>0</v>
      </c>
      <c r="BF174" s="147">
        <f>IF(N174="snížená",J174,0)</f>
        <v>0</v>
      </c>
      <c r="BG174" s="147">
        <f>IF(N174="zákl. přenesená",J174,0)</f>
        <v>0</v>
      </c>
      <c r="BH174" s="147">
        <f>IF(N174="sníž. přenesená",J174,0)</f>
        <v>0</v>
      </c>
      <c r="BI174" s="147">
        <f>IF(N174="nulová",J174,0)</f>
        <v>0</v>
      </c>
      <c r="BJ174" s="18" t="s">
        <v>76</v>
      </c>
      <c r="BK174" s="147">
        <f>ROUND(I174*H174,2)</f>
        <v>0</v>
      </c>
      <c r="BL174" s="18" t="s">
        <v>178</v>
      </c>
      <c r="BM174" s="146" t="s">
        <v>2482</v>
      </c>
    </row>
    <row r="175" spans="1:65" s="2" customFormat="1" ht="292.5">
      <c r="A175" s="30"/>
      <c r="B175" s="31"/>
      <c r="C175" s="30"/>
      <c r="D175" s="148" t="s">
        <v>304</v>
      </c>
      <c r="E175" s="30"/>
      <c r="F175" s="149" t="s">
        <v>2483</v>
      </c>
      <c r="G175" s="30"/>
      <c r="H175" s="30"/>
      <c r="I175" s="30"/>
      <c r="J175" s="30"/>
      <c r="K175" s="30"/>
      <c r="L175" s="31"/>
      <c r="M175" s="150"/>
      <c r="N175" s="151"/>
      <c r="O175" s="51"/>
      <c r="P175" s="51"/>
      <c r="Q175" s="51"/>
      <c r="R175" s="51"/>
      <c r="S175" s="51"/>
      <c r="T175" s="52"/>
      <c r="U175" s="30"/>
      <c r="V175" s="30"/>
      <c r="W175" s="30"/>
      <c r="X175" s="30"/>
      <c r="Y175" s="30"/>
      <c r="Z175" s="30"/>
      <c r="AA175" s="30"/>
      <c r="AB175" s="30"/>
      <c r="AC175" s="30"/>
      <c r="AD175" s="30"/>
      <c r="AE175" s="30"/>
      <c r="AT175" s="18" t="s">
        <v>304</v>
      </c>
      <c r="AU175" s="18" t="s">
        <v>79</v>
      </c>
    </row>
    <row r="176" spans="1:65" s="13" customFormat="1">
      <c r="B176" s="152"/>
      <c r="D176" s="148" t="s">
        <v>181</v>
      </c>
      <c r="E176" s="153" t="s">
        <v>3</v>
      </c>
      <c r="F176" s="154" t="s">
        <v>775</v>
      </c>
      <c r="H176" s="153" t="s">
        <v>3</v>
      </c>
      <c r="L176" s="152"/>
      <c r="M176" s="155"/>
      <c r="N176" s="156"/>
      <c r="O176" s="156"/>
      <c r="P176" s="156"/>
      <c r="Q176" s="156"/>
      <c r="R176" s="156"/>
      <c r="S176" s="156"/>
      <c r="T176" s="157"/>
      <c r="AT176" s="153" t="s">
        <v>181</v>
      </c>
      <c r="AU176" s="153" t="s">
        <v>79</v>
      </c>
      <c r="AV176" s="13" t="s">
        <v>76</v>
      </c>
      <c r="AW176" s="13" t="s">
        <v>31</v>
      </c>
      <c r="AX176" s="13" t="s">
        <v>70</v>
      </c>
      <c r="AY176" s="153" t="s">
        <v>173</v>
      </c>
    </row>
    <row r="177" spans="1:65" s="13" customFormat="1">
      <c r="B177" s="152"/>
      <c r="D177" s="148" t="s">
        <v>181</v>
      </c>
      <c r="E177" s="153" t="s">
        <v>3</v>
      </c>
      <c r="F177" s="154" t="s">
        <v>2484</v>
      </c>
      <c r="H177" s="153" t="s">
        <v>3</v>
      </c>
      <c r="L177" s="152"/>
      <c r="M177" s="155"/>
      <c r="N177" s="156"/>
      <c r="O177" s="156"/>
      <c r="P177" s="156"/>
      <c r="Q177" s="156"/>
      <c r="R177" s="156"/>
      <c r="S177" s="156"/>
      <c r="T177" s="157"/>
      <c r="AT177" s="153" t="s">
        <v>181</v>
      </c>
      <c r="AU177" s="153" t="s">
        <v>79</v>
      </c>
      <c r="AV177" s="13" t="s">
        <v>76</v>
      </c>
      <c r="AW177" s="13" t="s">
        <v>31</v>
      </c>
      <c r="AX177" s="13" t="s">
        <v>70</v>
      </c>
      <c r="AY177" s="153" t="s">
        <v>173</v>
      </c>
    </row>
    <row r="178" spans="1:65" s="14" customFormat="1">
      <c r="B178" s="158"/>
      <c r="D178" s="148" t="s">
        <v>181</v>
      </c>
      <c r="E178" s="159" t="s">
        <v>3</v>
      </c>
      <c r="F178" s="160" t="s">
        <v>2485</v>
      </c>
      <c r="H178" s="161">
        <v>13.789</v>
      </c>
      <c r="L178" s="158"/>
      <c r="M178" s="162"/>
      <c r="N178" s="163"/>
      <c r="O178" s="163"/>
      <c r="P178" s="163"/>
      <c r="Q178" s="163"/>
      <c r="R178" s="163"/>
      <c r="S178" s="163"/>
      <c r="T178" s="164"/>
      <c r="AT178" s="159" t="s">
        <v>181</v>
      </c>
      <c r="AU178" s="159" t="s">
        <v>79</v>
      </c>
      <c r="AV178" s="14" t="s">
        <v>79</v>
      </c>
      <c r="AW178" s="14" t="s">
        <v>31</v>
      </c>
      <c r="AX178" s="14" t="s">
        <v>70</v>
      </c>
      <c r="AY178" s="159" t="s">
        <v>173</v>
      </c>
    </row>
    <row r="179" spans="1:65" s="14" customFormat="1">
      <c r="B179" s="158"/>
      <c r="D179" s="148" t="s">
        <v>181</v>
      </c>
      <c r="E179" s="159" t="s">
        <v>3</v>
      </c>
      <c r="F179" s="160" t="s">
        <v>2486</v>
      </c>
      <c r="H179" s="161">
        <v>3.0379999999999998</v>
      </c>
      <c r="L179" s="158"/>
      <c r="M179" s="162"/>
      <c r="N179" s="163"/>
      <c r="O179" s="163"/>
      <c r="P179" s="163"/>
      <c r="Q179" s="163"/>
      <c r="R179" s="163"/>
      <c r="S179" s="163"/>
      <c r="T179" s="164"/>
      <c r="AT179" s="159" t="s">
        <v>181</v>
      </c>
      <c r="AU179" s="159" t="s">
        <v>79</v>
      </c>
      <c r="AV179" s="14" t="s">
        <v>79</v>
      </c>
      <c r="AW179" s="14" t="s">
        <v>31</v>
      </c>
      <c r="AX179" s="14" t="s">
        <v>70</v>
      </c>
      <c r="AY179" s="159" t="s">
        <v>173</v>
      </c>
    </row>
    <row r="180" spans="1:65" s="15" customFormat="1">
      <c r="B180" s="165"/>
      <c r="D180" s="148" t="s">
        <v>181</v>
      </c>
      <c r="E180" s="166" t="s">
        <v>3</v>
      </c>
      <c r="F180" s="167" t="s">
        <v>188</v>
      </c>
      <c r="H180" s="168">
        <v>16.826999999999998</v>
      </c>
      <c r="L180" s="165"/>
      <c r="M180" s="169"/>
      <c r="N180" s="170"/>
      <c r="O180" s="170"/>
      <c r="P180" s="170"/>
      <c r="Q180" s="170"/>
      <c r="R180" s="170"/>
      <c r="S180" s="170"/>
      <c r="T180" s="171"/>
      <c r="AT180" s="166" t="s">
        <v>181</v>
      </c>
      <c r="AU180" s="166" t="s">
        <v>79</v>
      </c>
      <c r="AV180" s="15" t="s">
        <v>178</v>
      </c>
      <c r="AW180" s="15" t="s">
        <v>31</v>
      </c>
      <c r="AX180" s="15" t="s">
        <v>76</v>
      </c>
      <c r="AY180" s="166" t="s">
        <v>173</v>
      </c>
    </row>
    <row r="181" spans="1:65" s="2" customFormat="1" ht="16.5" customHeight="1">
      <c r="A181" s="30"/>
      <c r="B181" s="135"/>
      <c r="C181" s="136" t="s">
        <v>250</v>
      </c>
      <c r="D181" s="136" t="s">
        <v>175</v>
      </c>
      <c r="E181" s="137" t="s">
        <v>2487</v>
      </c>
      <c r="F181" s="138" t="s">
        <v>2488</v>
      </c>
      <c r="G181" s="139" t="s">
        <v>239</v>
      </c>
      <c r="H181" s="140">
        <v>16.827000000000002</v>
      </c>
      <c r="I181" s="141"/>
      <c r="J181" s="141">
        <f>ROUND(I181*H181,2)</f>
        <v>0</v>
      </c>
      <c r="K181" s="138" t="s">
        <v>3</v>
      </c>
      <c r="L181" s="31"/>
      <c r="M181" s="142" t="s">
        <v>3</v>
      </c>
      <c r="N181" s="143" t="s">
        <v>41</v>
      </c>
      <c r="O181" s="144">
        <v>1.68</v>
      </c>
      <c r="P181" s="144">
        <f>O181*H181</f>
        <v>28.269360000000002</v>
      </c>
      <c r="Q181" s="144">
        <v>1.05</v>
      </c>
      <c r="R181" s="144">
        <f>Q181*H181</f>
        <v>17.668350000000004</v>
      </c>
      <c r="S181" s="144">
        <v>0</v>
      </c>
      <c r="T181" s="145">
        <f>S181*H181</f>
        <v>0</v>
      </c>
      <c r="U181" s="30"/>
      <c r="V181" s="30"/>
      <c r="W181" s="30"/>
      <c r="X181" s="30"/>
      <c r="Y181" s="30"/>
      <c r="Z181" s="30"/>
      <c r="AA181" s="30"/>
      <c r="AB181" s="30"/>
      <c r="AC181" s="30"/>
      <c r="AD181" s="30"/>
      <c r="AE181" s="30"/>
      <c r="AR181" s="146" t="s">
        <v>178</v>
      </c>
      <c r="AT181" s="146" t="s">
        <v>175</v>
      </c>
      <c r="AU181" s="146" t="s">
        <v>79</v>
      </c>
      <c r="AY181" s="18" t="s">
        <v>173</v>
      </c>
      <c r="BE181" s="147">
        <f>IF(N181="základní",J181,0)</f>
        <v>0</v>
      </c>
      <c r="BF181" s="147">
        <f>IF(N181="snížená",J181,0)</f>
        <v>0</v>
      </c>
      <c r="BG181" s="147">
        <f>IF(N181="zákl. přenesená",J181,0)</f>
        <v>0</v>
      </c>
      <c r="BH181" s="147">
        <f>IF(N181="sníž. přenesená",J181,0)</f>
        <v>0</v>
      </c>
      <c r="BI181" s="147">
        <f>IF(N181="nulová",J181,0)</f>
        <v>0</v>
      </c>
      <c r="BJ181" s="18" t="s">
        <v>76</v>
      </c>
      <c r="BK181" s="147">
        <f>ROUND(I181*H181,2)</f>
        <v>0</v>
      </c>
      <c r="BL181" s="18" t="s">
        <v>178</v>
      </c>
      <c r="BM181" s="146" t="s">
        <v>2489</v>
      </c>
    </row>
    <row r="182" spans="1:65" s="2" customFormat="1" ht="29.25">
      <c r="A182" s="30"/>
      <c r="B182" s="31"/>
      <c r="C182" s="30"/>
      <c r="D182" s="148" t="s">
        <v>304</v>
      </c>
      <c r="E182" s="30"/>
      <c r="F182" s="149" t="s">
        <v>2490</v>
      </c>
      <c r="G182" s="30"/>
      <c r="H182" s="30"/>
      <c r="I182" s="30"/>
      <c r="J182" s="30"/>
      <c r="K182" s="30"/>
      <c r="L182" s="31"/>
      <c r="M182" s="150"/>
      <c r="N182" s="151"/>
      <c r="O182" s="51"/>
      <c r="P182" s="51"/>
      <c r="Q182" s="51"/>
      <c r="R182" s="51"/>
      <c r="S182" s="51"/>
      <c r="T182" s="52"/>
      <c r="U182" s="30"/>
      <c r="V182" s="30"/>
      <c r="W182" s="30"/>
      <c r="X182" s="30"/>
      <c r="Y182" s="30"/>
      <c r="Z182" s="30"/>
      <c r="AA182" s="30"/>
      <c r="AB182" s="30"/>
      <c r="AC182" s="30"/>
      <c r="AD182" s="30"/>
      <c r="AE182" s="30"/>
      <c r="AT182" s="18" t="s">
        <v>304</v>
      </c>
      <c r="AU182" s="18" t="s">
        <v>79</v>
      </c>
    </row>
    <row r="183" spans="1:65" s="13" customFormat="1">
      <c r="B183" s="152"/>
      <c r="D183" s="148" t="s">
        <v>181</v>
      </c>
      <c r="E183" s="153" t="s">
        <v>3</v>
      </c>
      <c r="F183" s="154" t="s">
        <v>775</v>
      </c>
      <c r="H183" s="153" t="s">
        <v>3</v>
      </c>
      <c r="L183" s="152"/>
      <c r="M183" s="155"/>
      <c r="N183" s="156"/>
      <c r="O183" s="156"/>
      <c r="P183" s="156"/>
      <c r="Q183" s="156"/>
      <c r="R183" s="156"/>
      <c r="S183" s="156"/>
      <c r="T183" s="157"/>
      <c r="AT183" s="153" t="s">
        <v>181</v>
      </c>
      <c r="AU183" s="153" t="s">
        <v>79</v>
      </c>
      <c r="AV183" s="13" t="s">
        <v>76</v>
      </c>
      <c r="AW183" s="13" t="s">
        <v>31</v>
      </c>
      <c r="AX183" s="13" t="s">
        <v>70</v>
      </c>
      <c r="AY183" s="153" t="s">
        <v>173</v>
      </c>
    </row>
    <row r="184" spans="1:65" s="13" customFormat="1" ht="22.5">
      <c r="B184" s="152"/>
      <c r="D184" s="148" t="s">
        <v>181</v>
      </c>
      <c r="E184" s="153" t="s">
        <v>3</v>
      </c>
      <c r="F184" s="154" t="s">
        <v>2491</v>
      </c>
      <c r="H184" s="153" t="s">
        <v>3</v>
      </c>
      <c r="L184" s="152"/>
      <c r="M184" s="155"/>
      <c r="N184" s="156"/>
      <c r="O184" s="156"/>
      <c r="P184" s="156"/>
      <c r="Q184" s="156"/>
      <c r="R184" s="156"/>
      <c r="S184" s="156"/>
      <c r="T184" s="157"/>
      <c r="AT184" s="153" t="s">
        <v>181</v>
      </c>
      <c r="AU184" s="153" t="s">
        <v>79</v>
      </c>
      <c r="AV184" s="13" t="s">
        <v>76</v>
      </c>
      <c r="AW184" s="13" t="s">
        <v>31</v>
      </c>
      <c r="AX184" s="13" t="s">
        <v>70</v>
      </c>
      <c r="AY184" s="153" t="s">
        <v>173</v>
      </c>
    </row>
    <row r="185" spans="1:65" s="14" customFormat="1">
      <c r="B185" s="158"/>
      <c r="D185" s="148" t="s">
        <v>181</v>
      </c>
      <c r="E185" s="159" t="s">
        <v>3</v>
      </c>
      <c r="F185" s="160" t="s">
        <v>2492</v>
      </c>
      <c r="H185" s="161">
        <v>16.827000000000002</v>
      </c>
      <c r="L185" s="158"/>
      <c r="M185" s="162"/>
      <c r="N185" s="163"/>
      <c r="O185" s="163"/>
      <c r="P185" s="163"/>
      <c r="Q185" s="163"/>
      <c r="R185" s="163"/>
      <c r="S185" s="163"/>
      <c r="T185" s="164"/>
      <c r="AT185" s="159" t="s">
        <v>181</v>
      </c>
      <c r="AU185" s="159" t="s">
        <v>79</v>
      </c>
      <c r="AV185" s="14" t="s">
        <v>79</v>
      </c>
      <c r="AW185" s="14" t="s">
        <v>31</v>
      </c>
      <c r="AX185" s="14" t="s">
        <v>70</v>
      </c>
      <c r="AY185" s="159" t="s">
        <v>173</v>
      </c>
    </row>
    <row r="186" spans="1:65" s="15" customFormat="1">
      <c r="B186" s="165"/>
      <c r="D186" s="148" t="s">
        <v>181</v>
      </c>
      <c r="E186" s="166" t="s">
        <v>3</v>
      </c>
      <c r="F186" s="167" t="s">
        <v>188</v>
      </c>
      <c r="H186" s="168">
        <v>16.827000000000002</v>
      </c>
      <c r="L186" s="165"/>
      <c r="M186" s="169"/>
      <c r="N186" s="170"/>
      <c r="O186" s="170"/>
      <c r="P186" s="170"/>
      <c r="Q186" s="170"/>
      <c r="R186" s="170"/>
      <c r="S186" s="170"/>
      <c r="T186" s="171"/>
      <c r="AT186" s="166" t="s">
        <v>181</v>
      </c>
      <c r="AU186" s="166" t="s">
        <v>79</v>
      </c>
      <c r="AV186" s="15" t="s">
        <v>178</v>
      </c>
      <c r="AW186" s="15" t="s">
        <v>31</v>
      </c>
      <c r="AX186" s="15" t="s">
        <v>76</v>
      </c>
      <c r="AY186" s="166" t="s">
        <v>173</v>
      </c>
    </row>
    <row r="187" spans="1:65" s="12" customFormat="1" ht="22.9" customHeight="1">
      <c r="B187" s="123"/>
      <c r="D187" s="124" t="s">
        <v>69</v>
      </c>
      <c r="E187" s="133" t="s">
        <v>189</v>
      </c>
      <c r="F187" s="133" t="s">
        <v>289</v>
      </c>
      <c r="J187" s="134">
        <f>BK187</f>
        <v>0</v>
      </c>
      <c r="L187" s="123"/>
      <c r="M187" s="127"/>
      <c r="N187" s="128"/>
      <c r="O187" s="128"/>
      <c r="P187" s="129">
        <f>SUM(P188:P233)</f>
        <v>156.66187000000002</v>
      </c>
      <c r="Q187" s="128"/>
      <c r="R187" s="129">
        <f>SUM(R188:R233)</f>
        <v>17.720754713600002</v>
      </c>
      <c r="S187" s="128"/>
      <c r="T187" s="130">
        <f>SUM(T188:T233)</f>
        <v>0</v>
      </c>
      <c r="AR187" s="124" t="s">
        <v>76</v>
      </c>
      <c r="AT187" s="131" t="s">
        <v>69</v>
      </c>
      <c r="AU187" s="131" t="s">
        <v>76</v>
      </c>
      <c r="AY187" s="124" t="s">
        <v>173</v>
      </c>
      <c r="BK187" s="132">
        <f>SUM(BK188:BK233)</f>
        <v>0</v>
      </c>
    </row>
    <row r="188" spans="1:65" s="2" customFormat="1" ht="16.5" customHeight="1">
      <c r="A188" s="30"/>
      <c r="B188" s="135"/>
      <c r="C188" s="136" t="s">
        <v>251</v>
      </c>
      <c r="D188" s="136" t="s">
        <v>175</v>
      </c>
      <c r="E188" s="137" t="s">
        <v>298</v>
      </c>
      <c r="F188" s="138" t="s">
        <v>299</v>
      </c>
      <c r="G188" s="139" t="s">
        <v>200</v>
      </c>
      <c r="H188" s="140">
        <v>1.2</v>
      </c>
      <c r="I188" s="141"/>
      <c r="J188" s="141">
        <f>ROUND(I188*H188,2)</f>
        <v>0</v>
      </c>
      <c r="K188" s="138" t="s">
        <v>177</v>
      </c>
      <c r="L188" s="31"/>
      <c r="M188" s="142" t="s">
        <v>3</v>
      </c>
      <c r="N188" s="143" t="s">
        <v>41</v>
      </c>
      <c r="O188" s="144">
        <v>2.9790000000000001</v>
      </c>
      <c r="P188" s="144">
        <f>O188*H188</f>
        <v>3.5748000000000002</v>
      </c>
      <c r="Q188" s="144">
        <v>0</v>
      </c>
      <c r="R188" s="144">
        <f>Q188*H188</f>
        <v>0</v>
      </c>
      <c r="S188" s="144">
        <v>0</v>
      </c>
      <c r="T188" s="145">
        <f>S188*H188</f>
        <v>0</v>
      </c>
      <c r="U188" s="30"/>
      <c r="V188" s="30"/>
      <c r="W188" s="30"/>
      <c r="X188" s="30"/>
      <c r="Y188" s="30"/>
      <c r="Z188" s="30"/>
      <c r="AA188" s="30"/>
      <c r="AB188" s="30"/>
      <c r="AC188" s="30"/>
      <c r="AD188" s="30"/>
      <c r="AE188" s="30"/>
      <c r="AR188" s="146" t="s">
        <v>178</v>
      </c>
      <c r="AT188" s="146" t="s">
        <v>175</v>
      </c>
      <c r="AU188" s="146" t="s">
        <v>79</v>
      </c>
      <c r="AY188" s="18" t="s">
        <v>173</v>
      </c>
      <c r="BE188" s="147">
        <f>IF(N188="základní",J188,0)</f>
        <v>0</v>
      </c>
      <c r="BF188" s="147">
        <f>IF(N188="snížená",J188,0)</f>
        <v>0</v>
      </c>
      <c r="BG188" s="147">
        <f>IF(N188="zákl. přenesená",J188,0)</f>
        <v>0</v>
      </c>
      <c r="BH188" s="147">
        <f>IF(N188="sníž. přenesená",J188,0)</f>
        <v>0</v>
      </c>
      <c r="BI188" s="147">
        <f>IF(N188="nulová",J188,0)</f>
        <v>0</v>
      </c>
      <c r="BJ188" s="18" t="s">
        <v>76</v>
      </c>
      <c r="BK188" s="147">
        <f>ROUND(I188*H188,2)</f>
        <v>0</v>
      </c>
      <c r="BL188" s="18" t="s">
        <v>178</v>
      </c>
      <c r="BM188" s="146" t="s">
        <v>2493</v>
      </c>
    </row>
    <row r="189" spans="1:65" s="2" customFormat="1" ht="78">
      <c r="A189" s="30"/>
      <c r="B189" s="31"/>
      <c r="C189" s="30"/>
      <c r="D189" s="148" t="s">
        <v>179</v>
      </c>
      <c r="E189" s="30"/>
      <c r="F189" s="149" t="s">
        <v>300</v>
      </c>
      <c r="G189" s="30"/>
      <c r="H189" s="30"/>
      <c r="I189" s="30"/>
      <c r="J189" s="30"/>
      <c r="K189" s="30"/>
      <c r="L189" s="31"/>
      <c r="M189" s="150"/>
      <c r="N189" s="151"/>
      <c r="O189" s="51"/>
      <c r="P189" s="51"/>
      <c r="Q189" s="51"/>
      <c r="R189" s="51"/>
      <c r="S189" s="51"/>
      <c r="T189" s="52"/>
      <c r="U189" s="30"/>
      <c r="V189" s="30"/>
      <c r="W189" s="30"/>
      <c r="X189" s="30"/>
      <c r="Y189" s="30"/>
      <c r="Z189" s="30"/>
      <c r="AA189" s="30"/>
      <c r="AB189" s="30"/>
      <c r="AC189" s="30"/>
      <c r="AD189" s="30"/>
      <c r="AE189" s="30"/>
      <c r="AT189" s="18" t="s">
        <v>179</v>
      </c>
      <c r="AU189" s="18" t="s">
        <v>79</v>
      </c>
    </row>
    <row r="190" spans="1:65" s="13" customFormat="1">
      <c r="B190" s="152"/>
      <c r="D190" s="148" t="s">
        <v>181</v>
      </c>
      <c r="E190" s="153" t="s">
        <v>3</v>
      </c>
      <c r="F190" s="154" t="s">
        <v>1665</v>
      </c>
      <c r="H190" s="153" t="s">
        <v>3</v>
      </c>
      <c r="L190" s="152"/>
      <c r="M190" s="155"/>
      <c r="N190" s="156"/>
      <c r="O190" s="156"/>
      <c r="P190" s="156"/>
      <c r="Q190" s="156"/>
      <c r="R190" s="156"/>
      <c r="S190" s="156"/>
      <c r="T190" s="157"/>
      <c r="AT190" s="153" t="s">
        <v>181</v>
      </c>
      <c r="AU190" s="153" t="s">
        <v>79</v>
      </c>
      <c r="AV190" s="13" t="s">
        <v>76</v>
      </c>
      <c r="AW190" s="13" t="s">
        <v>31</v>
      </c>
      <c r="AX190" s="13" t="s">
        <v>70</v>
      </c>
      <c r="AY190" s="153" t="s">
        <v>173</v>
      </c>
    </row>
    <row r="191" spans="1:65" s="14" customFormat="1">
      <c r="B191" s="158"/>
      <c r="D191" s="148" t="s">
        <v>181</v>
      </c>
      <c r="E191" s="159" t="s">
        <v>3</v>
      </c>
      <c r="F191" s="160" t="s">
        <v>2494</v>
      </c>
      <c r="H191" s="161">
        <v>1.2</v>
      </c>
      <c r="L191" s="158"/>
      <c r="M191" s="162"/>
      <c r="N191" s="163"/>
      <c r="O191" s="163"/>
      <c r="P191" s="163"/>
      <c r="Q191" s="163"/>
      <c r="R191" s="163"/>
      <c r="S191" s="163"/>
      <c r="T191" s="164"/>
      <c r="AT191" s="159" t="s">
        <v>181</v>
      </c>
      <c r="AU191" s="159" t="s">
        <v>79</v>
      </c>
      <c r="AV191" s="14" t="s">
        <v>79</v>
      </c>
      <c r="AW191" s="14" t="s">
        <v>31</v>
      </c>
      <c r="AX191" s="14" t="s">
        <v>70</v>
      </c>
      <c r="AY191" s="159" t="s">
        <v>173</v>
      </c>
    </row>
    <row r="192" spans="1:65" s="15" customFormat="1">
      <c r="B192" s="165"/>
      <c r="D192" s="148" t="s">
        <v>181</v>
      </c>
      <c r="E192" s="166" t="s">
        <v>3</v>
      </c>
      <c r="F192" s="167" t="s">
        <v>188</v>
      </c>
      <c r="H192" s="168">
        <v>1.2</v>
      </c>
      <c r="L192" s="165"/>
      <c r="M192" s="169"/>
      <c r="N192" s="170"/>
      <c r="O192" s="170"/>
      <c r="P192" s="170"/>
      <c r="Q192" s="170"/>
      <c r="R192" s="170"/>
      <c r="S192" s="170"/>
      <c r="T192" s="171"/>
      <c r="AT192" s="166" t="s">
        <v>181</v>
      </c>
      <c r="AU192" s="166" t="s">
        <v>79</v>
      </c>
      <c r="AV192" s="15" t="s">
        <v>178</v>
      </c>
      <c r="AW192" s="15" t="s">
        <v>31</v>
      </c>
      <c r="AX192" s="15" t="s">
        <v>76</v>
      </c>
      <c r="AY192" s="166" t="s">
        <v>173</v>
      </c>
    </row>
    <row r="193" spans="1:65" s="2" customFormat="1" ht="16.5" customHeight="1">
      <c r="A193" s="30"/>
      <c r="B193" s="135"/>
      <c r="C193" s="136" t="s">
        <v>252</v>
      </c>
      <c r="D193" s="136" t="s">
        <v>175</v>
      </c>
      <c r="E193" s="137" t="s">
        <v>859</v>
      </c>
      <c r="F193" s="138" t="s">
        <v>860</v>
      </c>
      <c r="G193" s="139" t="s">
        <v>176</v>
      </c>
      <c r="H193" s="140">
        <v>6.1079999999999997</v>
      </c>
      <c r="I193" s="141"/>
      <c r="J193" s="141">
        <f>ROUND(I193*H193,2)</f>
        <v>0</v>
      </c>
      <c r="K193" s="138" t="s">
        <v>177</v>
      </c>
      <c r="L193" s="31"/>
      <c r="M193" s="142" t="s">
        <v>3</v>
      </c>
      <c r="N193" s="143" t="s">
        <v>41</v>
      </c>
      <c r="O193" s="144">
        <v>3.14</v>
      </c>
      <c r="P193" s="144">
        <f>O193*H193</f>
        <v>19.179120000000001</v>
      </c>
      <c r="Q193" s="144">
        <v>4.1744200000000002E-2</v>
      </c>
      <c r="R193" s="144">
        <f>Q193*H193</f>
        <v>0.2549735736</v>
      </c>
      <c r="S193" s="144">
        <v>0</v>
      </c>
      <c r="T193" s="145">
        <f>S193*H193</f>
        <v>0</v>
      </c>
      <c r="U193" s="30"/>
      <c r="V193" s="30"/>
      <c r="W193" s="30"/>
      <c r="X193" s="30"/>
      <c r="Y193" s="30"/>
      <c r="Z193" s="30"/>
      <c r="AA193" s="30"/>
      <c r="AB193" s="30"/>
      <c r="AC193" s="30"/>
      <c r="AD193" s="30"/>
      <c r="AE193" s="30"/>
      <c r="AR193" s="146" t="s">
        <v>178</v>
      </c>
      <c r="AT193" s="146" t="s">
        <v>175</v>
      </c>
      <c r="AU193" s="146" t="s">
        <v>79</v>
      </c>
      <c r="AY193" s="18" t="s">
        <v>173</v>
      </c>
      <c r="BE193" s="147">
        <f>IF(N193="základní",J193,0)</f>
        <v>0</v>
      </c>
      <c r="BF193" s="147">
        <f>IF(N193="snížená",J193,0)</f>
        <v>0</v>
      </c>
      <c r="BG193" s="147">
        <f>IF(N193="zákl. přenesená",J193,0)</f>
        <v>0</v>
      </c>
      <c r="BH193" s="147">
        <f>IF(N193="sníž. přenesená",J193,0)</f>
        <v>0</v>
      </c>
      <c r="BI193" s="147">
        <f>IF(N193="nulová",J193,0)</f>
        <v>0</v>
      </c>
      <c r="BJ193" s="18" t="s">
        <v>76</v>
      </c>
      <c r="BK193" s="147">
        <f>ROUND(I193*H193,2)</f>
        <v>0</v>
      </c>
      <c r="BL193" s="18" t="s">
        <v>178</v>
      </c>
      <c r="BM193" s="146" t="s">
        <v>2495</v>
      </c>
    </row>
    <row r="194" spans="1:65" s="2" customFormat="1" ht="360.75">
      <c r="A194" s="30"/>
      <c r="B194" s="31"/>
      <c r="C194" s="30"/>
      <c r="D194" s="148" t="s">
        <v>179</v>
      </c>
      <c r="E194" s="30"/>
      <c r="F194" s="149" t="s">
        <v>862</v>
      </c>
      <c r="G194" s="30"/>
      <c r="H194" s="30"/>
      <c r="I194" s="30"/>
      <c r="J194" s="30"/>
      <c r="K194" s="30"/>
      <c r="L194" s="31"/>
      <c r="M194" s="150"/>
      <c r="N194" s="151"/>
      <c r="O194" s="51"/>
      <c r="P194" s="51"/>
      <c r="Q194" s="51"/>
      <c r="R194" s="51"/>
      <c r="S194" s="51"/>
      <c r="T194" s="52"/>
      <c r="U194" s="30"/>
      <c r="V194" s="30"/>
      <c r="W194" s="30"/>
      <c r="X194" s="30"/>
      <c r="Y194" s="30"/>
      <c r="Z194" s="30"/>
      <c r="AA194" s="30"/>
      <c r="AB194" s="30"/>
      <c r="AC194" s="30"/>
      <c r="AD194" s="30"/>
      <c r="AE194" s="30"/>
      <c r="AT194" s="18" t="s">
        <v>179</v>
      </c>
      <c r="AU194" s="18" t="s">
        <v>79</v>
      </c>
    </row>
    <row r="195" spans="1:65" s="13" customFormat="1">
      <c r="B195" s="152"/>
      <c r="D195" s="148" t="s">
        <v>181</v>
      </c>
      <c r="E195" s="153" t="s">
        <v>3</v>
      </c>
      <c r="F195" s="154" t="s">
        <v>863</v>
      </c>
      <c r="H195" s="153" t="s">
        <v>3</v>
      </c>
      <c r="L195" s="152"/>
      <c r="M195" s="155"/>
      <c r="N195" s="156"/>
      <c r="O195" s="156"/>
      <c r="P195" s="156"/>
      <c r="Q195" s="156"/>
      <c r="R195" s="156"/>
      <c r="S195" s="156"/>
      <c r="T195" s="157"/>
      <c r="AT195" s="153" t="s">
        <v>181</v>
      </c>
      <c r="AU195" s="153" t="s">
        <v>79</v>
      </c>
      <c r="AV195" s="13" t="s">
        <v>76</v>
      </c>
      <c r="AW195" s="13" t="s">
        <v>31</v>
      </c>
      <c r="AX195" s="13" t="s">
        <v>70</v>
      </c>
      <c r="AY195" s="153" t="s">
        <v>173</v>
      </c>
    </row>
    <row r="196" spans="1:65" s="14" customFormat="1">
      <c r="B196" s="158"/>
      <c r="D196" s="148" t="s">
        <v>181</v>
      </c>
      <c r="E196" s="159" t="s">
        <v>3</v>
      </c>
      <c r="F196" s="160" t="s">
        <v>2496</v>
      </c>
      <c r="H196" s="161">
        <v>6.1079999999999997</v>
      </c>
      <c r="L196" s="158"/>
      <c r="M196" s="162"/>
      <c r="N196" s="163"/>
      <c r="O196" s="163"/>
      <c r="P196" s="163"/>
      <c r="Q196" s="163"/>
      <c r="R196" s="163"/>
      <c r="S196" s="163"/>
      <c r="T196" s="164"/>
      <c r="AT196" s="159" t="s">
        <v>181</v>
      </c>
      <c r="AU196" s="159" t="s">
        <v>79</v>
      </c>
      <c r="AV196" s="14" t="s">
        <v>79</v>
      </c>
      <c r="AW196" s="14" t="s">
        <v>31</v>
      </c>
      <c r="AX196" s="14" t="s">
        <v>70</v>
      </c>
      <c r="AY196" s="159" t="s">
        <v>173</v>
      </c>
    </row>
    <row r="197" spans="1:65" s="15" customFormat="1">
      <c r="B197" s="165"/>
      <c r="D197" s="148" t="s">
        <v>181</v>
      </c>
      <c r="E197" s="166" t="s">
        <v>3</v>
      </c>
      <c r="F197" s="167" t="s">
        <v>188</v>
      </c>
      <c r="H197" s="168">
        <v>6.1079999999999997</v>
      </c>
      <c r="L197" s="165"/>
      <c r="M197" s="169"/>
      <c r="N197" s="170"/>
      <c r="O197" s="170"/>
      <c r="P197" s="170"/>
      <c r="Q197" s="170"/>
      <c r="R197" s="170"/>
      <c r="S197" s="170"/>
      <c r="T197" s="171"/>
      <c r="AT197" s="166" t="s">
        <v>181</v>
      </c>
      <c r="AU197" s="166" t="s">
        <v>79</v>
      </c>
      <c r="AV197" s="15" t="s">
        <v>178</v>
      </c>
      <c r="AW197" s="15" t="s">
        <v>31</v>
      </c>
      <c r="AX197" s="15" t="s">
        <v>76</v>
      </c>
      <c r="AY197" s="166" t="s">
        <v>173</v>
      </c>
    </row>
    <row r="198" spans="1:65" s="2" customFormat="1" ht="16.5" customHeight="1">
      <c r="A198" s="30"/>
      <c r="B198" s="135"/>
      <c r="C198" s="136" t="s">
        <v>8</v>
      </c>
      <c r="D198" s="136" t="s">
        <v>175</v>
      </c>
      <c r="E198" s="137" t="s">
        <v>865</v>
      </c>
      <c r="F198" s="138" t="s">
        <v>866</v>
      </c>
      <c r="G198" s="139" t="s">
        <v>176</v>
      </c>
      <c r="H198" s="140">
        <v>6.1079999999999997</v>
      </c>
      <c r="I198" s="141"/>
      <c r="J198" s="141">
        <f>ROUND(I198*H198,2)</f>
        <v>0</v>
      </c>
      <c r="K198" s="138" t="s">
        <v>177</v>
      </c>
      <c r="L198" s="31"/>
      <c r="M198" s="142" t="s">
        <v>3</v>
      </c>
      <c r="N198" s="143" t="s">
        <v>41</v>
      </c>
      <c r="O198" s="144">
        <v>0.45</v>
      </c>
      <c r="P198" s="144">
        <f>O198*H198</f>
        <v>2.7485999999999997</v>
      </c>
      <c r="Q198" s="144">
        <v>1.5E-5</v>
      </c>
      <c r="R198" s="144">
        <f>Q198*H198</f>
        <v>9.1619999999999994E-5</v>
      </c>
      <c r="S198" s="144">
        <v>0</v>
      </c>
      <c r="T198" s="145">
        <f>S198*H198</f>
        <v>0</v>
      </c>
      <c r="U198" s="30"/>
      <c r="V198" s="30"/>
      <c r="W198" s="30"/>
      <c r="X198" s="30"/>
      <c r="Y198" s="30"/>
      <c r="Z198" s="30"/>
      <c r="AA198" s="30"/>
      <c r="AB198" s="30"/>
      <c r="AC198" s="30"/>
      <c r="AD198" s="30"/>
      <c r="AE198" s="30"/>
      <c r="AR198" s="146" t="s">
        <v>178</v>
      </c>
      <c r="AT198" s="146" t="s">
        <v>175</v>
      </c>
      <c r="AU198" s="146" t="s">
        <v>79</v>
      </c>
      <c r="AY198" s="18" t="s">
        <v>173</v>
      </c>
      <c r="BE198" s="147">
        <f>IF(N198="základní",J198,0)</f>
        <v>0</v>
      </c>
      <c r="BF198" s="147">
        <f>IF(N198="snížená",J198,0)</f>
        <v>0</v>
      </c>
      <c r="BG198" s="147">
        <f>IF(N198="zákl. přenesená",J198,0)</f>
        <v>0</v>
      </c>
      <c r="BH198" s="147">
        <f>IF(N198="sníž. přenesená",J198,0)</f>
        <v>0</v>
      </c>
      <c r="BI198" s="147">
        <f>IF(N198="nulová",J198,0)</f>
        <v>0</v>
      </c>
      <c r="BJ198" s="18" t="s">
        <v>76</v>
      </c>
      <c r="BK198" s="147">
        <f>ROUND(I198*H198,2)</f>
        <v>0</v>
      </c>
      <c r="BL198" s="18" t="s">
        <v>178</v>
      </c>
      <c r="BM198" s="146" t="s">
        <v>2497</v>
      </c>
    </row>
    <row r="199" spans="1:65" s="2" customFormat="1" ht="360.75">
      <c r="A199" s="30"/>
      <c r="B199" s="31"/>
      <c r="C199" s="30"/>
      <c r="D199" s="148" t="s">
        <v>179</v>
      </c>
      <c r="E199" s="30"/>
      <c r="F199" s="149" t="s">
        <v>862</v>
      </c>
      <c r="G199" s="30"/>
      <c r="H199" s="30"/>
      <c r="I199" s="30"/>
      <c r="J199" s="30"/>
      <c r="K199" s="30"/>
      <c r="L199" s="31"/>
      <c r="M199" s="150"/>
      <c r="N199" s="151"/>
      <c r="O199" s="51"/>
      <c r="P199" s="51"/>
      <c r="Q199" s="51"/>
      <c r="R199" s="51"/>
      <c r="S199" s="51"/>
      <c r="T199" s="52"/>
      <c r="U199" s="30"/>
      <c r="V199" s="30"/>
      <c r="W199" s="30"/>
      <c r="X199" s="30"/>
      <c r="Y199" s="30"/>
      <c r="Z199" s="30"/>
      <c r="AA199" s="30"/>
      <c r="AB199" s="30"/>
      <c r="AC199" s="30"/>
      <c r="AD199" s="30"/>
      <c r="AE199" s="30"/>
      <c r="AT199" s="18" t="s">
        <v>179</v>
      </c>
      <c r="AU199" s="18" t="s">
        <v>79</v>
      </c>
    </row>
    <row r="200" spans="1:65" s="14" customFormat="1">
      <c r="B200" s="158"/>
      <c r="D200" s="148" t="s">
        <v>181</v>
      </c>
      <c r="E200" s="159" t="s">
        <v>3</v>
      </c>
      <c r="F200" s="160" t="s">
        <v>2498</v>
      </c>
      <c r="H200" s="161">
        <v>6.1079999999999997</v>
      </c>
      <c r="L200" s="158"/>
      <c r="M200" s="162"/>
      <c r="N200" s="163"/>
      <c r="O200" s="163"/>
      <c r="P200" s="163"/>
      <c r="Q200" s="163"/>
      <c r="R200" s="163"/>
      <c r="S200" s="163"/>
      <c r="T200" s="164"/>
      <c r="AT200" s="159" t="s">
        <v>181</v>
      </c>
      <c r="AU200" s="159" t="s">
        <v>79</v>
      </c>
      <c r="AV200" s="14" t="s">
        <v>79</v>
      </c>
      <c r="AW200" s="14" t="s">
        <v>31</v>
      </c>
      <c r="AX200" s="14" t="s">
        <v>70</v>
      </c>
      <c r="AY200" s="159" t="s">
        <v>173</v>
      </c>
    </row>
    <row r="201" spans="1:65" s="15" customFormat="1">
      <c r="B201" s="165"/>
      <c r="D201" s="148" t="s">
        <v>181</v>
      </c>
      <c r="E201" s="166" t="s">
        <v>3</v>
      </c>
      <c r="F201" s="167" t="s">
        <v>188</v>
      </c>
      <c r="H201" s="168">
        <v>6.1079999999999997</v>
      </c>
      <c r="L201" s="165"/>
      <c r="M201" s="169"/>
      <c r="N201" s="170"/>
      <c r="O201" s="170"/>
      <c r="P201" s="170"/>
      <c r="Q201" s="170"/>
      <c r="R201" s="170"/>
      <c r="S201" s="170"/>
      <c r="T201" s="171"/>
      <c r="AT201" s="166" t="s">
        <v>181</v>
      </c>
      <c r="AU201" s="166" t="s">
        <v>79</v>
      </c>
      <c r="AV201" s="15" t="s">
        <v>178</v>
      </c>
      <c r="AW201" s="15" t="s">
        <v>31</v>
      </c>
      <c r="AX201" s="15" t="s">
        <v>76</v>
      </c>
      <c r="AY201" s="166" t="s">
        <v>173</v>
      </c>
    </row>
    <row r="202" spans="1:65" s="2" customFormat="1" ht="21.75" customHeight="1">
      <c r="A202" s="30"/>
      <c r="B202" s="135"/>
      <c r="C202" s="136" t="s">
        <v>259</v>
      </c>
      <c r="D202" s="136" t="s">
        <v>175</v>
      </c>
      <c r="E202" s="137" t="s">
        <v>308</v>
      </c>
      <c r="F202" s="138" t="s">
        <v>309</v>
      </c>
      <c r="G202" s="139" t="s">
        <v>239</v>
      </c>
      <c r="H202" s="140">
        <v>0.06</v>
      </c>
      <c r="I202" s="141"/>
      <c r="J202" s="141">
        <f>ROUND(I202*H202,2)</f>
        <v>0</v>
      </c>
      <c r="K202" s="138" t="s">
        <v>177</v>
      </c>
      <c r="L202" s="31"/>
      <c r="M202" s="142" t="s">
        <v>3</v>
      </c>
      <c r="N202" s="143" t="s">
        <v>41</v>
      </c>
      <c r="O202" s="144">
        <v>47.35</v>
      </c>
      <c r="P202" s="144">
        <f>O202*H202</f>
        <v>2.8410000000000002</v>
      </c>
      <c r="Q202" s="144">
        <v>1.0487652000000001</v>
      </c>
      <c r="R202" s="144">
        <f>Q202*H202</f>
        <v>6.2925912000000001E-2</v>
      </c>
      <c r="S202" s="144">
        <v>0</v>
      </c>
      <c r="T202" s="145">
        <f>S202*H202</f>
        <v>0</v>
      </c>
      <c r="U202" s="30"/>
      <c r="V202" s="30"/>
      <c r="W202" s="30"/>
      <c r="X202" s="30"/>
      <c r="Y202" s="30"/>
      <c r="Z202" s="30"/>
      <c r="AA202" s="30"/>
      <c r="AB202" s="30"/>
      <c r="AC202" s="30"/>
      <c r="AD202" s="30"/>
      <c r="AE202" s="30"/>
      <c r="AR202" s="146" t="s">
        <v>178</v>
      </c>
      <c r="AT202" s="146" t="s">
        <v>175</v>
      </c>
      <c r="AU202" s="146" t="s">
        <v>79</v>
      </c>
      <c r="AY202" s="18" t="s">
        <v>173</v>
      </c>
      <c r="BE202" s="147">
        <f>IF(N202="základní",J202,0)</f>
        <v>0</v>
      </c>
      <c r="BF202" s="147">
        <f>IF(N202="snížená",J202,0)</f>
        <v>0</v>
      </c>
      <c r="BG202" s="147">
        <f>IF(N202="zákl. přenesená",J202,0)</f>
        <v>0</v>
      </c>
      <c r="BH202" s="147">
        <f>IF(N202="sníž. přenesená",J202,0)</f>
        <v>0</v>
      </c>
      <c r="BI202" s="147">
        <f>IF(N202="nulová",J202,0)</f>
        <v>0</v>
      </c>
      <c r="BJ202" s="18" t="s">
        <v>76</v>
      </c>
      <c r="BK202" s="147">
        <f>ROUND(I202*H202,2)</f>
        <v>0</v>
      </c>
      <c r="BL202" s="18" t="s">
        <v>178</v>
      </c>
      <c r="BM202" s="146" t="s">
        <v>2499</v>
      </c>
    </row>
    <row r="203" spans="1:65" s="2" customFormat="1" ht="175.5">
      <c r="A203" s="30"/>
      <c r="B203" s="31"/>
      <c r="C203" s="30"/>
      <c r="D203" s="148" t="s">
        <v>179</v>
      </c>
      <c r="E203" s="30"/>
      <c r="F203" s="149" t="s">
        <v>310</v>
      </c>
      <c r="G203" s="30"/>
      <c r="H203" s="30"/>
      <c r="I203" s="30"/>
      <c r="J203" s="30"/>
      <c r="K203" s="30"/>
      <c r="L203" s="31"/>
      <c r="M203" s="150"/>
      <c r="N203" s="151"/>
      <c r="O203" s="51"/>
      <c r="P203" s="51"/>
      <c r="Q203" s="51"/>
      <c r="R203" s="51"/>
      <c r="S203" s="51"/>
      <c r="T203" s="52"/>
      <c r="U203" s="30"/>
      <c r="V203" s="30"/>
      <c r="W203" s="30"/>
      <c r="X203" s="30"/>
      <c r="Y203" s="30"/>
      <c r="Z203" s="30"/>
      <c r="AA203" s="30"/>
      <c r="AB203" s="30"/>
      <c r="AC203" s="30"/>
      <c r="AD203" s="30"/>
      <c r="AE203" s="30"/>
      <c r="AT203" s="18" t="s">
        <v>179</v>
      </c>
      <c r="AU203" s="18" t="s">
        <v>79</v>
      </c>
    </row>
    <row r="204" spans="1:65" s="14" customFormat="1">
      <c r="B204" s="158"/>
      <c r="D204" s="148" t="s">
        <v>181</v>
      </c>
      <c r="E204" s="159" t="s">
        <v>3</v>
      </c>
      <c r="F204" s="160" t="s">
        <v>2500</v>
      </c>
      <c r="H204" s="161">
        <v>0.06</v>
      </c>
      <c r="L204" s="158"/>
      <c r="M204" s="162"/>
      <c r="N204" s="163"/>
      <c r="O204" s="163"/>
      <c r="P204" s="163"/>
      <c r="Q204" s="163"/>
      <c r="R204" s="163"/>
      <c r="S204" s="163"/>
      <c r="T204" s="164"/>
      <c r="AT204" s="159" t="s">
        <v>181</v>
      </c>
      <c r="AU204" s="159" t="s">
        <v>79</v>
      </c>
      <c r="AV204" s="14" t="s">
        <v>79</v>
      </c>
      <c r="AW204" s="14" t="s">
        <v>31</v>
      </c>
      <c r="AX204" s="14" t="s">
        <v>76</v>
      </c>
      <c r="AY204" s="159" t="s">
        <v>173</v>
      </c>
    </row>
    <row r="205" spans="1:65" s="2" customFormat="1" ht="21.75" customHeight="1">
      <c r="A205" s="30"/>
      <c r="B205" s="135"/>
      <c r="C205" s="136" t="s">
        <v>264</v>
      </c>
      <c r="D205" s="136" t="s">
        <v>175</v>
      </c>
      <c r="E205" s="137" t="s">
        <v>871</v>
      </c>
      <c r="F205" s="138" t="s">
        <v>872</v>
      </c>
      <c r="G205" s="139" t="s">
        <v>200</v>
      </c>
      <c r="H205" s="140">
        <v>33.5</v>
      </c>
      <c r="I205" s="141"/>
      <c r="J205" s="141">
        <f>ROUND(I205*H205,2)</f>
        <v>0</v>
      </c>
      <c r="K205" s="138" t="s">
        <v>177</v>
      </c>
      <c r="L205" s="31"/>
      <c r="M205" s="142" t="s">
        <v>3</v>
      </c>
      <c r="N205" s="143" t="s">
        <v>41</v>
      </c>
      <c r="O205" s="144">
        <v>0.93799999999999994</v>
      </c>
      <c r="P205" s="144">
        <f>O205*H205</f>
        <v>31.422999999999998</v>
      </c>
      <c r="Q205" s="144">
        <v>0</v>
      </c>
      <c r="R205" s="144">
        <f>Q205*H205</f>
        <v>0</v>
      </c>
      <c r="S205" s="144">
        <v>0</v>
      </c>
      <c r="T205" s="145">
        <f>S205*H205</f>
        <v>0</v>
      </c>
      <c r="U205" s="30"/>
      <c r="V205" s="30"/>
      <c r="W205" s="30"/>
      <c r="X205" s="30"/>
      <c r="Y205" s="30"/>
      <c r="Z205" s="30"/>
      <c r="AA205" s="30"/>
      <c r="AB205" s="30"/>
      <c r="AC205" s="30"/>
      <c r="AD205" s="30"/>
      <c r="AE205" s="30"/>
      <c r="AR205" s="146" t="s">
        <v>178</v>
      </c>
      <c r="AT205" s="146" t="s">
        <v>175</v>
      </c>
      <c r="AU205" s="146" t="s">
        <v>79</v>
      </c>
      <c r="AY205" s="18" t="s">
        <v>173</v>
      </c>
      <c r="BE205" s="147">
        <f>IF(N205="základní",J205,0)</f>
        <v>0</v>
      </c>
      <c r="BF205" s="147">
        <f>IF(N205="snížená",J205,0)</f>
        <v>0</v>
      </c>
      <c r="BG205" s="147">
        <f>IF(N205="zákl. přenesená",J205,0)</f>
        <v>0</v>
      </c>
      <c r="BH205" s="147">
        <f>IF(N205="sníž. přenesená",J205,0)</f>
        <v>0</v>
      </c>
      <c r="BI205" s="147">
        <f>IF(N205="nulová",J205,0)</f>
        <v>0</v>
      </c>
      <c r="BJ205" s="18" t="s">
        <v>76</v>
      </c>
      <c r="BK205" s="147">
        <f>ROUND(I205*H205,2)</f>
        <v>0</v>
      </c>
      <c r="BL205" s="18" t="s">
        <v>178</v>
      </c>
      <c r="BM205" s="146" t="s">
        <v>2501</v>
      </c>
    </row>
    <row r="206" spans="1:65" s="2" customFormat="1" ht="224.25">
      <c r="A206" s="30"/>
      <c r="B206" s="31"/>
      <c r="C206" s="30"/>
      <c r="D206" s="148" t="s">
        <v>179</v>
      </c>
      <c r="E206" s="30"/>
      <c r="F206" s="149" t="s">
        <v>874</v>
      </c>
      <c r="G206" s="30"/>
      <c r="H206" s="30"/>
      <c r="I206" s="30"/>
      <c r="J206" s="30"/>
      <c r="K206" s="30"/>
      <c r="L206" s="31"/>
      <c r="M206" s="150"/>
      <c r="N206" s="151"/>
      <c r="O206" s="51"/>
      <c r="P206" s="51"/>
      <c r="Q206" s="51"/>
      <c r="R206" s="51"/>
      <c r="S206" s="51"/>
      <c r="T206" s="52"/>
      <c r="U206" s="30"/>
      <c r="V206" s="30"/>
      <c r="W206" s="30"/>
      <c r="X206" s="30"/>
      <c r="Y206" s="30"/>
      <c r="Z206" s="30"/>
      <c r="AA206" s="30"/>
      <c r="AB206" s="30"/>
      <c r="AC206" s="30"/>
      <c r="AD206" s="30"/>
      <c r="AE206" s="30"/>
      <c r="AT206" s="18" t="s">
        <v>179</v>
      </c>
      <c r="AU206" s="18" t="s">
        <v>79</v>
      </c>
    </row>
    <row r="207" spans="1:65" s="13" customFormat="1">
      <c r="B207" s="152"/>
      <c r="D207" s="148" t="s">
        <v>181</v>
      </c>
      <c r="E207" s="153" t="s">
        <v>3</v>
      </c>
      <c r="F207" s="154" t="s">
        <v>1077</v>
      </c>
      <c r="H207" s="153" t="s">
        <v>3</v>
      </c>
      <c r="L207" s="152"/>
      <c r="M207" s="155"/>
      <c r="N207" s="156"/>
      <c r="O207" s="156"/>
      <c r="P207" s="156"/>
      <c r="Q207" s="156"/>
      <c r="R207" s="156"/>
      <c r="S207" s="156"/>
      <c r="T207" s="157"/>
      <c r="AT207" s="153" t="s">
        <v>181</v>
      </c>
      <c r="AU207" s="153" t="s">
        <v>79</v>
      </c>
      <c r="AV207" s="13" t="s">
        <v>76</v>
      </c>
      <c r="AW207" s="13" t="s">
        <v>31</v>
      </c>
      <c r="AX207" s="13" t="s">
        <v>70</v>
      </c>
      <c r="AY207" s="153" t="s">
        <v>173</v>
      </c>
    </row>
    <row r="208" spans="1:65" s="13" customFormat="1">
      <c r="B208" s="152"/>
      <c r="D208" s="148" t="s">
        <v>181</v>
      </c>
      <c r="E208" s="153" t="s">
        <v>3</v>
      </c>
      <c r="F208" s="154" t="s">
        <v>1286</v>
      </c>
      <c r="H208" s="153" t="s">
        <v>3</v>
      </c>
      <c r="L208" s="152"/>
      <c r="M208" s="155"/>
      <c r="N208" s="156"/>
      <c r="O208" s="156"/>
      <c r="P208" s="156"/>
      <c r="Q208" s="156"/>
      <c r="R208" s="156"/>
      <c r="S208" s="156"/>
      <c r="T208" s="157"/>
      <c r="AT208" s="153" t="s">
        <v>181</v>
      </c>
      <c r="AU208" s="153" t="s">
        <v>79</v>
      </c>
      <c r="AV208" s="13" t="s">
        <v>76</v>
      </c>
      <c r="AW208" s="13" t="s">
        <v>31</v>
      </c>
      <c r="AX208" s="13" t="s">
        <v>70</v>
      </c>
      <c r="AY208" s="153" t="s">
        <v>173</v>
      </c>
    </row>
    <row r="209" spans="1:65" s="14" customFormat="1">
      <c r="B209" s="158"/>
      <c r="D209" s="148" t="s">
        <v>181</v>
      </c>
      <c r="E209" s="159" t="s">
        <v>3</v>
      </c>
      <c r="F209" s="160" t="s">
        <v>2502</v>
      </c>
      <c r="H209" s="161">
        <v>9.5</v>
      </c>
      <c r="L209" s="158"/>
      <c r="M209" s="162"/>
      <c r="N209" s="163"/>
      <c r="O209" s="163"/>
      <c r="P209" s="163"/>
      <c r="Q209" s="163"/>
      <c r="R209" s="163"/>
      <c r="S209" s="163"/>
      <c r="T209" s="164"/>
      <c r="AT209" s="159" t="s">
        <v>181</v>
      </c>
      <c r="AU209" s="159" t="s">
        <v>79</v>
      </c>
      <c r="AV209" s="14" t="s">
        <v>79</v>
      </c>
      <c r="AW209" s="14" t="s">
        <v>31</v>
      </c>
      <c r="AX209" s="14" t="s">
        <v>70</v>
      </c>
      <c r="AY209" s="159" t="s">
        <v>173</v>
      </c>
    </row>
    <row r="210" spans="1:65" s="14" customFormat="1">
      <c r="B210" s="158"/>
      <c r="D210" s="148" t="s">
        <v>181</v>
      </c>
      <c r="E210" s="159" t="s">
        <v>3</v>
      </c>
      <c r="F210" s="160" t="s">
        <v>2503</v>
      </c>
      <c r="H210" s="161">
        <v>24</v>
      </c>
      <c r="L210" s="158"/>
      <c r="M210" s="162"/>
      <c r="N210" s="163"/>
      <c r="O210" s="163"/>
      <c r="P210" s="163"/>
      <c r="Q210" s="163"/>
      <c r="R210" s="163"/>
      <c r="S210" s="163"/>
      <c r="T210" s="164"/>
      <c r="AT210" s="159" t="s">
        <v>181</v>
      </c>
      <c r="AU210" s="159" t="s">
        <v>79</v>
      </c>
      <c r="AV210" s="14" t="s">
        <v>79</v>
      </c>
      <c r="AW210" s="14" t="s">
        <v>31</v>
      </c>
      <c r="AX210" s="14" t="s">
        <v>70</v>
      </c>
      <c r="AY210" s="159" t="s">
        <v>173</v>
      </c>
    </row>
    <row r="211" spans="1:65" s="15" customFormat="1">
      <c r="B211" s="165"/>
      <c r="D211" s="148" t="s">
        <v>181</v>
      </c>
      <c r="E211" s="166" t="s">
        <v>3</v>
      </c>
      <c r="F211" s="167" t="s">
        <v>188</v>
      </c>
      <c r="H211" s="168">
        <v>33.5</v>
      </c>
      <c r="L211" s="165"/>
      <c r="M211" s="169"/>
      <c r="N211" s="170"/>
      <c r="O211" s="170"/>
      <c r="P211" s="170"/>
      <c r="Q211" s="170"/>
      <c r="R211" s="170"/>
      <c r="S211" s="170"/>
      <c r="T211" s="171"/>
      <c r="AT211" s="166" t="s">
        <v>181</v>
      </c>
      <c r="AU211" s="166" t="s">
        <v>79</v>
      </c>
      <c r="AV211" s="15" t="s">
        <v>178</v>
      </c>
      <c r="AW211" s="15" t="s">
        <v>31</v>
      </c>
      <c r="AX211" s="15" t="s">
        <v>76</v>
      </c>
      <c r="AY211" s="166" t="s">
        <v>173</v>
      </c>
    </row>
    <row r="212" spans="1:65" s="2" customFormat="1" ht="21.75" customHeight="1">
      <c r="A212" s="30"/>
      <c r="B212" s="135"/>
      <c r="C212" s="136" t="s">
        <v>270</v>
      </c>
      <c r="D212" s="136" t="s">
        <v>175</v>
      </c>
      <c r="E212" s="137" t="s">
        <v>878</v>
      </c>
      <c r="F212" s="138" t="s">
        <v>879</v>
      </c>
      <c r="G212" s="139" t="s">
        <v>176</v>
      </c>
      <c r="H212" s="140">
        <v>98.94</v>
      </c>
      <c r="I212" s="141"/>
      <c r="J212" s="141">
        <f>ROUND(I212*H212,2)</f>
        <v>0</v>
      </c>
      <c r="K212" s="138" t="s">
        <v>3</v>
      </c>
      <c r="L212" s="31"/>
      <c r="M212" s="142" t="s">
        <v>3</v>
      </c>
      <c r="N212" s="143" t="s">
        <v>41</v>
      </c>
      <c r="O212" s="144">
        <v>0.71099999999999997</v>
      </c>
      <c r="P212" s="144">
        <f>O212*H212</f>
        <v>70.346339999999998</v>
      </c>
      <c r="Q212" s="144">
        <v>2.8E-3</v>
      </c>
      <c r="R212" s="144">
        <f>Q212*H212</f>
        <v>0.277032</v>
      </c>
      <c r="S212" s="144">
        <v>0</v>
      </c>
      <c r="T212" s="145">
        <f>S212*H212</f>
        <v>0</v>
      </c>
      <c r="U212" s="30"/>
      <c r="V212" s="30"/>
      <c r="W212" s="30"/>
      <c r="X212" s="30"/>
      <c r="Y212" s="30"/>
      <c r="Z212" s="30"/>
      <c r="AA212" s="30"/>
      <c r="AB212" s="30"/>
      <c r="AC212" s="30"/>
      <c r="AD212" s="30"/>
      <c r="AE212" s="30"/>
      <c r="AR212" s="146" t="s">
        <v>178</v>
      </c>
      <c r="AT212" s="146" t="s">
        <v>175</v>
      </c>
      <c r="AU212" s="146" t="s">
        <v>79</v>
      </c>
      <c r="AY212" s="18" t="s">
        <v>173</v>
      </c>
      <c r="BE212" s="147">
        <f>IF(N212="základní",J212,0)</f>
        <v>0</v>
      </c>
      <c r="BF212" s="147">
        <f>IF(N212="snížená",J212,0)</f>
        <v>0</v>
      </c>
      <c r="BG212" s="147">
        <f>IF(N212="zákl. přenesená",J212,0)</f>
        <v>0</v>
      </c>
      <c r="BH212" s="147">
        <f>IF(N212="sníž. přenesená",J212,0)</f>
        <v>0</v>
      </c>
      <c r="BI212" s="147">
        <f>IF(N212="nulová",J212,0)</f>
        <v>0</v>
      </c>
      <c r="BJ212" s="18" t="s">
        <v>76</v>
      </c>
      <c r="BK212" s="147">
        <f>ROUND(I212*H212,2)</f>
        <v>0</v>
      </c>
      <c r="BL212" s="18" t="s">
        <v>178</v>
      </c>
      <c r="BM212" s="146" t="s">
        <v>2504</v>
      </c>
    </row>
    <row r="213" spans="1:65" s="2" customFormat="1" ht="204.75">
      <c r="A213" s="30"/>
      <c r="B213" s="31"/>
      <c r="C213" s="30"/>
      <c r="D213" s="148" t="s">
        <v>304</v>
      </c>
      <c r="E213" s="30"/>
      <c r="F213" s="149" t="s">
        <v>305</v>
      </c>
      <c r="G213" s="30"/>
      <c r="H213" s="30"/>
      <c r="I213" s="30"/>
      <c r="J213" s="30"/>
      <c r="K213" s="30"/>
      <c r="L213" s="31"/>
      <c r="M213" s="150"/>
      <c r="N213" s="151"/>
      <c r="O213" s="51"/>
      <c r="P213" s="51"/>
      <c r="Q213" s="51"/>
      <c r="R213" s="51"/>
      <c r="S213" s="51"/>
      <c r="T213" s="52"/>
      <c r="U213" s="30"/>
      <c r="V213" s="30"/>
      <c r="W213" s="30"/>
      <c r="X213" s="30"/>
      <c r="Y213" s="30"/>
      <c r="Z213" s="30"/>
      <c r="AA213" s="30"/>
      <c r="AB213" s="30"/>
      <c r="AC213" s="30"/>
      <c r="AD213" s="30"/>
      <c r="AE213" s="30"/>
      <c r="AT213" s="18" t="s">
        <v>304</v>
      </c>
      <c r="AU213" s="18" t="s">
        <v>79</v>
      </c>
    </row>
    <row r="214" spans="1:65" s="13" customFormat="1" ht="22.5">
      <c r="B214" s="152"/>
      <c r="D214" s="148" t="s">
        <v>181</v>
      </c>
      <c r="E214" s="153" t="s">
        <v>3</v>
      </c>
      <c r="F214" s="154" t="s">
        <v>2505</v>
      </c>
      <c r="H214" s="153" t="s">
        <v>3</v>
      </c>
      <c r="L214" s="152"/>
      <c r="M214" s="155"/>
      <c r="N214" s="156"/>
      <c r="O214" s="156"/>
      <c r="P214" s="156"/>
      <c r="Q214" s="156"/>
      <c r="R214" s="156"/>
      <c r="S214" s="156"/>
      <c r="T214" s="157"/>
      <c r="AT214" s="153" t="s">
        <v>181</v>
      </c>
      <c r="AU214" s="153" t="s">
        <v>79</v>
      </c>
      <c r="AV214" s="13" t="s">
        <v>76</v>
      </c>
      <c r="AW214" s="13" t="s">
        <v>31</v>
      </c>
      <c r="AX214" s="13" t="s">
        <v>70</v>
      </c>
      <c r="AY214" s="153" t="s">
        <v>173</v>
      </c>
    </row>
    <row r="215" spans="1:65" s="14" customFormat="1">
      <c r="B215" s="158"/>
      <c r="D215" s="148" t="s">
        <v>181</v>
      </c>
      <c r="E215" s="159" t="s">
        <v>3</v>
      </c>
      <c r="F215" s="160" t="s">
        <v>2506</v>
      </c>
      <c r="H215" s="161">
        <v>31.065000000000001</v>
      </c>
      <c r="L215" s="158"/>
      <c r="M215" s="162"/>
      <c r="N215" s="163"/>
      <c r="O215" s="163"/>
      <c r="P215" s="163"/>
      <c r="Q215" s="163"/>
      <c r="R215" s="163"/>
      <c r="S215" s="163"/>
      <c r="T215" s="164"/>
      <c r="AT215" s="159" t="s">
        <v>181</v>
      </c>
      <c r="AU215" s="159" t="s">
        <v>79</v>
      </c>
      <c r="AV215" s="14" t="s">
        <v>79</v>
      </c>
      <c r="AW215" s="14" t="s">
        <v>31</v>
      </c>
      <c r="AX215" s="14" t="s">
        <v>70</v>
      </c>
      <c r="AY215" s="159" t="s">
        <v>173</v>
      </c>
    </row>
    <row r="216" spans="1:65" s="14" customFormat="1">
      <c r="B216" s="158"/>
      <c r="D216" s="148" t="s">
        <v>181</v>
      </c>
      <c r="E216" s="159" t="s">
        <v>3</v>
      </c>
      <c r="F216" s="160" t="s">
        <v>2507</v>
      </c>
      <c r="H216" s="161">
        <v>32.383000000000003</v>
      </c>
      <c r="L216" s="158"/>
      <c r="M216" s="162"/>
      <c r="N216" s="163"/>
      <c r="O216" s="163"/>
      <c r="P216" s="163"/>
      <c r="Q216" s="163"/>
      <c r="R216" s="163"/>
      <c r="S216" s="163"/>
      <c r="T216" s="164"/>
      <c r="AT216" s="159" t="s">
        <v>181</v>
      </c>
      <c r="AU216" s="159" t="s">
        <v>79</v>
      </c>
      <c r="AV216" s="14" t="s">
        <v>79</v>
      </c>
      <c r="AW216" s="14" t="s">
        <v>31</v>
      </c>
      <c r="AX216" s="14" t="s">
        <v>70</v>
      </c>
      <c r="AY216" s="159" t="s">
        <v>173</v>
      </c>
    </row>
    <row r="217" spans="1:65" s="14" customFormat="1" ht="22.5">
      <c r="B217" s="158"/>
      <c r="D217" s="148" t="s">
        <v>181</v>
      </c>
      <c r="E217" s="159" t="s">
        <v>3</v>
      </c>
      <c r="F217" s="160" t="s">
        <v>2508</v>
      </c>
      <c r="H217" s="161">
        <v>35.491999999999997</v>
      </c>
      <c r="L217" s="158"/>
      <c r="M217" s="162"/>
      <c r="N217" s="163"/>
      <c r="O217" s="163"/>
      <c r="P217" s="163"/>
      <c r="Q217" s="163"/>
      <c r="R217" s="163"/>
      <c r="S217" s="163"/>
      <c r="T217" s="164"/>
      <c r="AT217" s="159" t="s">
        <v>181</v>
      </c>
      <c r="AU217" s="159" t="s">
        <v>79</v>
      </c>
      <c r="AV217" s="14" t="s">
        <v>79</v>
      </c>
      <c r="AW217" s="14" t="s">
        <v>31</v>
      </c>
      <c r="AX217" s="14" t="s">
        <v>70</v>
      </c>
      <c r="AY217" s="159" t="s">
        <v>173</v>
      </c>
    </row>
    <row r="218" spans="1:65" s="15" customFormat="1">
      <c r="B218" s="165"/>
      <c r="D218" s="148" t="s">
        <v>181</v>
      </c>
      <c r="E218" s="166" t="s">
        <v>3</v>
      </c>
      <c r="F218" s="167" t="s">
        <v>188</v>
      </c>
      <c r="H218" s="168">
        <v>98.94</v>
      </c>
      <c r="L218" s="165"/>
      <c r="M218" s="169"/>
      <c r="N218" s="170"/>
      <c r="O218" s="170"/>
      <c r="P218" s="170"/>
      <c r="Q218" s="170"/>
      <c r="R218" s="170"/>
      <c r="S218" s="170"/>
      <c r="T218" s="171"/>
      <c r="AT218" s="166" t="s">
        <v>181</v>
      </c>
      <c r="AU218" s="166" t="s">
        <v>79</v>
      </c>
      <c r="AV218" s="15" t="s">
        <v>178</v>
      </c>
      <c r="AW218" s="15" t="s">
        <v>31</v>
      </c>
      <c r="AX218" s="15" t="s">
        <v>76</v>
      </c>
      <c r="AY218" s="166" t="s">
        <v>173</v>
      </c>
    </row>
    <row r="219" spans="1:65" s="2" customFormat="1" ht="33" customHeight="1">
      <c r="A219" s="30"/>
      <c r="B219" s="135"/>
      <c r="C219" s="136" t="s">
        <v>271</v>
      </c>
      <c r="D219" s="136" t="s">
        <v>175</v>
      </c>
      <c r="E219" s="137" t="s">
        <v>1117</v>
      </c>
      <c r="F219" s="138" t="s">
        <v>1118</v>
      </c>
      <c r="G219" s="139" t="s">
        <v>239</v>
      </c>
      <c r="H219" s="140">
        <v>0.71099999999999997</v>
      </c>
      <c r="I219" s="141"/>
      <c r="J219" s="141">
        <f>ROUND(I219*H219,2)</f>
        <v>0</v>
      </c>
      <c r="K219" s="138" t="s">
        <v>177</v>
      </c>
      <c r="L219" s="31"/>
      <c r="M219" s="142" t="s">
        <v>3</v>
      </c>
      <c r="N219" s="143" t="s">
        <v>41</v>
      </c>
      <c r="O219" s="144">
        <v>14.91</v>
      </c>
      <c r="P219" s="144">
        <f>O219*H219</f>
        <v>10.601009999999999</v>
      </c>
      <c r="Q219" s="144">
        <v>1.059728</v>
      </c>
      <c r="R219" s="144">
        <f>Q219*H219</f>
        <v>0.75346660799999998</v>
      </c>
      <c r="S219" s="144">
        <v>0</v>
      </c>
      <c r="T219" s="145">
        <f>S219*H219</f>
        <v>0</v>
      </c>
      <c r="U219" s="30"/>
      <c r="V219" s="30"/>
      <c r="W219" s="30"/>
      <c r="X219" s="30"/>
      <c r="Y219" s="30"/>
      <c r="Z219" s="30"/>
      <c r="AA219" s="30"/>
      <c r="AB219" s="30"/>
      <c r="AC219" s="30"/>
      <c r="AD219" s="30"/>
      <c r="AE219" s="30"/>
      <c r="AR219" s="146" t="s">
        <v>178</v>
      </c>
      <c r="AT219" s="146" t="s">
        <v>175</v>
      </c>
      <c r="AU219" s="146" t="s">
        <v>79</v>
      </c>
      <c r="AY219" s="18" t="s">
        <v>173</v>
      </c>
      <c r="BE219" s="147">
        <f>IF(N219="základní",J219,0)</f>
        <v>0</v>
      </c>
      <c r="BF219" s="147">
        <f>IF(N219="snížená",J219,0)</f>
        <v>0</v>
      </c>
      <c r="BG219" s="147">
        <f>IF(N219="zákl. přenesená",J219,0)</f>
        <v>0</v>
      </c>
      <c r="BH219" s="147">
        <f>IF(N219="sníž. přenesená",J219,0)</f>
        <v>0</v>
      </c>
      <c r="BI219" s="147">
        <f>IF(N219="nulová",J219,0)</f>
        <v>0</v>
      </c>
      <c r="BJ219" s="18" t="s">
        <v>76</v>
      </c>
      <c r="BK219" s="147">
        <f>ROUND(I219*H219,2)</f>
        <v>0</v>
      </c>
      <c r="BL219" s="18" t="s">
        <v>178</v>
      </c>
      <c r="BM219" s="146" t="s">
        <v>2509</v>
      </c>
    </row>
    <row r="220" spans="1:65" s="2" customFormat="1" ht="136.5">
      <c r="A220" s="30"/>
      <c r="B220" s="31"/>
      <c r="C220" s="30"/>
      <c r="D220" s="148" t="s">
        <v>179</v>
      </c>
      <c r="E220" s="30"/>
      <c r="F220" s="149" t="s">
        <v>886</v>
      </c>
      <c r="G220" s="30"/>
      <c r="H220" s="30"/>
      <c r="I220" s="30"/>
      <c r="J220" s="30"/>
      <c r="K220" s="30"/>
      <c r="L220" s="31"/>
      <c r="M220" s="150"/>
      <c r="N220" s="151"/>
      <c r="O220" s="51"/>
      <c r="P220" s="51"/>
      <c r="Q220" s="51"/>
      <c r="R220" s="51"/>
      <c r="S220" s="51"/>
      <c r="T220" s="52"/>
      <c r="U220" s="30"/>
      <c r="V220" s="30"/>
      <c r="W220" s="30"/>
      <c r="X220" s="30"/>
      <c r="Y220" s="30"/>
      <c r="Z220" s="30"/>
      <c r="AA220" s="30"/>
      <c r="AB220" s="30"/>
      <c r="AC220" s="30"/>
      <c r="AD220" s="30"/>
      <c r="AE220" s="30"/>
      <c r="AT220" s="18" t="s">
        <v>179</v>
      </c>
      <c r="AU220" s="18" t="s">
        <v>79</v>
      </c>
    </row>
    <row r="221" spans="1:65" s="13" customFormat="1">
      <c r="B221" s="152"/>
      <c r="D221" s="148" t="s">
        <v>181</v>
      </c>
      <c r="E221" s="153" t="s">
        <v>3</v>
      </c>
      <c r="F221" s="154" t="s">
        <v>1077</v>
      </c>
      <c r="H221" s="153" t="s">
        <v>3</v>
      </c>
      <c r="L221" s="152"/>
      <c r="M221" s="155"/>
      <c r="N221" s="156"/>
      <c r="O221" s="156"/>
      <c r="P221" s="156"/>
      <c r="Q221" s="156"/>
      <c r="R221" s="156"/>
      <c r="S221" s="156"/>
      <c r="T221" s="157"/>
      <c r="AT221" s="153" t="s">
        <v>181</v>
      </c>
      <c r="AU221" s="153" t="s">
        <v>79</v>
      </c>
      <c r="AV221" s="13" t="s">
        <v>76</v>
      </c>
      <c r="AW221" s="13" t="s">
        <v>31</v>
      </c>
      <c r="AX221" s="13" t="s">
        <v>70</v>
      </c>
      <c r="AY221" s="153" t="s">
        <v>173</v>
      </c>
    </row>
    <row r="222" spans="1:65" s="14" customFormat="1">
      <c r="B222" s="158"/>
      <c r="D222" s="148" t="s">
        <v>181</v>
      </c>
      <c r="E222" s="159" t="s">
        <v>3</v>
      </c>
      <c r="F222" s="160" t="s">
        <v>2510</v>
      </c>
      <c r="H222" s="161">
        <v>0.71099999999999997</v>
      </c>
      <c r="L222" s="158"/>
      <c r="M222" s="162"/>
      <c r="N222" s="163"/>
      <c r="O222" s="163"/>
      <c r="P222" s="163"/>
      <c r="Q222" s="163"/>
      <c r="R222" s="163"/>
      <c r="S222" s="163"/>
      <c r="T222" s="164"/>
      <c r="AT222" s="159" t="s">
        <v>181</v>
      </c>
      <c r="AU222" s="159" t="s">
        <v>79</v>
      </c>
      <c r="AV222" s="14" t="s">
        <v>79</v>
      </c>
      <c r="AW222" s="14" t="s">
        <v>31</v>
      </c>
      <c r="AX222" s="14" t="s">
        <v>70</v>
      </c>
      <c r="AY222" s="159" t="s">
        <v>173</v>
      </c>
    </row>
    <row r="223" spans="1:65" s="15" customFormat="1">
      <c r="B223" s="165"/>
      <c r="D223" s="148" t="s">
        <v>181</v>
      </c>
      <c r="E223" s="166" t="s">
        <v>3</v>
      </c>
      <c r="F223" s="167" t="s">
        <v>188</v>
      </c>
      <c r="H223" s="168">
        <v>0.71099999999999997</v>
      </c>
      <c r="L223" s="165"/>
      <c r="M223" s="169"/>
      <c r="N223" s="170"/>
      <c r="O223" s="170"/>
      <c r="P223" s="170"/>
      <c r="Q223" s="170"/>
      <c r="R223" s="170"/>
      <c r="S223" s="170"/>
      <c r="T223" s="171"/>
      <c r="AT223" s="166" t="s">
        <v>181</v>
      </c>
      <c r="AU223" s="166" t="s">
        <v>79</v>
      </c>
      <c r="AV223" s="15" t="s">
        <v>178</v>
      </c>
      <c r="AW223" s="15" t="s">
        <v>31</v>
      </c>
      <c r="AX223" s="15" t="s">
        <v>76</v>
      </c>
      <c r="AY223" s="166" t="s">
        <v>173</v>
      </c>
    </row>
    <row r="224" spans="1:65" s="2" customFormat="1" ht="21.75" customHeight="1">
      <c r="A224" s="30"/>
      <c r="B224" s="135"/>
      <c r="C224" s="136" t="s">
        <v>275</v>
      </c>
      <c r="D224" s="136" t="s">
        <v>175</v>
      </c>
      <c r="E224" s="137" t="s">
        <v>314</v>
      </c>
      <c r="F224" s="138" t="s">
        <v>315</v>
      </c>
      <c r="G224" s="139" t="s">
        <v>293</v>
      </c>
      <c r="H224" s="140">
        <v>3</v>
      </c>
      <c r="I224" s="141"/>
      <c r="J224" s="141">
        <f>ROUND(I224*H224,2)</f>
        <v>0</v>
      </c>
      <c r="K224" s="138" t="s">
        <v>177</v>
      </c>
      <c r="L224" s="31"/>
      <c r="M224" s="142" t="s">
        <v>3</v>
      </c>
      <c r="N224" s="143" t="s">
        <v>41</v>
      </c>
      <c r="O224" s="144">
        <v>5.3159999999999998</v>
      </c>
      <c r="P224" s="144">
        <f>O224*H224</f>
        <v>15.948</v>
      </c>
      <c r="Q224" s="144">
        <v>0.34075499999999997</v>
      </c>
      <c r="R224" s="144">
        <f>Q224*H224</f>
        <v>1.022265</v>
      </c>
      <c r="S224" s="144">
        <v>0</v>
      </c>
      <c r="T224" s="145">
        <f>S224*H224</f>
        <v>0</v>
      </c>
      <c r="U224" s="30"/>
      <c r="V224" s="30"/>
      <c r="W224" s="30"/>
      <c r="X224" s="30"/>
      <c r="Y224" s="30"/>
      <c r="Z224" s="30"/>
      <c r="AA224" s="30"/>
      <c r="AB224" s="30"/>
      <c r="AC224" s="30"/>
      <c r="AD224" s="30"/>
      <c r="AE224" s="30"/>
      <c r="AR224" s="146" t="s">
        <v>178</v>
      </c>
      <c r="AT224" s="146" t="s">
        <v>175</v>
      </c>
      <c r="AU224" s="146" t="s">
        <v>79</v>
      </c>
      <c r="AY224" s="18" t="s">
        <v>173</v>
      </c>
      <c r="BE224" s="147">
        <f>IF(N224="základní",J224,0)</f>
        <v>0</v>
      </c>
      <c r="BF224" s="147">
        <f>IF(N224="snížená",J224,0)</f>
        <v>0</v>
      </c>
      <c r="BG224" s="147">
        <f>IF(N224="zákl. přenesená",J224,0)</f>
        <v>0</v>
      </c>
      <c r="BH224" s="147">
        <f>IF(N224="sníž. přenesená",J224,0)</f>
        <v>0</v>
      </c>
      <c r="BI224" s="147">
        <f>IF(N224="nulová",J224,0)</f>
        <v>0</v>
      </c>
      <c r="BJ224" s="18" t="s">
        <v>76</v>
      </c>
      <c r="BK224" s="147">
        <f>ROUND(I224*H224,2)</f>
        <v>0</v>
      </c>
      <c r="BL224" s="18" t="s">
        <v>178</v>
      </c>
      <c r="BM224" s="146" t="s">
        <v>2511</v>
      </c>
    </row>
    <row r="225" spans="1:65" s="2" customFormat="1" ht="243.75">
      <c r="A225" s="30"/>
      <c r="B225" s="31"/>
      <c r="C225" s="30"/>
      <c r="D225" s="148" t="s">
        <v>179</v>
      </c>
      <c r="E225" s="30"/>
      <c r="F225" s="149" t="s">
        <v>316</v>
      </c>
      <c r="G225" s="30"/>
      <c r="H225" s="30"/>
      <c r="I225" s="30"/>
      <c r="J225" s="30"/>
      <c r="K225" s="30"/>
      <c r="L225" s="31"/>
      <c r="M225" s="150"/>
      <c r="N225" s="151"/>
      <c r="O225" s="51"/>
      <c r="P225" s="51"/>
      <c r="Q225" s="51"/>
      <c r="R225" s="51"/>
      <c r="S225" s="51"/>
      <c r="T225" s="52"/>
      <c r="U225" s="30"/>
      <c r="V225" s="30"/>
      <c r="W225" s="30"/>
      <c r="X225" s="30"/>
      <c r="Y225" s="30"/>
      <c r="Z225" s="30"/>
      <c r="AA225" s="30"/>
      <c r="AB225" s="30"/>
      <c r="AC225" s="30"/>
      <c r="AD225" s="30"/>
      <c r="AE225" s="30"/>
      <c r="AT225" s="18" t="s">
        <v>179</v>
      </c>
      <c r="AU225" s="18" t="s">
        <v>79</v>
      </c>
    </row>
    <row r="226" spans="1:65" s="13" customFormat="1">
      <c r="B226" s="152"/>
      <c r="D226" s="148" t="s">
        <v>181</v>
      </c>
      <c r="E226" s="153" t="s">
        <v>3</v>
      </c>
      <c r="F226" s="154" t="s">
        <v>2512</v>
      </c>
      <c r="H226" s="153" t="s">
        <v>3</v>
      </c>
      <c r="L226" s="152"/>
      <c r="M226" s="155"/>
      <c r="N226" s="156"/>
      <c r="O226" s="156"/>
      <c r="P226" s="156"/>
      <c r="Q226" s="156"/>
      <c r="R226" s="156"/>
      <c r="S226" s="156"/>
      <c r="T226" s="157"/>
      <c r="AT226" s="153" t="s">
        <v>181</v>
      </c>
      <c r="AU226" s="153" t="s">
        <v>79</v>
      </c>
      <c r="AV226" s="13" t="s">
        <v>76</v>
      </c>
      <c r="AW226" s="13" t="s">
        <v>31</v>
      </c>
      <c r="AX226" s="13" t="s">
        <v>70</v>
      </c>
      <c r="AY226" s="153" t="s">
        <v>173</v>
      </c>
    </row>
    <row r="227" spans="1:65" s="14" customFormat="1">
      <c r="B227" s="158"/>
      <c r="D227" s="148" t="s">
        <v>181</v>
      </c>
      <c r="E227" s="159" t="s">
        <v>3</v>
      </c>
      <c r="F227" s="160" t="s">
        <v>1293</v>
      </c>
      <c r="H227" s="161">
        <v>3</v>
      </c>
      <c r="L227" s="158"/>
      <c r="M227" s="162"/>
      <c r="N227" s="163"/>
      <c r="O227" s="163"/>
      <c r="P227" s="163"/>
      <c r="Q227" s="163"/>
      <c r="R227" s="163"/>
      <c r="S227" s="163"/>
      <c r="T227" s="164"/>
      <c r="AT227" s="159" t="s">
        <v>181</v>
      </c>
      <c r="AU227" s="159" t="s">
        <v>79</v>
      </c>
      <c r="AV227" s="14" t="s">
        <v>79</v>
      </c>
      <c r="AW227" s="14" t="s">
        <v>31</v>
      </c>
      <c r="AX227" s="14" t="s">
        <v>76</v>
      </c>
      <c r="AY227" s="159" t="s">
        <v>173</v>
      </c>
    </row>
    <row r="228" spans="1:65" s="2" customFormat="1" ht="16.5" customHeight="1">
      <c r="A228" s="30"/>
      <c r="B228" s="135"/>
      <c r="C228" s="172" t="s">
        <v>280</v>
      </c>
      <c r="D228" s="172" t="s">
        <v>246</v>
      </c>
      <c r="E228" s="173" t="s">
        <v>1984</v>
      </c>
      <c r="F228" s="174" t="s">
        <v>2513</v>
      </c>
      <c r="G228" s="175" t="s">
        <v>293</v>
      </c>
      <c r="H228" s="176">
        <v>2</v>
      </c>
      <c r="I228" s="177"/>
      <c r="J228" s="177">
        <f>ROUND(I228*H228,2)</f>
        <v>0</v>
      </c>
      <c r="K228" s="174" t="s">
        <v>3</v>
      </c>
      <c r="L228" s="178"/>
      <c r="M228" s="179" t="s">
        <v>3</v>
      </c>
      <c r="N228" s="180" t="s">
        <v>41</v>
      </c>
      <c r="O228" s="144">
        <v>0</v>
      </c>
      <c r="P228" s="144">
        <f>O228*H228</f>
        <v>0</v>
      </c>
      <c r="Q228" s="144">
        <v>5.15</v>
      </c>
      <c r="R228" s="144">
        <f>Q228*H228</f>
        <v>10.3</v>
      </c>
      <c r="S228" s="144">
        <v>0</v>
      </c>
      <c r="T228" s="145">
        <f>S228*H228</f>
        <v>0</v>
      </c>
      <c r="U228" s="30"/>
      <c r="V228" s="30"/>
      <c r="W228" s="30"/>
      <c r="X228" s="30"/>
      <c r="Y228" s="30"/>
      <c r="Z228" s="30"/>
      <c r="AA228" s="30"/>
      <c r="AB228" s="30"/>
      <c r="AC228" s="30"/>
      <c r="AD228" s="30"/>
      <c r="AE228" s="30"/>
      <c r="AR228" s="146" t="s">
        <v>211</v>
      </c>
      <c r="AT228" s="146" t="s">
        <v>246</v>
      </c>
      <c r="AU228" s="146" t="s">
        <v>79</v>
      </c>
      <c r="AY228" s="18" t="s">
        <v>173</v>
      </c>
      <c r="BE228" s="147">
        <f>IF(N228="základní",J228,0)</f>
        <v>0</v>
      </c>
      <c r="BF228" s="147">
        <f>IF(N228="snížená",J228,0)</f>
        <v>0</v>
      </c>
      <c r="BG228" s="147">
        <f>IF(N228="zákl. přenesená",J228,0)</f>
        <v>0</v>
      </c>
      <c r="BH228" s="147">
        <f>IF(N228="sníž. přenesená",J228,0)</f>
        <v>0</v>
      </c>
      <c r="BI228" s="147">
        <f>IF(N228="nulová",J228,0)</f>
        <v>0</v>
      </c>
      <c r="BJ228" s="18" t="s">
        <v>76</v>
      </c>
      <c r="BK228" s="147">
        <f>ROUND(I228*H228,2)</f>
        <v>0</v>
      </c>
      <c r="BL228" s="18" t="s">
        <v>178</v>
      </c>
      <c r="BM228" s="146" t="s">
        <v>2514</v>
      </c>
    </row>
    <row r="229" spans="1:65" s="13" customFormat="1">
      <c r="B229" s="152"/>
      <c r="D229" s="148" t="s">
        <v>181</v>
      </c>
      <c r="E229" s="153" t="s">
        <v>3</v>
      </c>
      <c r="F229" s="154" t="s">
        <v>2515</v>
      </c>
      <c r="H229" s="153" t="s">
        <v>3</v>
      </c>
      <c r="L229" s="152"/>
      <c r="M229" s="155"/>
      <c r="N229" s="156"/>
      <c r="O229" s="156"/>
      <c r="P229" s="156"/>
      <c r="Q229" s="156"/>
      <c r="R229" s="156"/>
      <c r="S229" s="156"/>
      <c r="T229" s="157"/>
      <c r="AT229" s="153" t="s">
        <v>181</v>
      </c>
      <c r="AU229" s="153" t="s">
        <v>79</v>
      </c>
      <c r="AV229" s="13" t="s">
        <v>76</v>
      </c>
      <c r="AW229" s="13" t="s">
        <v>31</v>
      </c>
      <c r="AX229" s="13" t="s">
        <v>70</v>
      </c>
      <c r="AY229" s="153" t="s">
        <v>173</v>
      </c>
    </row>
    <row r="230" spans="1:65" s="14" customFormat="1">
      <c r="B230" s="158"/>
      <c r="D230" s="148" t="s">
        <v>181</v>
      </c>
      <c r="E230" s="159" t="s">
        <v>3</v>
      </c>
      <c r="F230" s="160" t="s">
        <v>1686</v>
      </c>
      <c r="H230" s="161">
        <v>2</v>
      </c>
      <c r="L230" s="158"/>
      <c r="M230" s="162"/>
      <c r="N230" s="163"/>
      <c r="O230" s="163"/>
      <c r="P230" s="163"/>
      <c r="Q230" s="163"/>
      <c r="R230" s="163"/>
      <c r="S230" s="163"/>
      <c r="T230" s="164"/>
      <c r="AT230" s="159" t="s">
        <v>181</v>
      </c>
      <c r="AU230" s="159" t="s">
        <v>79</v>
      </c>
      <c r="AV230" s="14" t="s">
        <v>79</v>
      </c>
      <c r="AW230" s="14" t="s">
        <v>31</v>
      </c>
      <c r="AX230" s="14" t="s">
        <v>76</v>
      </c>
      <c r="AY230" s="159" t="s">
        <v>173</v>
      </c>
    </row>
    <row r="231" spans="1:65" s="2" customFormat="1" ht="16.5" customHeight="1">
      <c r="A231" s="30"/>
      <c r="B231" s="135"/>
      <c r="C231" s="172" t="s">
        <v>283</v>
      </c>
      <c r="D231" s="172" t="s">
        <v>246</v>
      </c>
      <c r="E231" s="173" t="s">
        <v>2516</v>
      </c>
      <c r="F231" s="174" t="s">
        <v>2517</v>
      </c>
      <c r="G231" s="175" t="s">
        <v>293</v>
      </c>
      <c r="H231" s="176">
        <v>1</v>
      </c>
      <c r="I231" s="177"/>
      <c r="J231" s="177">
        <f>ROUND(I231*H231,2)</f>
        <v>0</v>
      </c>
      <c r="K231" s="174" t="s">
        <v>3</v>
      </c>
      <c r="L231" s="178"/>
      <c r="M231" s="179" t="s">
        <v>3</v>
      </c>
      <c r="N231" s="180" t="s">
        <v>41</v>
      </c>
      <c r="O231" s="144">
        <v>0</v>
      </c>
      <c r="P231" s="144">
        <f>O231*H231</f>
        <v>0</v>
      </c>
      <c r="Q231" s="144">
        <v>5.05</v>
      </c>
      <c r="R231" s="144">
        <f>Q231*H231</f>
        <v>5.05</v>
      </c>
      <c r="S231" s="144">
        <v>0</v>
      </c>
      <c r="T231" s="145">
        <f>S231*H231</f>
        <v>0</v>
      </c>
      <c r="U231" s="30"/>
      <c r="V231" s="30"/>
      <c r="W231" s="30"/>
      <c r="X231" s="30"/>
      <c r="Y231" s="30"/>
      <c r="Z231" s="30"/>
      <c r="AA231" s="30"/>
      <c r="AB231" s="30"/>
      <c r="AC231" s="30"/>
      <c r="AD231" s="30"/>
      <c r="AE231" s="30"/>
      <c r="AR231" s="146" t="s">
        <v>211</v>
      </c>
      <c r="AT231" s="146" t="s">
        <v>246</v>
      </c>
      <c r="AU231" s="146" t="s">
        <v>79</v>
      </c>
      <c r="AY231" s="18" t="s">
        <v>173</v>
      </c>
      <c r="BE231" s="147">
        <f>IF(N231="základní",J231,0)</f>
        <v>0</v>
      </c>
      <c r="BF231" s="147">
        <f>IF(N231="snížená",J231,0)</f>
        <v>0</v>
      </c>
      <c r="BG231" s="147">
        <f>IF(N231="zákl. přenesená",J231,0)</f>
        <v>0</v>
      </c>
      <c r="BH231" s="147">
        <f>IF(N231="sníž. přenesená",J231,0)</f>
        <v>0</v>
      </c>
      <c r="BI231" s="147">
        <f>IF(N231="nulová",J231,0)</f>
        <v>0</v>
      </c>
      <c r="BJ231" s="18" t="s">
        <v>76</v>
      </c>
      <c r="BK231" s="147">
        <f>ROUND(I231*H231,2)</f>
        <v>0</v>
      </c>
      <c r="BL231" s="18" t="s">
        <v>178</v>
      </c>
      <c r="BM231" s="146" t="s">
        <v>2518</v>
      </c>
    </row>
    <row r="232" spans="1:65" s="13" customFormat="1">
      <c r="B232" s="152"/>
      <c r="D232" s="148" t="s">
        <v>181</v>
      </c>
      <c r="E232" s="153" t="s">
        <v>3</v>
      </c>
      <c r="F232" s="154" t="s">
        <v>2515</v>
      </c>
      <c r="H232" s="153" t="s">
        <v>3</v>
      </c>
      <c r="L232" s="152"/>
      <c r="M232" s="155"/>
      <c r="N232" s="156"/>
      <c r="O232" s="156"/>
      <c r="P232" s="156"/>
      <c r="Q232" s="156"/>
      <c r="R232" s="156"/>
      <c r="S232" s="156"/>
      <c r="T232" s="157"/>
      <c r="AT232" s="153" t="s">
        <v>181</v>
      </c>
      <c r="AU232" s="153" t="s">
        <v>79</v>
      </c>
      <c r="AV232" s="13" t="s">
        <v>76</v>
      </c>
      <c r="AW232" s="13" t="s">
        <v>31</v>
      </c>
      <c r="AX232" s="13" t="s">
        <v>70</v>
      </c>
      <c r="AY232" s="153" t="s">
        <v>173</v>
      </c>
    </row>
    <row r="233" spans="1:65" s="14" customFormat="1">
      <c r="B233" s="158"/>
      <c r="D233" s="148" t="s">
        <v>181</v>
      </c>
      <c r="E233" s="159" t="s">
        <v>3</v>
      </c>
      <c r="F233" s="160" t="s">
        <v>2519</v>
      </c>
      <c r="H233" s="161">
        <v>1</v>
      </c>
      <c r="L233" s="158"/>
      <c r="M233" s="162"/>
      <c r="N233" s="163"/>
      <c r="O233" s="163"/>
      <c r="P233" s="163"/>
      <c r="Q233" s="163"/>
      <c r="R233" s="163"/>
      <c r="S233" s="163"/>
      <c r="T233" s="164"/>
      <c r="AT233" s="159" t="s">
        <v>181</v>
      </c>
      <c r="AU233" s="159" t="s">
        <v>79</v>
      </c>
      <c r="AV233" s="14" t="s">
        <v>79</v>
      </c>
      <c r="AW233" s="14" t="s">
        <v>31</v>
      </c>
      <c r="AX233" s="14" t="s">
        <v>76</v>
      </c>
      <c r="AY233" s="159" t="s">
        <v>173</v>
      </c>
    </row>
    <row r="234" spans="1:65" s="12" customFormat="1" ht="22.9" customHeight="1">
      <c r="B234" s="123"/>
      <c r="D234" s="124" t="s">
        <v>69</v>
      </c>
      <c r="E234" s="133" t="s">
        <v>178</v>
      </c>
      <c r="F234" s="133" t="s">
        <v>323</v>
      </c>
      <c r="J234" s="134">
        <f>BK234</f>
        <v>0</v>
      </c>
      <c r="L234" s="123"/>
      <c r="M234" s="127"/>
      <c r="N234" s="128"/>
      <c r="O234" s="128"/>
      <c r="P234" s="129">
        <f>SUM(P235:P259)</f>
        <v>199.78907600000002</v>
      </c>
      <c r="Q234" s="128"/>
      <c r="R234" s="129">
        <f>SUM(R235:R259)</f>
        <v>23.983129542</v>
      </c>
      <c r="S234" s="128"/>
      <c r="T234" s="130">
        <f>SUM(T235:T259)</f>
        <v>0</v>
      </c>
      <c r="AR234" s="124" t="s">
        <v>76</v>
      </c>
      <c r="AT234" s="131" t="s">
        <v>69</v>
      </c>
      <c r="AU234" s="131" t="s">
        <v>76</v>
      </c>
      <c r="AY234" s="124" t="s">
        <v>173</v>
      </c>
      <c r="BK234" s="132">
        <f>SUM(BK235:BK259)</f>
        <v>0</v>
      </c>
    </row>
    <row r="235" spans="1:65" s="2" customFormat="1" ht="21.75" customHeight="1">
      <c r="A235" s="30"/>
      <c r="B235" s="135"/>
      <c r="C235" s="136" t="s">
        <v>287</v>
      </c>
      <c r="D235" s="136" t="s">
        <v>175</v>
      </c>
      <c r="E235" s="137" t="s">
        <v>1297</v>
      </c>
      <c r="F235" s="138" t="s">
        <v>1298</v>
      </c>
      <c r="G235" s="139" t="s">
        <v>176</v>
      </c>
      <c r="H235" s="140">
        <v>4.5</v>
      </c>
      <c r="I235" s="141"/>
      <c r="J235" s="141">
        <f>ROUND(I235*H235,2)</f>
        <v>0</v>
      </c>
      <c r="K235" s="138" t="s">
        <v>177</v>
      </c>
      <c r="L235" s="31"/>
      <c r="M235" s="142" t="s">
        <v>3</v>
      </c>
      <c r="N235" s="143" t="s">
        <v>41</v>
      </c>
      <c r="O235" s="144">
        <v>0.16600000000000001</v>
      </c>
      <c r="P235" s="144">
        <f>O235*H235</f>
        <v>0.747</v>
      </c>
      <c r="Q235" s="144">
        <v>0</v>
      </c>
      <c r="R235" s="144">
        <f>Q235*H235</f>
        <v>0</v>
      </c>
      <c r="S235" s="144">
        <v>0</v>
      </c>
      <c r="T235" s="145">
        <f>S235*H235</f>
        <v>0</v>
      </c>
      <c r="U235" s="30"/>
      <c r="V235" s="30"/>
      <c r="W235" s="30"/>
      <c r="X235" s="30"/>
      <c r="Y235" s="30"/>
      <c r="Z235" s="30"/>
      <c r="AA235" s="30"/>
      <c r="AB235" s="30"/>
      <c r="AC235" s="30"/>
      <c r="AD235" s="30"/>
      <c r="AE235" s="30"/>
      <c r="AR235" s="146" t="s">
        <v>178</v>
      </c>
      <c r="AT235" s="146" t="s">
        <v>175</v>
      </c>
      <c r="AU235" s="146" t="s">
        <v>79</v>
      </c>
      <c r="AY235" s="18" t="s">
        <v>173</v>
      </c>
      <c r="BE235" s="147">
        <f>IF(N235="základní",J235,0)</f>
        <v>0</v>
      </c>
      <c r="BF235" s="147">
        <f>IF(N235="snížená",J235,0)</f>
        <v>0</v>
      </c>
      <c r="BG235" s="147">
        <f>IF(N235="zákl. přenesená",J235,0)</f>
        <v>0</v>
      </c>
      <c r="BH235" s="147">
        <f>IF(N235="sníž. přenesená",J235,0)</f>
        <v>0</v>
      </c>
      <c r="BI235" s="147">
        <f>IF(N235="nulová",J235,0)</f>
        <v>0</v>
      </c>
      <c r="BJ235" s="18" t="s">
        <v>76</v>
      </c>
      <c r="BK235" s="147">
        <f>ROUND(I235*H235,2)</f>
        <v>0</v>
      </c>
      <c r="BL235" s="18" t="s">
        <v>178</v>
      </c>
      <c r="BM235" s="146" t="s">
        <v>2520</v>
      </c>
    </row>
    <row r="236" spans="1:65" s="2" customFormat="1" ht="185.25">
      <c r="A236" s="30"/>
      <c r="B236" s="31"/>
      <c r="C236" s="30"/>
      <c r="D236" s="148" t="s">
        <v>179</v>
      </c>
      <c r="E236" s="30"/>
      <c r="F236" s="149" t="s">
        <v>327</v>
      </c>
      <c r="G236" s="30"/>
      <c r="H236" s="30"/>
      <c r="I236" s="30"/>
      <c r="J236" s="30"/>
      <c r="K236" s="30"/>
      <c r="L236" s="31"/>
      <c r="M236" s="150"/>
      <c r="N236" s="151"/>
      <c r="O236" s="51"/>
      <c r="P236" s="51"/>
      <c r="Q236" s="51"/>
      <c r="R236" s="51"/>
      <c r="S236" s="51"/>
      <c r="T236" s="52"/>
      <c r="U236" s="30"/>
      <c r="V236" s="30"/>
      <c r="W236" s="30"/>
      <c r="X236" s="30"/>
      <c r="Y236" s="30"/>
      <c r="Z236" s="30"/>
      <c r="AA236" s="30"/>
      <c r="AB236" s="30"/>
      <c r="AC236" s="30"/>
      <c r="AD236" s="30"/>
      <c r="AE236" s="30"/>
      <c r="AT236" s="18" t="s">
        <v>179</v>
      </c>
      <c r="AU236" s="18" t="s">
        <v>79</v>
      </c>
    </row>
    <row r="237" spans="1:65" s="13" customFormat="1" ht="22.5">
      <c r="B237" s="152"/>
      <c r="D237" s="148" t="s">
        <v>181</v>
      </c>
      <c r="E237" s="153" t="s">
        <v>3</v>
      </c>
      <c r="F237" s="154" t="s">
        <v>192</v>
      </c>
      <c r="H237" s="153" t="s">
        <v>3</v>
      </c>
      <c r="L237" s="152"/>
      <c r="M237" s="155"/>
      <c r="N237" s="156"/>
      <c r="O237" s="156"/>
      <c r="P237" s="156"/>
      <c r="Q237" s="156"/>
      <c r="R237" s="156"/>
      <c r="S237" s="156"/>
      <c r="T237" s="157"/>
      <c r="AT237" s="153" t="s">
        <v>181</v>
      </c>
      <c r="AU237" s="153" t="s">
        <v>79</v>
      </c>
      <c r="AV237" s="13" t="s">
        <v>76</v>
      </c>
      <c r="AW237" s="13" t="s">
        <v>31</v>
      </c>
      <c r="AX237" s="13" t="s">
        <v>70</v>
      </c>
      <c r="AY237" s="153" t="s">
        <v>173</v>
      </c>
    </row>
    <row r="238" spans="1:65" s="14" customFormat="1" ht="22.5">
      <c r="B238" s="158"/>
      <c r="D238" s="148" t="s">
        <v>181</v>
      </c>
      <c r="E238" s="159" t="s">
        <v>3</v>
      </c>
      <c r="F238" s="160" t="s">
        <v>2521</v>
      </c>
      <c r="H238" s="161">
        <v>4.5</v>
      </c>
      <c r="L238" s="158"/>
      <c r="M238" s="162"/>
      <c r="N238" s="163"/>
      <c r="O238" s="163"/>
      <c r="P238" s="163"/>
      <c r="Q238" s="163"/>
      <c r="R238" s="163"/>
      <c r="S238" s="163"/>
      <c r="T238" s="164"/>
      <c r="AT238" s="159" t="s">
        <v>181</v>
      </c>
      <c r="AU238" s="159" t="s">
        <v>79</v>
      </c>
      <c r="AV238" s="14" t="s">
        <v>79</v>
      </c>
      <c r="AW238" s="14" t="s">
        <v>31</v>
      </c>
      <c r="AX238" s="14" t="s">
        <v>70</v>
      </c>
      <c r="AY238" s="159" t="s">
        <v>173</v>
      </c>
    </row>
    <row r="239" spans="1:65" s="15" customFormat="1">
      <c r="B239" s="165"/>
      <c r="D239" s="148" t="s">
        <v>181</v>
      </c>
      <c r="E239" s="166" t="s">
        <v>3</v>
      </c>
      <c r="F239" s="167" t="s">
        <v>188</v>
      </c>
      <c r="H239" s="168">
        <v>4.5</v>
      </c>
      <c r="L239" s="165"/>
      <c r="M239" s="169"/>
      <c r="N239" s="170"/>
      <c r="O239" s="170"/>
      <c r="P239" s="170"/>
      <c r="Q239" s="170"/>
      <c r="R239" s="170"/>
      <c r="S239" s="170"/>
      <c r="T239" s="171"/>
      <c r="AT239" s="166" t="s">
        <v>181</v>
      </c>
      <c r="AU239" s="166" t="s">
        <v>79</v>
      </c>
      <c r="AV239" s="15" t="s">
        <v>178</v>
      </c>
      <c r="AW239" s="15" t="s">
        <v>31</v>
      </c>
      <c r="AX239" s="15" t="s">
        <v>76</v>
      </c>
      <c r="AY239" s="166" t="s">
        <v>173</v>
      </c>
    </row>
    <row r="240" spans="1:65" s="2" customFormat="1" ht="21.75" customHeight="1">
      <c r="A240" s="30"/>
      <c r="B240" s="135"/>
      <c r="C240" s="136" t="s">
        <v>290</v>
      </c>
      <c r="D240" s="136" t="s">
        <v>175</v>
      </c>
      <c r="E240" s="137" t="s">
        <v>2522</v>
      </c>
      <c r="F240" s="138" t="s">
        <v>2523</v>
      </c>
      <c r="G240" s="139" t="s">
        <v>176</v>
      </c>
      <c r="H240" s="140">
        <v>6.0389999999999997</v>
      </c>
      <c r="I240" s="141"/>
      <c r="J240" s="141">
        <f>ROUND(I240*H240,2)</f>
        <v>0</v>
      </c>
      <c r="K240" s="138" t="s">
        <v>177</v>
      </c>
      <c r="L240" s="31"/>
      <c r="M240" s="142" t="s">
        <v>3</v>
      </c>
      <c r="N240" s="143" t="s">
        <v>41</v>
      </c>
      <c r="O240" s="144">
        <v>0.16600000000000001</v>
      </c>
      <c r="P240" s="144">
        <f>O240*H240</f>
        <v>1.0024740000000001</v>
      </c>
      <c r="Q240" s="144">
        <v>0.247866</v>
      </c>
      <c r="R240" s="144">
        <f>Q240*H240</f>
        <v>1.496862774</v>
      </c>
      <c r="S240" s="144">
        <v>0</v>
      </c>
      <c r="T240" s="145">
        <f>S240*H240</f>
        <v>0</v>
      </c>
      <c r="U240" s="30"/>
      <c r="V240" s="30"/>
      <c r="W240" s="30"/>
      <c r="X240" s="30"/>
      <c r="Y240" s="30"/>
      <c r="Z240" s="30"/>
      <c r="AA240" s="30"/>
      <c r="AB240" s="30"/>
      <c r="AC240" s="30"/>
      <c r="AD240" s="30"/>
      <c r="AE240" s="30"/>
      <c r="AR240" s="146" t="s">
        <v>178</v>
      </c>
      <c r="AT240" s="146" t="s">
        <v>175</v>
      </c>
      <c r="AU240" s="146" t="s">
        <v>79</v>
      </c>
      <c r="AY240" s="18" t="s">
        <v>173</v>
      </c>
      <c r="BE240" s="147">
        <f>IF(N240="základní",J240,0)</f>
        <v>0</v>
      </c>
      <c r="BF240" s="147">
        <f>IF(N240="snížená",J240,0)</f>
        <v>0</v>
      </c>
      <c r="BG240" s="147">
        <f>IF(N240="zákl. přenesená",J240,0)</f>
        <v>0</v>
      </c>
      <c r="BH240" s="147">
        <f>IF(N240="sníž. přenesená",J240,0)</f>
        <v>0</v>
      </c>
      <c r="BI240" s="147">
        <f>IF(N240="nulová",J240,0)</f>
        <v>0</v>
      </c>
      <c r="BJ240" s="18" t="s">
        <v>76</v>
      </c>
      <c r="BK240" s="147">
        <f>ROUND(I240*H240,2)</f>
        <v>0</v>
      </c>
      <c r="BL240" s="18" t="s">
        <v>178</v>
      </c>
      <c r="BM240" s="146" t="s">
        <v>2524</v>
      </c>
    </row>
    <row r="241" spans="1:65" s="2" customFormat="1" ht="185.25">
      <c r="A241" s="30"/>
      <c r="B241" s="31"/>
      <c r="C241" s="30"/>
      <c r="D241" s="148" t="s">
        <v>179</v>
      </c>
      <c r="E241" s="30"/>
      <c r="F241" s="149" t="s">
        <v>327</v>
      </c>
      <c r="G241" s="30"/>
      <c r="H241" s="30"/>
      <c r="I241" s="30"/>
      <c r="J241" s="30"/>
      <c r="K241" s="30"/>
      <c r="L241" s="31"/>
      <c r="M241" s="150"/>
      <c r="N241" s="151"/>
      <c r="O241" s="51"/>
      <c r="P241" s="51"/>
      <c r="Q241" s="51"/>
      <c r="R241" s="51"/>
      <c r="S241" s="51"/>
      <c r="T241" s="52"/>
      <c r="U241" s="30"/>
      <c r="V241" s="30"/>
      <c r="W241" s="30"/>
      <c r="X241" s="30"/>
      <c r="Y241" s="30"/>
      <c r="Z241" s="30"/>
      <c r="AA241" s="30"/>
      <c r="AB241" s="30"/>
      <c r="AC241" s="30"/>
      <c r="AD241" s="30"/>
      <c r="AE241" s="30"/>
      <c r="AT241" s="18" t="s">
        <v>179</v>
      </c>
      <c r="AU241" s="18" t="s">
        <v>79</v>
      </c>
    </row>
    <row r="242" spans="1:65" s="13" customFormat="1">
      <c r="B242" s="152"/>
      <c r="D242" s="148" t="s">
        <v>181</v>
      </c>
      <c r="E242" s="153" t="s">
        <v>3</v>
      </c>
      <c r="F242" s="154" t="s">
        <v>2525</v>
      </c>
      <c r="H242" s="153" t="s">
        <v>3</v>
      </c>
      <c r="L242" s="152"/>
      <c r="M242" s="155"/>
      <c r="N242" s="156"/>
      <c r="O242" s="156"/>
      <c r="P242" s="156"/>
      <c r="Q242" s="156"/>
      <c r="R242" s="156"/>
      <c r="S242" s="156"/>
      <c r="T242" s="157"/>
      <c r="AT242" s="153" t="s">
        <v>181</v>
      </c>
      <c r="AU242" s="153" t="s">
        <v>79</v>
      </c>
      <c r="AV242" s="13" t="s">
        <v>76</v>
      </c>
      <c r="AW242" s="13" t="s">
        <v>31</v>
      </c>
      <c r="AX242" s="13" t="s">
        <v>70</v>
      </c>
      <c r="AY242" s="153" t="s">
        <v>173</v>
      </c>
    </row>
    <row r="243" spans="1:65" s="14" customFormat="1">
      <c r="B243" s="158"/>
      <c r="D243" s="148" t="s">
        <v>181</v>
      </c>
      <c r="E243" s="159" t="s">
        <v>3</v>
      </c>
      <c r="F243" s="160" t="s">
        <v>2526</v>
      </c>
      <c r="H243" s="161">
        <v>6.0389999999999997</v>
      </c>
      <c r="L243" s="158"/>
      <c r="M243" s="162"/>
      <c r="N243" s="163"/>
      <c r="O243" s="163"/>
      <c r="P243" s="163"/>
      <c r="Q243" s="163"/>
      <c r="R243" s="163"/>
      <c r="S243" s="163"/>
      <c r="T243" s="164"/>
      <c r="AT243" s="159" t="s">
        <v>181</v>
      </c>
      <c r="AU243" s="159" t="s">
        <v>79</v>
      </c>
      <c r="AV243" s="14" t="s">
        <v>79</v>
      </c>
      <c r="AW243" s="14" t="s">
        <v>31</v>
      </c>
      <c r="AX243" s="14" t="s">
        <v>76</v>
      </c>
      <c r="AY243" s="159" t="s">
        <v>173</v>
      </c>
    </row>
    <row r="244" spans="1:65" s="2" customFormat="1" ht="21.75" customHeight="1">
      <c r="A244" s="30"/>
      <c r="B244" s="135"/>
      <c r="C244" s="136" t="s">
        <v>297</v>
      </c>
      <c r="D244" s="136" t="s">
        <v>175</v>
      </c>
      <c r="E244" s="137" t="s">
        <v>652</v>
      </c>
      <c r="F244" s="138" t="s">
        <v>653</v>
      </c>
      <c r="G244" s="139" t="s">
        <v>176</v>
      </c>
      <c r="H244" s="140">
        <v>12.683999999999999</v>
      </c>
      <c r="I244" s="141"/>
      <c r="J244" s="141">
        <f>ROUND(I244*H244,2)</f>
        <v>0</v>
      </c>
      <c r="K244" s="138" t="s">
        <v>177</v>
      </c>
      <c r="L244" s="31"/>
      <c r="M244" s="142" t="s">
        <v>3</v>
      </c>
      <c r="N244" s="143" t="s">
        <v>41</v>
      </c>
      <c r="O244" s="144">
        <v>0.248</v>
      </c>
      <c r="P244" s="144">
        <f>O244*H244</f>
        <v>3.145632</v>
      </c>
      <c r="Q244" s="144">
        <v>0.49562400000000001</v>
      </c>
      <c r="R244" s="144">
        <f>Q244*H244</f>
        <v>6.2864948159999994</v>
      </c>
      <c r="S244" s="144">
        <v>0</v>
      </c>
      <c r="T244" s="145">
        <f>S244*H244</f>
        <v>0</v>
      </c>
      <c r="U244" s="30"/>
      <c r="V244" s="30"/>
      <c r="W244" s="30"/>
      <c r="X244" s="30"/>
      <c r="Y244" s="30"/>
      <c r="Z244" s="30"/>
      <c r="AA244" s="30"/>
      <c r="AB244" s="30"/>
      <c r="AC244" s="30"/>
      <c r="AD244" s="30"/>
      <c r="AE244" s="30"/>
      <c r="AR244" s="146" t="s">
        <v>178</v>
      </c>
      <c r="AT244" s="146" t="s">
        <v>175</v>
      </c>
      <c r="AU244" s="146" t="s">
        <v>79</v>
      </c>
      <c r="AY244" s="18" t="s">
        <v>173</v>
      </c>
      <c r="BE244" s="147">
        <f>IF(N244="základní",J244,0)</f>
        <v>0</v>
      </c>
      <c r="BF244" s="147">
        <f>IF(N244="snížená",J244,0)</f>
        <v>0</v>
      </c>
      <c r="BG244" s="147">
        <f>IF(N244="zákl. přenesená",J244,0)</f>
        <v>0</v>
      </c>
      <c r="BH244" s="147">
        <f>IF(N244="sníž. přenesená",J244,0)</f>
        <v>0</v>
      </c>
      <c r="BI244" s="147">
        <f>IF(N244="nulová",J244,0)</f>
        <v>0</v>
      </c>
      <c r="BJ244" s="18" t="s">
        <v>76</v>
      </c>
      <c r="BK244" s="147">
        <f>ROUND(I244*H244,2)</f>
        <v>0</v>
      </c>
      <c r="BL244" s="18" t="s">
        <v>178</v>
      </c>
      <c r="BM244" s="146" t="s">
        <v>2527</v>
      </c>
    </row>
    <row r="245" spans="1:65" s="2" customFormat="1" ht="185.25">
      <c r="A245" s="30"/>
      <c r="B245" s="31"/>
      <c r="C245" s="30"/>
      <c r="D245" s="148" t="s">
        <v>179</v>
      </c>
      <c r="E245" s="30"/>
      <c r="F245" s="149" t="s">
        <v>327</v>
      </c>
      <c r="G245" s="30"/>
      <c r="H245" s="30"/>
      <c r="I245" s="30"/>
      <c r="J245" s="30"/>
      <c r="K245" s="30"/>
      <c r="L245" s="31"/>
      <c r="M245" s="150"/>
      <c r="N245" s="151"/>
      <c r="O245" s="51"/>
      <c r="P245" s="51"/>
      <c r="Q245" s="51"/>
      <c r="R245" s="51"/>
      <c r="S245" s="51"/>
      <c r="T245" s="52"/>
      <c r="U245" s="30"/>
      <c r="V245" s="30"/>
      <c r="W245" s="30"/>
      <c r="X245" s="30"/>
      <c r="Y245" s="30"/>
      <c r="Z245" s="30"/>
      <c r="AA245" s="30"/>
      <c r="AB245" s="30"/>
      <c r="AC245" s="30"/>
      <c r="AD245" s="30"/>
      <c r="AE245" s="30"/>
      <c r="AT245" s="18" t="s">
        <v>179</v>
      </c>
      <c r="AU245" s="18" t="s">
        <v>79</v>
      </c>
    </row>
    <row r="246" spans="1:65" s="13" customFormat="1">
      <c r="B246" s="152"/>
      <c r="D246" s="148" t="s">
        <v>181</v>
      </c>
      <c r="E246" s="153" t="s">
        <v>3</v>
      </c>
      <c r="F246" s="154" t="s">
        <v>2525</v>
      </c>
      <c r="H246" s="153" t="s">
        <v>3</v>
      </c>
      <c r="L246" s="152"/>
      <c r="M246" s="155"/>
      <c r="N246" s="156"/>
      <c r="O246" s="156"/>
      <c r="P246" s="156"/>
      <c r="Q246" s="156"/>
      <c r="R246" s="156"/>
      <c r="S246" s="156"/>
      <c r="T246" s="157"/>
      <c r="AT246" s="153" t="s">
        <v>181</v>
      </c>
      <c r="AU246" s="153" t="s">
        <v>79</v>
      </c>
      <c r="AV246" s="13" t="s">
        <v>76</v>
      </c>
      <c r="AW246" s="13" t="s">
        <v>31</v>
      </c>
      <c r="AX246" s="13" t="s">
        <v>70</v>
      </c>
      <c r="AY246" s="153" t="s">
        <v>173</v>
      </c>
    </row>
    <row r="247" spans="1:65" s="14" customFormat="1" ht="22.5">
      <c r="B247" s="158"/>
      <c r="D247" s="148" t="s">
        <v>181</v>
      </c>
      <c r="E247" s="159" t="s">
        <v>3</v>
      </c>
      <c r="F247" s="160" t="s">
        <v>2528</v>
      </c>
      <c r="H247" s="161">
        <v>4.03</v>
      </c>
      <c r="L247" s="158"/>
      <c r="M247" s="162"/>
      <c r="N247" s="163"/>
      <c r="O247" s="163"/>
      <c r="P247" s="163"/>
      <c r="Q247" s="163"/>
      <c r="R247" s="163"/>
      <c r="S247" s="163"/>
      <c r="T247" s="164"/>
      <c r="AT247" s="159" t="s">
        <v>181</v>
      </c>
      <c r="AU247" s="159" t="s">
        <v>79</v>
      </c>
      <c r="AV247" s="14" t="s">
        <v>79</v>
      </c>
      <c r="AW247" s="14" t="s">
        <v>31</v>
      </c>
      <c r="AX247" s="14" t="s">
        <v>70</v>
      </c>
      <c r="AY247" s="159" t="s">
        <v>173</v>
      </c>
    </row>
    <row r="248" spans="1:65" s="14" customFormat="1" ht="22.5">
      <c r="B248" s="158"/>
      <c r="D248" s="148" t="s">
        <v>181</v>
      </c>
      <c r="E248" s="159" t="s">
        <v>3</v>
      </c>
      <c r="F248" s="160" t="s">
        <v>2529</v>
      </c>
      <c r="H248" s="161">
        <v>12.683999999999999</v>
      </c>
      <c r="L248" s="158"/>
      <c r="M248" s="162"/>
      <c r="N248" s="163"/>
      <c r="O248" s="163"/>
      <c r="P248" s="163"/>
      <c r="Q248" s="163"/>
      <c r="R248" s="163"/>
      <c r="S248" s="163"/>
      <c r="T248" s="164"/>
      <c r="AT248" s="159" t="s">
        <v>181</v>
      </c>
      <c r="AU248" s="159" t="s">
        <v>79</v>
      </c>
      <c r="AV248" s="14" t="s">
        <v>79</v>
      </c>
      <c r="AW248" s="14" t="s">
        <v>31</v>
      </c>
      <c r="AX248" s="14" t="s">
        <v>76</v>
      </c>
      <c r="AY248" s="159" t="s">
        <v>173</v>
      </c>
    </row>
    <row r="249" spans="1:65" s="2" customFormat="1" ht="21.75" customHeight="1">
      <c r="A249" s="30"/>
      <c r="B249" s="135"/>
      <c r="C249" s="136" t="s">
        <v>301</v>
      </c>
      <c r="D249" s="136" t="s">
        <v>175</v>
      </c>
      <c r="E249" s="137" t="s">
        <v>334</v>
      </c>
      <c r="F249" s="138" t="s">
        <v>335</v>
      </c>
      <c r="G249" s="139" t="s">
        <v>200</v>
      </c>
      <c r="H249" s="140">
        <v>103.2</v>
      </c>
      <c r="I249" s="141"/>
      <c r="J249" s="141">
        <f>ROUND(I249*H249,2)</f>
        <v>0</v>
      </c>
      <c r="K249" s="138" t="s">
        <v>177</v>
      </c>
      <c r="L249" s="31"/>
      <c r="M249" s="142" t="s">
        <v>3</v>
      </c>
      <c r="N249" s="143" t="s">
        <v>41</v>
      </c>
      <c r="O249" s="144">
        <v>1.56</v>
      </c>
      <c r="P249" s="144">
        <f>O249*H249</f>
        <v>160.99200000000002</v>
      </c>
      <c r="Q249" s="144">
        <v>0</v>
      </c>
      <c r="R249" s="144">
        <f>Q249*H249</f>
        <v>0</v>
      </c>
      <c r="S249" s="144">
        <v>0</v>
      </c>
      <c r="T249" s="145">
        <f>S249*H249</f>
        <v>0</v>
      </c>
      <c r="U249" s="30"/>
      <c r="V249" s="30"/>
      <c r="W249" s="30"/>
      <c r="X249" s="30"/>
      <c r="Y249" s="30"/>
      <c r="Z249" s="30"/>
      <c r="AA249" s="30"/>
      <c r="AB249" s="30"/>
      <c r="AC249" s="30"/>
      <c r="AD249" s="30"/>
      <c r="AE249" s="30"/>
      <c r="AR249" s="146" t="s">
        <v>178</v>
      </c>
      <c r="AT249" s="146" t="s">
        <v>175</v>
      </c>
      <c r="AU249" s="146" t="s">
        <v>79</v>
      </c>
      <c r="AY249" s="18" t="s">
        <v>173</v>
      </c>
      <c r="BE249" s="147">
        <f>IF(N249="základní",J249,0)</f>
        <v>0</v>
      </c>
      <c r="BF249" s="147">
        <f>IF(N249="snížená",J249,0)</f>
        <v>0</v>
      </c>
      <c r="BG249" s="147">
        <f>IF(N249="zákl. přenesená",J249,0)</f>
        <v>0</v>
      </c>
      <c r="BH249" s="147">
        <f>IF(N249="sníž. přenesená",J249,0)</f>
        <v>0</v>
      </c>
      <c r="BI249" s="147">
        <f>IF(N249="nulová",J249,0)</f>
        <v>0</v>
      </c>
      <c r="BJ249" s="18" t="s">
        <v>76</v>
      </c>
      <c r="BK249" s="147">
        <f>ROUND(I249*H249,2)</f>
        <v>0</v>
      </c>
      <c r="BL249" s="18" t="s">
        <v>178</v>
      </c>
      <c r="BM249" s="146" t="s">
        <v>2530</v>
      </c>
    </row>
    <row r="250" spans="1:65" s="2" customFormat="1" ht="97.5">
      <c r="A250" s="30"/>
      <c r="B250" s="31"/>
      <c r="C250" s="30"/>
      <c r="D250" s="148" t="s">
        <v>179</v>
      </c>
      <c r="E250" s="30"/>
      <c r="F250" s="149" t="s">
        <v>336</v>
      </c>
      <c r="G250" s="30"/>
      <c r="H250" s="30"/>
      <c r="I250" s="30"/>
      <c r="J250" s="30"/>
      <c r="K250" s="30"/>
      <c r="L250" s="31"/>
      <c r="M250" s="150"/>
      <c r="N250" s="151"/>
      <c r="O250" s="51"/>
      <c r="P250" s="51"/>
      <c r="Q250" s="51"/>
      <c r="R250" s="51"/>
      <c r="S250" s="51"/>
      <c r="T250" s="52"/>
      <c r="U250" s="30"/>
      <c r="V250" s="30"/>
      <c r="W250" s="30"/>
      <c r="X250" s="30"/>
      <c r="Y250" s="30"/>
      <c r="Z250" s="30"/>
      <c r="AA250" s="30"/>
      <c r="AB250" s="30"/>
      <c r="AC250" s="30"/>
      <c r="AD250" s="30"/>
      <c r="AE250" s="30"/>
      <c r="AT250" s="18" t="s">
        <v>179</v>
      </c>
      <c r="AU250" s="18" t="s">
        <v>79</v>
      </c>
    </row>
    <row r="251" spans="1:65" s="13" customFormat="1">
      <c r="B251" s="152"/>
      <c r="D251" s="148" t="s">
        <v>181</v>
      </c>
      <c r="E251" s="153" t="s">
        <v>3</v>
      </c>
      <c r="F251" s="154" t="s">
        <v>775</v>
      </c>
      <c r="H251" s="153" t="s">
        <v>3</v>
      </c>
      <c r="L251" s="152"/>
      <c r="M251" s="155"/>
      <c r="N251" s="156"/>
      <c r="O251" s="156"/>
      <c r="P251" s="156"/>
      <c r="Q251" s="156"/>
      <c r="R251" s="156"/>
      <c r="S251" s="156"/>
      <c r="T251" s="157"/>
      <c r="AT251" s="153" t="s">
        <v>181</v>
      </c>
      <c r="AU251" s="153" t="s">
        <v>79</v>
      </c>
      <c r="AV251" s="13" t="s">
        <v>76</v>
      </c>
      <c r="AW251" s="13" t="s">
        <v>31</v>
      </c>
      <c r="AX251" s="13" t="s">
        <v>70</v>
      </c>
      <c r="AY251" s="153" t="s">
        <v>173</v>
      </c>
    </row>
    <row r="252" spans="1:65" s="14" customFormat="1">
      <c r="B252" s="158"/>
      <c r="D252" s="148" t="s">
        <v>181</v>
      </c>
      <c r="E252" s="159" t="s">
        <v>3</v>
      </c>
      <c r="F252" s="160" t="s">
        <v>2531</v>
      </c>
      <c r="H252" s="161">
        <v>103.2</v>
      </c>
      <c r="L252" s="158"/>
      <c r="M252" s="162"/>
      <c r="N252" s="163"/>
      <c r="O252" s="163"/>
      <c r="P252" s="163"/>
      <c r="Q252" s="163"/>
      <c r="R252" s="163"/>
      <c r="S252" s="163"/>
      <c r="T252" s="164"/>
      <c r="AT252" s="159" t="s">
        <v>181</v>
      </c>
      <c r="AU252" s="159" t="s">
        <v>79</v>
      </c>
      <c r="AV252" s="14" t="s">
        <v>79</v>
      </c>
      <c r="AW252" s="14" t="s">
        <v>31</v>
      </c>
      <c r="AX252" s="14" t="s">
        <v>70</v>
      </c>
      <c r="AY252" s="159" t="s">
        <v>173</v>
      </c>
    </row>
    <row r="253" spans="1:65" s="15" customFormat="1">
      <c r="B253" s="165"/>
      <c r="D253" s="148" t="s">
        <v>181</v>
      </c>
      <c r="E253" s="166" t="s">
        <v>3</v>
      </c>
      <c r="F253" s="167" t="s">
        <v>188</v>
      </c>
      <c r="H253" s="168">
        <v>103.2</v>
      </c>
      <c r="L253" s="165"/>
      <c r="M253" s="169"/>
      <c r="N253" s="170"/>
      <c r="O253" s="170"/>
      <c r="P253" s="170"/>
      <c r="Q253" s="170"/>
      <c r="R253" s="170"/>
      <c r="S253" s="170"/>
      <c r="T253" s="171"/>
      <c r="AT253" s="166" t="s">
        <v>181</v>
      </c>
      <c r="AU253" s="166" t="s">
        <v>79</v>
      </c>
      <c r="AV253" s="15" t="s">
        <v>178</v>
      </c>
      <c r="AW253" s="15" t="s">
        <v>31</v>
      </c>
      <c r="AX253" s="15" t="s">
        <v>76</v>
      </c>
      <c r="AY253" s="166" t="s">
        <v>173</v>
      </c>
    </row>
    <row r="254" spans="1:65" s="2" customFormat="1" ht="44.25" customHeight="1">
      <c r="A254" s="30"/>
      <c r="B254" s="135"/>
      <c r="C254" s="136" t="s">
        <v>307</v>
      </c>
      <c r="D254" s="136" t="s">
        <v>175</v>
      </c>
      <c r="E254" s="137" t="s">
        <v>339</v>
      </c>
      <c r="F254" s="138" t="s">
        <v>340</v>
      </c>
      <c r="G254" s="139" t="s">
        <v>176</v>
      </c>
      <c r="H254" s="140">
        <v>22.753</v>
      </c>
      <c r="I254" s="141"/>
      <c r="J254" s="141">
        <f>ROUND(I254*H254,2)</f>
        <v>0</v>
      </c>
      <c r="K254" s="138" t="s">
        <v>177</v>
      </c>
      <c r="L254" s="31"/>
      <c r="M254" s="142" t="s">
        <v>3</v>
      </c>
      <c r="N254" s="143" t="s">
        <v>41</v>
      </c>
      <c r="O254" s="144">
        <v>1.49</v>
      </c>
      <c r="P254" s="144">
        <f>O254*H254</f>
        <v>33.901969999999999</v>
      </c>
      <c r="Q254" s="144">
        <v>0.71198399999999995</v>
      </c>
      <c r="R254" s="144">
        <f>Q254*H254</f>
        <v>16.199771951999999</v>
      </c>
      <c r="S254" s="144">
        <v>0</v>
      </c>
      <c r="T254" s="145">
        <f>S254*H254</f>
        <v>0</v>
      </c>
      <c r="U254" s="30"/>
      <c r="V254" s="30"/>
      <c r="W254" s="30"/>
      <c r="X254" s="30"/>
      <c r="Y254" s="30"/>
      <c r="Z254" s="30"/>
      <c r="AA254" s="30"/>
      <c r="AB254" s="30"/>
      <c r="AC254" s="30"/>
      <c r="AD254" s="30"/>
      <c r="AE254" s="30"/>
      <c r="AR254" s="146" t="s">
        <v>178</v>
      </c>
      <c r="AT254" s="146" t="s">
        <v>175</v>
      </c>
      <c r="AU254" s="146" t="s">
        <v>79</v>
      </c>
      <c r="AY254" s="18" t="s">
        <v>173</v>
      </c>
      <c r="BE254" s="147">
        <f>IF(N254="základní",J254,0)</f>
        <v>0</v>
      </c>
      <c r="BF254" s="147">
        <f>IF(N254="snížená",J254,0)</f>
        <v>0</v>
      </c>
      <c r="BG254" s="147">
        <f>IF(N254="zákl. přenesená",J254,0)</f>
        <v>0</v>
      </c>
      <c r="BH254" s="147">
        <f>IF(N254="sníž. přenesená",J254,0)</f>
        <v>0</v>
      </c>
      <c r="BI254" s="147">
        <f>IF(N254="nulová",J254,0)</f>
        <v>0</v>
      </c>
      <c r="BJ254" s="18" t="s">
        <v>76</v>
      </c>
      <c r="BK254" s="147">
        <f>ROUND(I254*H254,2)</f>
        <v>0</v>
      </c>
      <c r="BL254" s="18" t="s">
        <v>178</v>
      </c>
      <c r="BM254" s="146" t="s">
        <v>2532</v>
      </c>
    </row>
    <row r="255" spans="1:65" s="13" customFormat="1">
      <c r="B255" s="152"/>
      <c r="D255" s="148" t="s">
        <v>181</v>
      </c>
      <c r="E255" s="153" t="s">
        <v>3</v>
      </c>
      <c r="F255" s="154" t="s">
        <v>2525</v>
      </c>
      <c r="H255" s="153" t="s">
        <v>3</v>
      </c>
      <c r="L255" s="152"/>
      <c r="M255" s="155"/>
      <c r="N255" s="156"/>
      <c r="O255" s="156"/>
      <c r="P255" s="156"/>
      <c r="Q255" s="156"/>
      <c r="R255" s="156"/>
      <c r="S255" s="156"/>
      <c r="T255" s="157"/>
      <c r="AT255" s="153" t="s">
        <v>181</v>
      </c>
      <c r="AU255" s="153" t="s">
        <v>79</v>
      </c>
      <c r="AV255" s="13" t="s">
        <v>76</v>
      </c>
      <c r="AW255" s="13" t="s">
        <v>31</v>
      </c>
      <c r="AX255" s="13" t="s">
        <v>70</v>
      </c>
      <c r="AY255" s="153" t="s">
        <v>173</v>
      </c>
    </row>
    <row r="256" spans="1:65" s="14" customFormat="1" ht="22.5">
      <c r="B256" s="158"/>
      <c r="D256" s="148" t="s">
        <v>181</v>
      </c>
      <c r="E256" s="159" t="s">
        <v>3</v>
      </c>
      <c r="F256" s="160" t="s">
        <v>2533</v>
      </c>
      <c r="H256" s="161">
        <v>4.03</v>
      </c>
      <c r="L256" s="158"/>
      <c r="M256" s="162"/>
      <c r="N256" s="163"/>
      <c r="O256" s="163"/>
      <c r="P256" s="163"/>
      <c r="Q256" s="163"/>
      <c r="R256" s="163"/>
      <c r="S256" s="163"/>
      <c r="T256" s="164"/>
      <c r="AT256" s="159" t="s">
        <v>181</v>
      </c>
      <c r="AU256" s="159" t="s">
        <v>79</v>
      </c>
      <c r="AV256" s="14" t="s">
        <v>79</v>
      </c>
      <c r="AW256" s="14" t="s">
        <v>31</v>
      </c>
      <c r="AX256" s="14" t="s">
        <v>70</v>
      </c>
      <c r="AY256" s="159" t="s">
        <v>173</v>
      </c>
    </row>
    <row r="257" spans="1:65" s="14" customFormat="1" ht="22.5">
      <c r="B257" s="158"/>
      <c r="D257" s="148" t="s">
        <v>181</v>
      </c>
      <c r="E257" s="159" t="s">
        <v>3</v>
      </c>
      <c r="F257" s="160" t="s">
        <v>2534</v>
      </c>
      <c r="H257" s="161">
        <v>12.683999999999999</v>
      </c>
      <c r="L257" s="158"/>
      <c r="M257" s="162"/>
      <c r="N257" s="163"/>
      <c r="O257" s="163"/>
      <c r="P257" s="163"/>
      <c r="Q257" s="163"/>
      <c r="R257" s="163"/>
      <c r="S257" s="163"/>
      <c r="T257" s="164"/>
      <c r="AT257" s="159" t="s">
        <v>181</v>
      </c>
      <c r="AU257" s="159" t="s">
        <v>79</v>
      </c>
      <c r="AV257" s="14" t="s">
        <v>79</v>
      </c>
      <c r="AW257" s="14" t="s">
        <v>31</v>
      </c>
      <c r="AX257" s="14" t="s">
        <v>70</v>
      </c>
      <c r="AY257" s="159" t="s">
        <v>173</v>
      </c>
    </row>
    <row r="258" spans="1:65" s="14" customFormat="1">
      <c r="B258" s="158"/>
      <c r="D258" s="148" t="s">
        <v>181</v>
      </c>
      <c r="E258" s="159" t="s">
        <v>3</v>
      </c>
      <c r="F258" s="160" t="s">
        <v>2535</v>
      </c>
      <c r="H258" s="161">
        <v>6.0389999999999997</v>
      </c>
      <c r="L258" s="158"/>
      <c r="M258" s="162"/>
      <c r="N258" s="163"/>
      <c r="O258" s="163"/>
      <c r="P258" s="163"/>
      <c r="Q258" s="163"/>
      <c r="R258" s="163"/>
      <c r="S258" s="163"/>
      <c r="T258" s="164"/>
      <c r="AT258" s="159" t="s">
        <v>181</v>
      </c>
      <c r="AU258" s="159" t="s">
        <v>79</v>
      </c>
      <c r="AV258" s="14" t="s">
        <v>79</v>
      </c>
      <c r="AW258" s="14" t="s">
        <v>31</v>
      </c>
      <c r="AX258" s="14" t="s">
        <v>70</v>
      </c>
      <c r="AY258" s="159" t="s">
        <v>173</v>
      </c>
    </row>
    <row r="259" spans="1:65" s="15" customFormat="1">
      <c r="B259" s="165"/>
      <c r="D259" s="148" t="s">
        <v>181</v>
      </c>
      <c r="E259" s="166" t="s">
        <v>3</v>
      </c>
      <c r="F259" s="167" t="s">
        <v>188</v>
      </c>
      <c r="H259" s="168">
        <v>22.753</v>
      </c>
      <c r="L259" s="165"/>
      <c r="M259" s="169"/>
      <c r="N259" s="170"/>
      <c r="O259" s="170"/>
      <c r="P259" s="170"/>
      <c r="Q259" s="170"/>
      <c r="R259" s="170"/>
      <c r="S259" s="170"/>
      <c r="T259" s="171"/>
      <c r="AT259" s="166" t="s">
        <v>181</v>
      </c>
      <c r="AU259" s="166" t="s">
        <v>79</v>
      </c>
      <c r="AV259" s="15" t="s">
        <v>178</v>
      </c>
      <c r="AW259" s="15" t="s">
        <v>31</v>
      </c>
      <c r="AX259" s="15" t="s">
        <v>76</v>
      </c>
      <c r="AY259" s="166" t="s">
        <v>173</v>
      </c>
    </row>
    <row r="260" spans="1:65" s="12" customFormat="1" ht="22.9" customHeight="1">
      <c r="B260" s="123"/>
      <c r="D260" s="124" t="s">
        <v>69</v>
      </c>
      <c r="E260" s="133" t="s">
        <v>197</v>
      </c>
      <c r="F260" s="133" t="s">
        <v>342</v>
      </c>
      <c r="J260" s="134">
        <f>BK260</f>
        <v>0</v>
      </c>
      <c r="L260" s="123"/>
      <c r="M260" s="127"/>
      <c r="N260" s="128"/>
      <c r="O260" s="128"/>
      <c r="P260" s="129">
        <f>SUM(P261:P272)</f>
        <v>51.079599999999999</v>
      </c>
      <c r="Q260" s="128"/>
      <c r="R260" s="129">
        <f>SUM(R261:R272)</f>
        <v>0</v>
      </c>
      <c r="S260" s="128"/>
      <c r="T260" s="130">
        <f>SUM(T261:T272)</f>
        <v>89.315200000000004</v>
      </c>
      <c r="AR260" s="124" t="s">
        <v>76</v>
      </c>
      <c r="AT260" s="131" t="s">
        <v>69</v>
      </c>
      <c r="AU260" s="131" t="s">
        <v>76</v>
      </c>
      <c r="AY260" s="124" t="s">
        <v>173</v>
      </c>
      <c r="BK260" s="132">
        <f>SUM(BK261:BK272)</f>
        <v>0</v>
      </c>
    </row>
    <row r="261" spans="1:65" s="2" customFormat="1" ht="55.5" customHeight="1">
      <c r="A261" s="30"/>
      <c r="B261" s="135"/>
      <c r="C261" s="136" t="s">
        <v>311</v>
      </c>
      <c r="D261" s="136" t="s">
        <v>175</v>
      </c>
      <c r="E261" s="137" t="s">
        <v>344</v>
      </c>
      <c r="F261" s="138" t="s">
        <v>345</v>
      </c>
      <c r="G261" s="139" t="s">
        <v>200</v>
      </c>
      <c r="H261" s="140">
        <v>49.4</v>
      </c>
      <c r="I261" s="141"/>
      <c r="J261" s="141">
        <f>ROUND(I261*H261,2)</f>
        <v>0</v>
      </c>
      <c r="K261" s="138" t="s">
        <v>177</v>
      </c>
      <c r="L261" s="31"/>
      <c r="M261" s="142" t="s">
        <v>3</v>
      </c>
      <c r="N261" s="143" t="s">
        <v>41</v>
      </c>
      <c r="O261" s="144">
        <v>0.28199999999999997</v>
      </c>
      <c r="P261" s="144">
        <f>O261*H261</f>
        <v>13.930799999999998</v>
      </c>
      <c r="Q261" s="144">
        <v>0</v>
      </c>
      <c r="R261" s="144">
        <f>Q261*H261</f>
        <v>0</v>
      </c>
      <c r="S261" s="144">
        <v>1.8080000000000001</v>
      </c>
      <c r="T261" s="145">
        <f>S261*H261</f>
        <v>89.315200000000004</v>
      </c>
      <c r="U261" s="30"/>
      <c r="V261" s="30"/>
      <c r="W261" s="30"/>
      <c r="X261" s="30"/>
      <c r="Y261" s="30"/>
      <c r="Z261" s="30"/>
      <c r="AA261" s="30"/>
      <c r="AB261" s="30"/>
      <c r="AC261" s="30"/>
      <c r="AD261" s="30"/>
      <c r="AE261" s="30"/>
      <c r="AR261" s="146" t="s">
        <v>178</v>
      </c>
      <c r="AT261" s="146" t="s">
        <v>175</v>
      </c>
      <c r="AU261" s="146" t="s">
        <v>79</v>
      </c>
      <c r="AY261" s="18" t="s">
        <v>173</v>
      </c>
      <c r="BE261" s="147">
        <f>IF(N261="základní",J261,0)</f>
        <v>0</v>
      </c>
      <c r="BF261" s="147">
        <f>IF(N261="snížená",J261,0)</f>
        <v>0</v>
      </c>
      <c r="BG261" s="147">
        <f>IF(N261="zákl. přenesená",J261,0)</f>
        <v>0</v>
      </c>
      <c r="BH261" s="147">
        <f>IF(N261="sníž. přenesená",J261,0)</f>
        <v>0</v>
      </c>
      <c r="BI261" s="147">
        <f>IF(N261="nulová",J261,0)</f>
        <v>0</v>
      </c>
      <c r="BJ261" s="18" t="s">
        <v>76</v>
      </c>
      <c r="BK261" s="147">
        <f>ROUND(I261*H261,2)</f>
        <v>0</v>
      </c>
      <c r="BL261" s="18" t="s">
        <v>178</v>
      </c>
      <c r="BM261" s="146" t="s">
        <v>2536</v>
      </c>
    </row>
    <row r="262" spans="1:65" s="2" customFormat="1" ht="48.75">
      <c r="A262" s="30"/>
      <c r="B262" s="31"/>
      <c r="C262" s="30"/>
      <c r="D262" s="148" t="s">
        <v>179</v>
      </c>
      <c r="E262" s="30"/>
      <c r="F262" s="149" t="s">
        <v>346</v>
      </c>
      <c r="G262" s="30"/>
      <c r="H262" s="30"/>
      <c r="I262" s="30"/>
      <c r="J262" s="30"/>
      <c r="K262" s="30"/>
      <c r="L262" s="31"/>
      <c r="M262" s="150"/>
      <c r="N262" s="151"/>
      <c r="O262" s="51"/>
      <c r="P262" s="51"/>
      <c r="Q262" s="51"/>
      <c r="R262" s="51"/>
      <c r="S262" s="51"/>
      <c r="T262" s="52"/>
      <c r="U262" s="30"/>
      <c r="V262" s="30"/>
      <c r="W262" s="30"/>
      <c r="X262" s="30"/>
      <c r="Y262" s="30"/>
      <c r="Z262" s="30"/>
      <c r="AA262" s="30"/>
      <c r="AB262" s="30"/>
      <c r="AC262" s="30"/>
      <c r="AD262" s="30"/>
      <c r="AE262" s="30"/>
      <c r="AT262" s="18" t="s">
        <v>179</v>
      </c>
      <c r="AU262" s="18" t="s">
        <v>79</v>
      </c>
    </row>
    <row r="263" spans="1:65" s="13" customFormat="1">
      <c r="B263" s="152"/>
      <c r="D263" s="148" t="s">
        <v>181</v>
      </c>
      <c r="E263" s="153" t="s">
        <v>3</v>
      </c>
      <c r="F263" s="154" t="s">
        <v>2537</v>
      </c>
      <c r="H263" s="153" t="s">
        <v>3</v>
      </c>
      <c r="L263" s="152"/>
      <c r="M263" s="155"/>
      <c r="N263" s="156"/>
      <c r="O263" s="156"/>
      <c r="P263" s="156"/>
      <c r="Q263" s="156"/>
      <c r="R263" s="156"/>
      <c r="S263" s="156"/>
      <c r="T263" s="157"/>
      <c r="AT263" s="153" t="s">
        <v>181</v>
      </c>
      <c r="AU263" s="153" t="s">
        <v>79</v>
      </c>
      <c r="AV263" s="13" t="s">
        <v>76</v>
      </c>
      <c r="AW263" s="13" t="s">
        <v>31</v>
      </c>
      <c r="AX263" s="13" t="s">
        <v>70</v>
      </c>
      <c r="AY263" s="153" t="s">
        <v>173</v>
      </c>
    </row>
    <row r="264" spans="1:65" s="14" customFormat="1">
      <c r="B264" s="158"/>
      <c r="D264" s="148" t="s">
        <v>181</v>
      </c>
      <c r="E264" s="159" t="s">
        <v>3</v>
      </c>
      <c r="F264" s="160" t="s">
        <v>2538</v>
      </c>
      <c r="H264" s="161">
        <v>49.4</v>
      </c>
      <c r="L264" s="158"/>
      <c r="M264" s="162"/>
      <c r="N264" s="163"/>
      <c r="O264" s="163"/>
      <c r="P264" s="163"/>
      <c r="Q264" s="163"/>
      <c r="R264" s="163"/>
      <c r="S264" s="163"/>
      <c r="T264" s="164"/>
      <c r="AT264" s="159" t="s">
        <v>181</v>
      </c>
      <c r="AU264" s="159" t="s">
        <v>79</v>
      </c>
      <c r="AV264" s="14" t="s">
        <v>79</v>
      </c>
      <c r="AW264" s="14" t="s">
        <v>31</v>
      </c>
      <c r="AX264" s="14" t="s">
        <v>76</v>
      </c>
      <c r="AY264" s="159" t="s">
        <v>173</v>
      </c>
    </row>
    <row r="265" spans="1:65" s="2" customFormat="1" ht="33" customHeight="1">
      <c r="A265" s="30"/>
      <c r="B265" s="135"/>
      <c r="C265" s="136" t="s">
        <v>312</v>
      </c>
      <c r="D265" s="136" t="s">
        <v>175</v>
      </c>
      <c r="E265" s="137" t="s">
        <v>348</v>
      </c>
      <c r="F265" s="138" t="s">
        <v>349</v>
      </c>
      <c r="G265" s="139" t="s">
        <v>200</v>
      </c>
      <c r="H265" s="140">
        <v>49.4</v>
      </c>
      <c r="I265" s="141"/>
      <c r="J265" s="141">
        <f>ROUND(I265*H265,2)</f>
        <v>0</v>
      </c>
      <c r="K265" s="138" t="s">
        <v>177</v>
      </c>
      <c r="L265" s="31"/>
      <c r="M265" s="142" t="s">
        <v>3</v>
      </c>
      <c r="N265" s="143" t="s">
        <v>41</v>
      </c>
      <c r="O265" s="144">
        <v>0.63900000000000001</v>
      </c>
      <c r="P265" s="144">
        <f>O265*H265</f>
        <v>31.566600000000001</v>
      </c>
      <c r="Q265" s="144">
        <v>0</v>
      </c>
      <c r="R265" s="144">
        <f>Q265*H265</f>
        <v>0</v>
      </c>
      <c r="S265" s="144">
        <v>0</v>
      </c>
      <c r="T265" s="145">
        <f>S265*H265</f>
        <v>0</v>
      </c>
      <c r="U265" s="30"/>
      <c r="V265" s="30"/>
      <c r="W265" s="30"/>
      <c r="X265" s="30"/>
      <c r="Y265" s="30"/>
      <c r="Z265" s="30"/>
      <c r="AA265" s="30"/>
      <c r="AB265" s="30"/>
      <c r="AC265" s="30"/>
      <c r="AD265" s="30"/>
      <c r="AE265" s="30"/>
      <c r="AR265" s="146" t="s">
        <v>178</v>
      </c>
      <c r="AT265" s="146" t="s">
        <v>175</v>
      </c>
      <c r="AU265" s="146" t="s">
        <v>79</v>
      </c>
      <c r="AY265" s="18" t="s">
        <v>173</v>
      </c>
      <c r="BE265" s="147">
        <f>IF(N265="základní",J265,0)</f>
        <v>0</v>
      </c>
      <c r="BF265" s="147">
        <f>IF(N265="snížená",J265,0)</f>
        <v>0</v>
      </c>
      <c r="BG265" s="147">
        <f>IF(N265="zákl. přenesená",J265,0)</f>
        <v>0</v>
      </c>
      <c r="BH265" s="147">
        <f>IF(N265="sníž. přenesená",J265,0)</f>
        <v>0</v>
      </c>
      <c r="BI265" s="147">
        <f>IF(N265="nulová",J265,0)</f>
        <v>0</v>
      </c>
      <c r="BJ265" s="18" t="s">
        <v>76</v>
      </c>
      <c r="BK265" s="147">
        <f>ROUND(I265*H265,2)</f>
        <v>0</v>
      </c>
      <c r="BL265" s="18" t="s">
        <v>178</v>
      </c>
      <c r="BM265" s="146" t="s">
        <v>2539</v>
      </c>
    </row>
    <row r="266" spans="1:65" s="2" customFormat="1" ht="156">
      <c r="A266" s="30"/>
      <c r="B266" s="31"/>
      <c r="C266" s="30"/>
      <c r="D266" s="148" t="s">
        <v>179</v>
      </c>
      <c r="E266" s="30"/>
      <c r="F266" s="149" t="s">
        <v>350</v>
      </c>
      <c r="G266" s="30"/>
      <c r="H266" s="30"/>
      <c r="I266" s="30"/>
      <c r="J266" s="30"/>
      <c r="K266" s="30"/>
      <c r="L266" s="31"/>
      <c r="M266" s="150"/>
      <c r="N266" s="151"/>
      <c r="O266" s="51"/>
      <c r="P266" s="51"/>
      <c r="Q266" s="51"/>
      <c r="R266" s="51"/>
      <c r="S266" s="51"/>
      <c r="T266" s="52"/>
      <c r="U266" s="30"/>
      <c r="V266" s="30"/>
      <c r="W266" s="30"/>
      <c r="X266" s="30"/>
      <c r="Y266" s="30"/>
      <c r="Z266" s="30"/>
      <c r="AA266" s="30"/>
      <c r="AB266" s="30"/>
      <c r="AC266" s="30"/>
      <c r="AD266" s="30"/>
      <c r="AE266" s="30"/>
      <c r="AT266" s="18" t="s">
        <v>179</v>
      </c>
      <c r="AU266" s="18" t="s">
        <v>79</v>
      </c>
    </row>
    <row r="267" spans="1:65" s="13" customFormat="1">
      <c r="B267" s="152"/>
      <c r="D267" s="148" t="s">
        <v>181</v>
      </c>
      <c r="E267" s="153" t="s">
        <v>3</v>
      </c>
      <c r="F267" s="154" t="s">
        <v>351</v>
      </c>
      <c r="H267" s="153" t="s">
        <v>3</v>
      </c>
      <c r="L267" s="152"/>
      <c r="M267" s="155"/>
      <c r="N267" s="156"/>
      <c r="O267" s="156"/>
      <c r="P267" s="156"/>
      <c r="Q267" s="156"/>
      <c r="R267" s="156"/>
      <c r="S267" s="156"/>
      <c r="T267" s="157"/>
      <c r="AT267" s="153" t="s">
        <v>181</v>
      </c>
      <c r="AU267" s="153" t="s">
        <v>79</v>
      </c>
      <c r="AV267" s="13" t="s">
        <v>76</v>
      </c>
      <c r="AW267" s="13" t="s">
        <v>31</v>
      </c>
      <c r="AX267" s="13" t="s">
        <v>70</v>
      </c>
      <c r="AY267" s="153" t="s">
        <v>173</v>
      </c>
    </row>
    <row r="268" spans="1:65" s="14" customFormat="1">
      <c r="B268" s="158"/>
      <c r="D268" s="148" t="s">
        <v>181</v>
      </c>
      <c r="E268" s="159" t="s">
        <v>3</v>
      </c>
      <c r="F268" s="160" t="s">
        <v>2540</v>
      </c>
      <c r="H268" s="161">
        <v>49.4</v>
      </c>
      <c r="L268" s="158"/>
      <c r="M268" s="162"/>
      <c r="N268" s="163"/>
      <c r="O268" s="163"/>
      <c r="P268" s="163"/>
      <c r="Q268" s="163"/>
      <c r="R268" s="163"/>
      <c r="S268" s="163"/>
      <c r="T268" s="164"/>
      <c r="AT268" s="159" t="s">
        <v>181</v>
      </c>
      <c r="AU268" s="159" t="s">
        <v>79</v>
      </c>
      <c r="AV268" s="14" t="s">
        <v>79</v>
      </c>
      <c r="AW268" s="14" t="s">
        <v>31</v>
      </c>
      <c r="AX268" s="14" t="s">
        <v>76</v>
      </c>
      <c r="AY268" s="159" t="s">
        <v>173</v>
      </c>
    </row>
    <row r="269" spans="1:65" s="2" customFormat="1" ht="21.75" customHeight="1">
      <c r="A269" s="30"/>
      <c r="B269" s="135"/>
      <c r="C269" s="136" t="s">
        <v>313</v>
      </c>
      <c r="D269" s="136" t="s">
        <v>175</v>
      </c>
      <c r="E269" s="137" t="s">
        <v>353</v>
      </c>
      <c r="F269" s="138" t="s">
        <v>354</v>
      </c>
      <c r="G269" s="139" t="s">
        <v>200</v>
      </c>
      <c r="H269" s="140">
        <v>49.4</v>
      </c>
      <c r="I269" s="141"/>
      <c r="J269" s="141">
        <f>ROUND(I269*H269,2)</f>
        <v>0</v>
      </c>
      <c r="K269" s="138" t="s">
        <v>177</v>
      </c>
      <c r="L269" s="31"/>
      <c r="M269" s="142" t="s">
        <v>3</v>
      </c>
      <c r="N269" s="143" t="s">
        <v>41</v>
      </c>
      <c r="O269" s="144">
        <v>0.113</v>
      </c>
      <c r="P269" s="144">
        <f>O269*H269</f>
        <v>5.5822000000000003</v>
      </c>
      <c r="Q269" s="144">
        <v>0</v>
      </c>
      <c r="R269" s="144">
        <f>Q269*H269</f>
        <v>0</v>
      </c>
      <c r="S269" s="144">
        <v>0</v>
      </c>
      <c r="T269" s="145">
        <f>S269*H269</f>
        <v>0</v>
      </c>
      <c r="U269" s="30"/>
      <c r="V269" s="30"/>
      <c r="W269" s="30"/>
      <c r="X269" s="30"/>
      <c r="Y269" s="30"/>
      <c r="Z269" s="30"/>
      <c r="AA269" s="30"/>
      <c r="AB269" s="30"/>
      <c r="AC269" s="30"/>
      <c r="AD269" s="30"/>
      <c r="AE269" s="30"/>
      <c r="AR269" s="146" t="s">
        <v>178</v>
      </c>
      <c r="AT269" s="146" t="s">
        <v>175</v>
      </c>
      <c r="AU269" s="146" t="s">
        <v>79</v>
      </c>
      <c r="AY269" s="18" t="s">
        <v>173</v>
      </c>
      <c r="BE269" s="147">
        <f>IF(N269="základní",J269,0)</f>
        <v>0</v>
      </c>
      <c r="BF269" s="147">
        <f>IF(N269="snížená",J269,0)</f>
        <v>0</v>
      </c>
      <c r="BG269" s="147">
        <f>IF(N269="zákl. přenesená",J269,0)</f>
        <v>0</v>
      </c>
      <c r="BH269" s="147">
        <f>IF(N269="sníž. přenesená",J269,0)</f>
        <v>0</v>
      </c>
      <c r="BI269" s="147">
        <f>IF(N269="nulová",J269,0)</f>
        <v>0</v>
      </c>
      <c r="BJ269" s="18" t="s">
        <v>76</v>
      </c>
      <c r="BK269" s="147">
        <f>ROUND(I269*H269,2)</f>
        <v>0</v>
      </c>
      <c r="BL269" s="18" t="s">
        <v>178</v>
      </c>
      <c r="BM269" s="146" t="s">
        <v>2541</v>
      </c>
    </row>
    <row r="270" spans="1:65" s="2" customFormat="1" ht="156">
      <c r="A270" s="30"/>
      <c r="B270" s="31"/>
      <c r="C270" s="30"/>
      <c r="D270" s="148" t="s">
        <v>179</v>
      </c>
      <c r="E270" s="30"/>
      <c r="F270" s="149" t="s">
        <v>350</v>
      </c>
      <c r="G270" s="30"/>
      <c r="H270" s="30"/>
      <c r="I270" s="30"/>
      <c r="J270" s="30"/>
      <c r="K270" s="30"/>
      <c r="L270" s="31"/>
      <c r="M270" s="150"/>
      <c r="N270" s="151"/>
      <c r="O270" s="51"/>
      <c r="P270" s="51"/>
      <c r="Q270" s="51"/>
      <c r="R270" s="51"/>
      <c r="S270" s="51"/>
      <c r="T270" s="52"/>
      <c r="U270" s="30"/>
      <c r="V270" s="30"/>
      <c r="W270" s="30"/>
      <c r="X270" s="30"/>
      <c r="Y270" s="30"/>
      <c r="Z270" s="30"/>
      <c r="AA270" s="30"/>
      <c r="AB270" s="30"/>
      <c r="AC270" s="30"/>
      <c r="AD270" s="30"/>
      <c r="AE270" s="30"/>
      <c r="AT270" s="18" t="s">
        <v>179</v>
      </c>
      <c r="AU270" s="18" t="s">
        <v>79</v>
      </c>
    </row>
    <row r="271" spans="1:65" s="14" customFormat="1">
      <c r="B271" s="158"/>
      <c r="D271" s="148" t="s">
        <v>181</v>
      </c>
      <c r="E271" s="159" t="s">
        <v>3</v>
      </c>
      <c r="F271" s="160" t="s">
        <v>2542</v>
      </c>
      <c r="H271" s="161">
        <v>49.4</v>
      </c>
      <c r="L271" s="158"/>
      <c r="M271" s="162"/>
      <c r="N271" s="163"/>
      <c r="O271" s="163"/>
      <c r="P271" s="163"/>
      <c r="Q271" s="163"/>
      <c r="R271" s="163"/>
      <c r="S271" s="163"/>
      <c r="T271" s="164"/>
      <c r="AT271" s="159" t="s">
        <v>181</v>
      </c>
      <c r="AU271" s="159" t="s">
        <v>79</v>
      </c>
      <c r="AV271" s="14" t="s">
        <v>79</v>
      </c>
      <c r="AW271" s="14" t="s">
        <v>31</v>
      </c>
      <c r="AX271" s="14" t="s">
        <v>70</v>
      </c>
      <c r="AY271" s="159" t="s">
        <v>173</v>
      </c>
    </row>
    <row r="272" spans="1:65" s="15" customFormat="1">
      <c r="B272" s="165"/>
      <c r="D272" s="148" t="s">
        <v>181</v>
      </c>
      <c r="E272" s="166" t="s">
        <v>3</v>
      </c>
      <c r="F272" s="167" t="s">
        <v>188</v>
      </c>
      <c r="H272" s="168">
        <v>49.4</v>
      </c>
      <c r="L272" s="165"/>
      <c r="M272" s="169"/>
      <c r="N272" s="170"/>
      <c r="O272" s="170"/>
      <c r="P272" s="170"/>
      <c r="Q272" s="170"/>
      <c r="R272" s="170"/>
      <c r="S272" s="170"/>
      <c r="T272" s="171"/>
      <c r="AT272" s="166" t="s">
        <v>181</v>
      </c>
      <c r="AU272" s="166" t="s">
        <v>79</v>
      </c>
      <c r="AV272" s="15" t="s">
        <v>178</v>
      </c>
      <c r="AW272" s="15" t="s">
        <v>31</v>
      </c>
      <c r="AX272" s="15" t="s">
        <v>76</v>
      </c>
      <c r="AY272" s="166" t="s">
        <v>173</v>
      </c>
    </row>
    <row r="273" spans="1:65" s="12" customFormat="1" ht="22.9" customHeight="1">
      <c r="B273" s="123"/>
      <c r="D273" s="124" t="s">
        <v>69</v>
      </c>
      <c r="E273" s="133" t="s">
        <v>216</v>
      </c>
      <c r="F273" s="133" t="s">
        <v>372</v>
      </c>
      <c r="J273" s="134">
        <f>BK273</f>
        <v>0</v>
      </c>
      <c r="L273" s="123"/>
      <c r="M273" s="127"/>
      <c r="N273" s="128"/>
      <c r="O273" s="128"/>
      <c r="P273" s="129">
        <f>SUM(P274:P312)</f>
        <v>143.67515800000001</v>
      </c>
      <c r="Q273" s="128"/>
      <c r="R273" s="129">
        <f>SUM(R274:R312)</f>
        <v>32.410506600000005</v>
      </c>
      <c r="S273" s="128"/>
      <c r="T273" s="130">
        <f>SUM(T274:T312)</f>
        <v>66.745651000000009</v>
      </c>
      <c r="AR273" s="124" t="s">
        <v>76</v>
      </c>
      <c r="AT273" s="131" t="s">
        <v>69</v>
      </c>
      <c r="AU273" s="131" t="s">
        <v>76</v>
      </c>
      <c r="AY273" s="124" t="s">
        <v>173</v>
      </c>
      <c r="BK273" s="132">
        <f>SUM(BK274:BK312)</f>
        <v>0</v>
      </c>
    </row>
    <row r="274" spans="1:65" s="2" customFormat="1" ht="21.75" customHeight="1">
      <c r="A274" s="30"/>
      <c r="B274" s="135"/>
      <c r="C274" s="136" t="s">
        <v>317</v>
      </c>
      <c r="D274" s="136" t="s">
        <v>175</v>
      </c>
      <c r="E274" s="137" t="s">
        <v>697</v>
      </c>
      <c r="F274" s="138" t="s">
        <v>698</v>
      </c>
      <c r="G274" s="139" t="s">
        <v>190</v>
      </c>
      <c r="H274" s="140">
        <v>18.399999999999999</v>
      </c>
      <c r="I274" s="141"/>
      <c r="J274" s="141">
        <f>ROUND(I274*H274,2)</f>
        <v>0</v>
      </c>
      <c r="K274" s="138" t="s">
        <v>177</v>
      </c>
      <c r="L274" s="31"/>
      <c r="M274" s="142" t="s">
        <v>3</v>
      </c>
      <c r="N274" s="143" t="s">
        <v>41</v>
      </c>
      <c r="O274" s="144">
        <v>0.24</v>
      </c>
      <c r="P274" s="144">
        <f>O274*H274</f>
        <v>4.4159999999999995</v>
      </c>
      <c r="Q274" s="144">
        <v>1.74E-4</v>
      </c>
      <c r="R274" s="144">
        <f>Q274*H274</f>
        <v>3.2015999999999998E-3</v>
      </c>
      <c r="S274" s="144">
        <v>0</v>
      </c>
      <c r="T274" s="145">
        <f>S274*H274</f>
        <v>0</v>
      </c>
      <c r="U274" s="30"/>
      <c r="V274" s="30"/>
      <c r="W274" s="30"/>
      <c r="X274" s="30"/>
      <c r="Y274" s="30"/>
      <c r="Z274" s="30"/>
      <c r="AA274" s="30"/>
      <c r="AB274" s="30"/>
      <c r="AC274" s="30"/>
      <c r="AD274" s="30"/>
      <c r="AE274" s="30"/>
      <c r="AR274" s="146" t="s">
        <v>178</v>
      </c>
      <c r="AT274" s="146" t="s">
        <v>175</v>
      </c>
      <c r="AU274" s="146" t="s">
        <v>79</v>
      </c>
      <c r="AY274" s="18" t="s">
        <v>173</v>
      </c>
      <c r="BE274" s="147">
        <f>IF(N274="základní",J274,0)</f>
        <v>0</v>
      </c>
      <c r="BF274" s="147">
        <f>IF(N274="snížená",J274,0)</f>
        <v>0</v>
      </c>
      <c r="BG274" s="147">
        <f>IF(N274="zákl. přenesená",J274,0)</f>
        <v>0</v>
      </c>
      <c r="BH274" s="147">
        <f>IF(N274="sníž. přenesená",J274,0)</f>
        <v>0</v>
      </c>
      <c r="BI274" s="147">
        <f>IF(N274="nulová",J274,0)</f>
        <v>0</v>
      </c>
      <c r="BJ274" s="18" t="s">
        <v>76</v>
      </c>
      <c r="BK274" s="147">
        <f>ROUND(I274*H274,2)</f>
        <v>0</v>
      </c>
      <c r="BL274" s="18" t="s">
        <v>178</v>
      </c>
      <c r="BM274" s="146" t="s">
        <v>2543</v>
      </c>
    </row>
    <row r="275" spans="1:65" s="2" customFormat="1" ht="360.75">
      <c r="A275" s="30"/>
      <c r="B275" s="31"/>
      <c r="C275" s="30"/>
      <c r="D275" s="148" t="s">
        <v>179</v>
      </c>
      <c r="E275" s="30"/>
      <c r="F275" s="149" t="s">
        <v>700</v>
      </c>
      <c r="G275" s="30"/>
      <c r="H275" s="30"/>
      <c r="I275" s="30"/>
      <c r="J275" s="30"/>
      <c r="K275" s="30"/>
      <c r="L275" s="31"/>
      <c r="M275" s="150"/>
      <c r="N275" s="151"/>
      <c r="O275" s="51"/>
      <c r="P275" s="51"/>
      <c r="Q275" s="51"/>
      <c r="R275" s="51"/>
      <c r="S275" s="51"/>
      <c r="T275" s="52"/>
      <c r="U275" s="30"/>
      <c r="V275" s="30"/>
      <c r="W275" s="30"/>
      <c r="X275" s="30"/>
      <c r="Y275" s="30"/>
      <c r="Z275" s="30"/>
      <c r="AA275" s="30"/>
      <c r="AB275" s="30"/>
      <c r="AC275" s="30"/>
      <c r="AD275" s="30"/>
      <c r="AE275" s="30"/>
      <c r="AT275" s="18" t="s">
        <v>179</v>
      </c>
      <c r="AU275" s="18" t="s">
        <v>79</v>
      </c>
    </row>
    <row r="276" spans="1:65" s="13" customFormat="1">
      <c r="B276" s="152"/>
      <c r="D276" s="148" t="s">
        <v>181</v>
      </c>
      <c r="E276" s="153" t="s">
        <v>3</v>
      </c>
      <c r="F276" s="154" t="s">
        <v>1156</v>
      </c>
      <c r="H276" s="153" t="s">
        <v>3</v>
      </c>
      <c r="L276" s="152"/>
      <c r="M276" s="155"/>
      <c r="N276" s="156"/>
      <c r="O276" s="156"/>
      <c r="P276" s="156"/>
      <c r="Q276" s="156"/>
      <c r="R276" s="156"/>
      <c r="S276" s="156"/>
      <c r="T276" s="157"/>
      <c r="AT276" s="153" t="s">
        <v>181</v>
      </c>
      <c r="AU276" s="153" t="s">
        <v>79</v>
      </c>
      <c r="AV276" s="13" t="s">
        <v>76</v>
      </c>
      <c r="AW276" s="13" t="s">
        <v>31</v>
      </c>
      <c r="AX276" s="13" t="s">
        <v>70</v>
      </c>
      <c r="AY276" s="153" t="s">
        <v>173</v>
      </c>
    </row>
    <row r="277" spans="1:65" s="14" customFormat="1">
      <c r="B277" s="158"/>
      <c r="D277" s="148" t="s">
        <v>181</v>
      </c>
      <c r="E277" s="159" t="s">
        <v>3</v>
      </c>
      <c r="F277" s="160" t="s">
        <v>2544</v>
      </c>
      <c r="H277" s="161">
        <v>18.399999999999999</v>
      </c>
      <c r="L277" s="158"/>
      <c r="M277" s="162"/>
      <c r="N277" s="163"/>
      <c r="O277" s="163"/>
      <c r="P277" s="163"/>
      <c r="Q277" s="163"/>
      <c r="R277" s="163"/>
      <c r="S277" s="163"/>
      <c r="T277" s="164"/>
      <c r="AT277" s="159" t="s">
        <v>181</v>
      </c>
      <c r="AU277" s="159" t="s">
        <v>79</v>
      </c>
      <c r="AV277" s="14" t="s">
        <v>79</v>
      </c>
      <c r="AW277" s="14" t="s">
        <v>31</v>
      </c>
      <c r="AX277" s="14" t="s">
        <v>70</v>
      </c>
      <c r="AY277" s="159" t="s">
        <v>173</v>
      </c>
    </row>
    <row r="278" spans="1:65" s="15" customFormat="1">
      <c r="B278" s="165"/>
      <c r="D278" s="148" t="s">
        <v>181</v>
      </c>
      <c r="E278" s="166" t="s">
        <v>3</v>
      </c>
      <c r="F278" s="167" t="s">
        <v>188</v>
      </c>
      <c r="H278" s="168">
        <v>18.399999999999999</v>
      </c>
      <c r="L278" s="165"/>
      <c r="M278" s="169"/>
      <c r="N278" s="170"/>
      <c r="O278" s="170"/>
      <c r="P278" s="170"/>
      <c r="Q278" s="170"/>
      <c r="R278" s="170"/>
      <c r="S278" s="170"/>
      <c r="T278" s="171"/>
      <c r="AT278" s="166" t="s">
        <v>181</v>
      </c>
      <c r="AU278" s="166" t="s">
        <v>79</v>
      </c>
      <c r="AV278" s="15" t="s">
        <v>178</v>
      </c>
      <c r="AW278" s="15" t="s">
        <v>31</v>
      </c>
      <c r="AX278" s="15" t="s">
        <v>76</v>
      </c>
      <c r="AY278" s="166" t="s">
        <v>173</v>
      </c>
    </row>
    <row r="279" spans="1:65" s="2" customFormat="1" ht="21.75" customHeight="1">
      <c r="A279" s="30"/>
      <c r="B279" s="135"/>
      <c r="C279" s="136" t="s">
        <v>319</v>
      </c>
      <c r="D279" s="136" t="s">
        <v>175</v>
      </c>
      <c r="E279" s="137" t="s">
        <v>376</v>
      </c>
      <c r="F279" s="138" t="s">
        <v>377</v>
      </c>
      <c r="G279" s="139" t="s">
        <v>293</v>
      </c>
      <c r="H279" s="140">
        <v>1</v>
      </c>
      <c r="I279" s="141"/>
      <c r="J279" s="141">
        <f>ROUND(I279*H279,2)</f>
        <v>0</v>
      </c>
      <c r="K279" s="138" t="s">
        <v>177</v>
      </c>
      <c r="L279" s="31"/>
      <c r="M279" s="142" t="s">
        <v>3</v>
      </c>
      <c r="N279" s="143" t="s">
        <v>41</v>
      </c>
      <c r="O279" s="144">
        <v>1.2649999999999999</v>
      </c>
      <c r="P279" s="144">
        <f>O279*H279</f>
        <v>1.2649999999999999</v>
      </c>
      <c r="Q279" s="144">
        <v>6.4850000000000003E-3</v>
      </c>
      <c r="R279" s="144">
        <f>Q279*H279</f>
        <v>6.4850000000000003E-3</v>
      </c>
      <c r="S279" s="144">
        <v>0</v>
      </c>
      <c r="T279" s="145">
        <f>S279*H279</f>
        <v>0</v>
      </c>
      <c r="U279" s="30"/>
      <c r="V279" s="30"/>
      <c r="W279" s="30"/>
      <c r="X279" s="30"/>
      <c r="Y279" s="30"/>
      <c r="Z279" s="30"/>
      <c r="AA279" s="30"/>
      <c r="AB279" s="30"/>
      <c r="AC279" s="30"/>
      <c r="AD279" s="30"/>
      <c r="AE279" s="30"/>
      <c r="AR279" s="146" t="s">
        <v>178</v>
      </c>
      <c r="AT279" s="146" t="s">
        <v>175</v>
      </c>
      <c r="AU279" s="146" t="s">
        <v>79</v>
      </c>
      <c r="AY279" s="18" t="s">
        <v>173</v>
      </c>
      <c r="BE279" s="147">
        <f>IF(N279="základní",J279,0)</f>
        <v>0</v>
      </c>
      <c r="BF279" s="147">
        <f>IF(N279="snížená",J279,0)</f>
        <v>0</v>
      </c>
      <c r="BG279" s="147">
        <f>IF(N279="zákl. přenesená",J279,0)</f>
        <v>0</v>
      </c>
      <c r="BH279" s="147">
        <f>IF(N279="sníž. přenesená",J279,0)</f>
        <v>0</v>
      </c>
      <c r="BI279" s="147">
        <f>IF(N279="nulová",J279,0)</f>
        <v>0</v>
      </c>
      <c r="BJ279" s="18" t="s">
        <v>76</v>
      </c>
      <c r="BK279" s="147">
        <f>ROUND(I279*H279,2)</f>
        <v>0</v>
      </c>
      <c r="BL279" s="18" t="s">
        <v>178</v>
      </c>
      <c r="BM279" s="146" t="s">
        <v>2545</v>
      </c>
    </row>
    <row r="280" spans="1:65" s="13" customFormat="1">
      <c r="B280" s="152"/>
      <c r="D280" s="148" t="s">
        <v>181</v>
      </c>
      <c r="E280" s="153" t="s">
        <v>3</v>
      </c>
      <c r="F280" s="154" t="s">
        <v>378</v>
      </c>
      <c r="H280" s="153" t="s">
        <v>3</v>
      </c>
      <c r="L280" s="152"/>
      <c r="M280" s="155"/>
      <c r="N280" s="156"/>
      <c r="O280" s="156"/>
      <c r="P280" s="156"/>
      <c r="Q280" s="156"/>
      <c r="R280" s="156"/>
      <c r="S280" s="156"/>
      <c r="T280" s="157"/>
      <c r="AT280" s="153" t="s">
        <v>181</v>
      </c>
      <c r="AU280" s="153" t="s">
        <v>79</v>
      </c>
      <c r="AV280" s="13" t="s">
        <v>76</v>
      </c>
      <c r="AW280" s="13" t="s">
        <v>31</v>
      </c>
      <c r="AX280" s="13" t="s">
        <v>70</v>
      </c>
      <c r="AY280" s="153" t="s">
        <v>173</v>
      </c>
    </row>
    <row r="281" spans="1:65" s="13" customFormat="1">
      <c r="B281" s="152"/>
      <c r="D281" s="148" t="s">
        <v>181</v>
      </c>
      <c r="E281" s="153" t="s">
        <v>3</v>
      </c>
      <c r="F281" s="154" t="s">
        <v>379</v>
      </c>
      <c r="H281" s="153" t="s">
        <v>3</v>
      </c>
      <c r="L281" s="152"/>
      <c r="M281" s="155"/>
      <c r="N281" s="156"/>
      <c r="O281" s="156"/>
      <c r="P281" s="156"/>
      <c r="Q281" s="156"/>
      <c r="R281" s="156"/>
      <c r="S281" s="156"/>
      <c r="T281" s="157"/>
      <c r="AT281" s="153" t="s">
        <v>181</v>
      </c>
      <c r="AU281" s="153" t="s">
        <v>79</v>
      </c>
      <c r="AV281" s="13" t="s">
        <v>76</v>
      </c>
      <c r="AW281" s="13" t="s">
        <v>31</v>
      </c>
      <c r="AX281" s="13" t="s">
        <v>70</v>
      </c>
      <c r="AY281" s="153" t="s">
        <v>173</v>
      </c>
    </row>
    <row r="282" spans="1:65" s="14" customFormat="1">
      <c r="B282" s="158"/>
      <c r="D282" s="148" t="s">
        <v>181</v>
      </c>
      <c r="E282" s="159" t="s">
        <v>3</v>
      </c>
      <c r="F282" s="160" t="s">
        <v>1713</v>
      </c>
      <c r="H282" s="161">
        <v>1</v>
      </c>
      <c r="L282" s="158"/>
      <c r="M282" s="162"/>
      <c r="N282" s="163"/>
      <c r="O282" s="163"/>
      <c r="P282" s="163"/>
      <c r="Q282" s="163"/>
      <c r="R282" s="163"/>
      <c r="S282" s="163"/>
      <c r="T282" s="164"/>
      <c r="AT282" s="159" t="s">
        <v>181</v>
      </c>
      <c r="AU282" s="159" t="s">
        <v>79</v>
      </c>
      <c r="AV282" s="14" t="s">
        <v>79</v>
      </c>
      <c r="AW282" s="14" t="s">
        <v>31</v>
      </c>
      <c r="AX282" s="14" t="s">
        <v>70</v>
      </c>
      <c r="AY282" s="159" t="s">
        <v>173</v>
      </c>
    </row>
    <row r="283" spans="1:65" s="15" customFormat="1">
      <c r="B283" s="165"/>
      <c r="D283" s="148" t="s">
        <v>181</v>
      </c>
      <c r="E283" s="166" t="s">
        <v>3</v>
      </c>
      <c r="F283" s="167" t="s">
        <v>188</v>
      </c>
      <c r="H283" s="168">
        <v>1</v>
      </c>
      <c r="L283" s="165"/>
      <c r="M283" s="169"/>
      <c r="N283" s="170"/>
      <c r="O283" s="170"/>
      <c r="P283" s="170"/>
      <c r="Q283" s="170"/>
      <c r="R283" s="170"/>
      <c r="S283" s="170"/>
      <c r="T283" s="171"/>
      <c r="AT283" s="166" t="s">
        <v>181</v>
      </c>
      <c r="AU283" s="166" t="s">
        <v>79</v>
      </c>
      <c r="AV283" s="15" t="s">
        <v>178</v>
      </c>
      <c r="AW283" s="15" t="s">
        <v>31</v>
      </c>
      <c r="AX283" s="15" t="s">
        <v>76</v>
      </c>
      <c r="AY283" s="166" t="s">
        <v>173</v>
      </c>
    </row>
    <row r="284" spans="1:65" s="2" customFormat="1" ht="21.75" customHeight="1">
      <c r="A284" s="30"/>
      <c r="B284" s="135"/>
      <c r="C284" s="136" t="s">
        <v>321</v>
      </c>
      <c r="D284" s="136" t="s">
        <v>175</v>
      </c>
      <c r="E284" s="137" t="s">
        <v>381</v>
      </c>
      <c r="F284" s="138" t="s">
        <v>382</v>
      </c>
      <c r="G284" s="139" t="s">
        <v>200</v>
      </c>
      <c r="H284" s="140">
        <v>18.024000000000001</v>
      </c>
      <c r="I284" s="141"/>
      <c r="J284" s="141">
        <f>ROUND(I284*H284,2)</f>
        <v>0</v>
      </c>
      <c r="K284" s="138" t="s">
        <v>177</v>
      </c>
      <c r="L284" s="31"/>
      <c r="M284" s="142" t="s">
        <v>3</v>
      </c>
      <c r="N284" s="143" t="s">
        <v>41</v>
      </c>
      <c r="O284" s="144">
        <v>2.976</v>
      </c>
      <c r="P284" s="144">
        <f>O284*H284</f>
        <v>53.639424000000005</v>
      </c>
      <c r="Q284" s="144">
        <v>0.12</v>
      </c>
      <c r="R284" s="144">
        <f>Q284*H284</f>
        <v>2.1628799999999999</v>
      </c>
      <c r="S284" s="144">
        <v>2.4900000000000002</v>
      </c>
      <c r="T284" s="145">
        <f>S284*H284</f>
        <v>44.879760000000005</v>
      </c>
      <c r="U284" s="30"/>
      <c r="V284" s="30"/>
      <c r="W284" s="30"/>
      <c r="X284" s="30"/>
      <c r="Y284" s="30"/>
      <c r="Z284" s="30"/>
      <c r="AA284" s="30"/>
      <c r="AB284" s="30"/>
      <c r="AC284" s="30"/>
      <c r="AD284" s="30"/>
      <c r="AE284" s="30"/>
      <c r="AR284" s="146" t="s">
        <v>178</v>
      </c>
      <c r="AT284" s="146" t="s">
        <v>175</v>
      </c>
      <c r="AU284" s="146" t="s">
        <v>79</v>
      </c>
      <c r="AY284" s="18" t="s">
        <v>173</v>
      </c>
      <c r="BE284" s="147">
        <f>IF(N284="základní",J284,0)</f>
        <v>0</v>
      </c>
      <c r="BF284" s="147">
        <f>IF(N284="snížená",J284,0)</f>
        <v>0</v>
      </c>
      <c r="BG284" s="147">
        <f>IF(N284="zákl. přenesená",J284,0)</f>
        <v>0</v>
      </c>
      <c r="BH284" s="147">
        <f>IF(N284="sníž. přenesená",J284,0)</f>
        <v>0</v>
      </c>
      <c r="BI284" s="147">
        <f>IF(N284="nulová",J284,0)</f>
        <v>0</v>
      </c>
      <c r="BJ284" s="18" t="s">
        <v>76</v>
      </c>
      <c r="BK284" s="147">
        <f>ROUND(I284*H284,2)</f>
        <v>0</v>
      </c>
      <c r="BL284" s="18" t="s">
        <v>178</v>
      </c>
      <c r="BM284" s="146" t="s">
        <v>2546</v>
      </c>
    </row>
    <row r="285" spans="1:65" s="2" customFormat="1" ht="224.25">
      <c r="A285" s="30"/>
      <c r="B285" s="31"/>
      <c r="C285" s="30"/>
      <c r="D285" s="148" t="s">
        <v>179</v>
      </c>
      <c r="E285" s="30"/>
      <c r="F285" s="149" t="s">
        <v>383</v>
      </c>
      <c r="G285" s="30"/>
      <c r="H285" s="30"/>
      <c r="I285" s="30"/>
      <c r="J285" s="30"/>
      <c r="K285" s="30"/>
      <c r="L285" s="31"/>
      <c r="M285" s="150"/>
      <c r="N285" s="151"/>
      <c r="O285" s="51"/>
      <c r="P285" s="51"/>
      <c r="Q285" s="51"/>
      <c r="R285" s="51"/>
      <c r="S285" s="51"/>
      <c r="T285" s="52"/>
      <c r="U285" s="30"/>
      <c r="V285" s="30"/>
      <c r="W285" s="30"/>
      <c r="X285" s="30"/>
      <c r="Y285" s="30"/>
      <c r="Z285" s="30"/>
      <c r="AA285" s="30"/>
      <c r="AB285" s="30"/>
      <c r="AC285" s="30"/>
      <c r="AD285" s="30"/>
      <c r="AE285" s="30"/>
      <c r="AT285" s="18" t="s">
        <v>179</v>
      </c>
      <c r="AU285" s="18" t="s">
        <v>79</v>
      </c>
    </row>
    <row r="286" spans="1:65" s="13" customFormat="1">
      <c r="B286" s="152"/>
      <c r="D286" s="148" t="s">
        <v>181</v>
      </c>
      <c r="E286" s="153" t="s">
        <v>3</v>
      </c>
      <c r="F286" s="154" t="s">
        <v>706</v>
      </c>
      <c r="H286" s="153" t="s">
        <v>3</v>
      </c>
      <c r="L286" s="152"/>
      <c r="M286" s="155"/>
      <c r="N286" s="156"/>
      <c r="O286" s="156"/>
      <c r="P286" s="156"/>
      <c r="Q286" s="156"/>
      <c r="R286" s="156"/>
      <c r="S286" s="156"/>
      <c r="T286" s="157"/>
      <c r="AT286" s="153" t="s">
        <v>181</v>
      </c>
      <c r="AU286" s="153" t="s">
        <v>79</v>
      </c>
      <c r="AV286" s="13" t="s">
        <v>76</v>
      </c>
      <c r="AW286" s="13" t="s">
        <v>31</v>
      </c>
      <c r="AX286" s="13" t="s">
        <v>70</v>
      </c>
      <c r="AY286" s="153" t="s">
        <v>173</v>
      </c>
    </row>
    <row r="287" spans="1:65" s="14" customFormat="1">
      <c r="B287" s="158"/>
      <c r="D287" s="148" t="s">
        <v>181</v>
      </c>
      <c r="E287" s="159" t="s">
        <v>3</v>
      </c>
      <c r="F287" s="160" t="s">
        <v>2547</v>
      </c>
      <c r="H287" s="161">
        <v>18.024000000000001</v>
      </c>
      <c r="L287" s="158"/>
      <c r="M287" s="162"/>
      <c r="N287" s="163"/>
      <c r="O287" s="163"/>
      <c r="P287" s="163"/>
      <c r="Q287" s="163"/>
      <c r="R287" s="163"/>
      <c r="S287" s="163"/>
      <c r="T287" s="164"/>
      <c r="AT287" s="159" t="s">
        <v>181</v>
      </c>
      <c r="AU287" s="159" t="s">
        <v>79</v>
      </c>
      <c r="AV287" s="14" t="s">
        <v>79</v>
      </c>
      <c r="AW287" s="14" t="s">
        <v>31</v>
      </c>
      <c r="AX287" s="14" t="s">
        <v>70</v>
      </c>
      <c r="AY287" s="159" t="s">
        <v>173</v>
      </c>
    </row>
    <row r="288" spans="1:65" s="15" customFormat="1">
      <c r="B288" s="165"/>
      <c r="D288" s="148" t="s">
        <v>181</v>
      </c>
      <c r="E288" s="166" t="s">
        <v>3</v>
      </c>
      <c r="F288" s="167" t="s">
        <v>188</v>
      </c>
      <c r="H288" s="168">
        <v>18.024000000000001</v>
      </c>
      <c r="L288" s="165"/>
      <c r="M288" s="169"/>
      <c r="N288" s="170"/>
      <c r="O288" s="170"/>
      <c r="P288" s="170"/>
      <c r="Q288" s="170"/>
      <c r="R288" s="170"/>
      <c r="S288" s="170"/>
      <c r="T288" s="171"/>
      <c r="AT288" s="166" t="s">
        <v>181</v>
      </c>
      <c r="AU288" s="166" t="s">
        <v>79</v>
      </c>
      <c r="AV288" s="15" t="s">
        <v>178</v>
      </c>
      <c r="AW288" s="15" t="s">
        <v>31</v>
      </c>
      <c r="AX288" s="15" t="s">
        <v>76</v>
      </c>
      <c r="AY288" s="166" t="s">
        <v>173</v>
      </c>
    </row>
    <row r="289" spans="1:65" s="2" customFormat="1" ht="33" customHeight="1">
      <c r="A289" s="30"/>
      <c r="B289" s="135"/>
      <c r="C289" s="136" t="s">
        <v>322</v>
      </c>
      <c r="D289" s="136" t="s">
        <v>175</v>
      </c>
      <c r="E289" s="137" t="s">
        <v>1162</v>
      </c>
      <c r="F289" s="138" t="s">
        <v>1163</v>
      </c>
      <c r="G289" s="139" t="s">
        <v>200</v>
      </c>
      <c r="H289" s="140">
        <v>3.75</v>
      </c>
      <c r="I289" s="141"/>
      <c r="J289" s="141">
        <f>ROUND(I289*H289,2)</f>
        <v>0</v>
      </c>
      <c r="K289" s="138" t="s">
        <v>177</v>
      </c>
      <c r="L289" s="31"/>
      <c r="M289" s="142" t="s">
        <v>3</v>
      </c>
      <c r="N289" s="143" t="s">
        <v>41</v>
      </c>
      <c r="O289" s="144">
        <v>1.756</v>
      </c>
      <c r="P289" s="144">
        <f>O289*H289</f>
        <v>6.585</v>
      </c>
      <c r="Q289" s="144">
        <v>0</v>
      </c>
      <c r="R289" s="144">
        <f>Q289*H289</f>
        <v>0</v>
      </c>
      <c r="S289" s="144">
        <v>2.5</v>
      </c>
      <c r="T289" s="145">
        <f>S289*H289</f>
        <v>9.375</v>
      </c>
      <c r="U289" s="30"/>
      <c r="V289" s="30"/>
      <c r="W289" s="30"/>
      <c r="X289" s="30"/>
      <c r="Y289" s="30"/>
      <c r="Z289" s="30"/>
      <c r="AA289" s="30"/>
      <c r="AB289" s="30"/>
      <c r="AC289" s="30"/>
      <c r="AD289" s="30"/>
      <c r="AE289" s="30"/>
      <c r="AR289" s="146" t="s">
        <v>178</v>
      </c>
      <c r="AT289" s="146" t="s">
        <v>175</v>
      </c>
      <c r="AU289" s="146" t="s">
        <v>79</v>
      </c>
      <c r="AY289" s="18" t="s">
        <v>173</v>
      </c>
      <c r="BE289" s="147">
        <f>IF(N289="základní",J289,0)</f>
        <v>0</v>
      </c>
      <c r="BF289" s="147">
        <f>IF(N289="snížená",J289,0)</f>
        <v>0</v>
      </c>
      <c r="BG289" s="147">
        <f>IF(N289="zákl. přenesená",J289,0)</f>
        <v>0</v>
      </c>
      <c r="BH289" s="147">
        <f>IF(N289="sníž. přenesená",J289,0)</f>
        <v>0</v>
      </c>
      <c r="BI289" s="147">
        <f>IF(N289="nulová",J289,0)</f>
        <v>0</v>
      </c>
      <c r="BJ289" s="18" t="s">
        <v>76</v>
      </c>
      <c r="BK289" s="147">
        <f>ROUND(I289*H289,2)</f>
        <v>0</v>
      </c>
      <c r="BL289" s="18" t="s">
        <v>178</v>
      </c>
      <c r="BM289" s="146" t="s">
        <v>2548</v>
      </c>
    </row>
    <row r="290" spans="1:65" s="2" customFormat="1" ht="48.75">
      <c r="A290" s="30"/>
      <c r="B290" s="31"/>
      <c r="C290" s="30"/>
      <c r="D290" s="148" t="s">
        <v>179</v>
      </c>
      <c r="E290" s="30"/>
      <c r="F290" s="149" t="s">
        <v>1165</v>
      </c>
      <c r="G290" s="30"/>
      <c r="H290" s="30"/>
      <c r="I290" s="30"/>
      <c r="J290" s="30"/>
      <c r="K290" s="30"/>
      <c r="L290" s="31"/>
      <c r="M290" s="150"/>
      <c r="N290" s="151"/>
      <c r="O290" s="51"/>
      <c r="P290" s="51"/>
      <c r="Q290" s="51"/>
      <c r="R290" s="51"/>
      <c r="S290" s="51"/>
      <c r="T290" s="52"/>
      <c r="U290" s="30"/>
      <c r="V290" s="30"/>
      <c r="W290" s="30"/>
      <c r="X290" s="30"/>
      <c r="Y290" s="30"/>
      <c r="Z290" s="30"/>
      <c r="AA290" s="30"/>
      <c r="AB290" s="30"/>
      <c r="AC290" s="30"/>
      <c r="AD290" s="30"/>
      <c r="AE290" s="30"/>
      <c r="AT290" s="18" t="s">
        <v>179</v>
      </c>
      <c r="AU290" s="18" t="s">
        <v>79</v>
      </c>
    </row>
    <row r="291" spans="1:65" s="13" customFormat="1">
      <c r="B291" s="152"/>
      <c r="D291" s="148" t="s">
        <v>181</v>
      </c>
      <c r="E291" s="153" t="s">
        <v>3</v>
      </c>
      <c r="F291" s="154" t="s">
        <v>1166</v>
      </c>
      <c r="H291" s="153" t="s">
        <v>3</v>
      </c>
      <c r="L291" s="152"/>
      <c r="M291" s="155"/>
      <c r="N291" s="156"/>
      <c r="O291" s="156"/>
      <c r="P291" s="156"/>
      <c r="Q291" s="156"/>
      <c r="R291" s="156"/>
      <c r="S291" s="156"/>
      <c r="T291" s="157"/>
      <c r="AT291" s="153" t="s">
        <v>181</v>
      </c>
      <c r="AU291" s="153" t="s">
        <v>79</v>
      </c>
      <c r="AV291" s="13" t="s">
        <v>76</v>
      </c>
      <c r="AW291" s="13" t="s">
        <v>31</v>
      </c>
      <c r="AX291" s="13" t="s">
        <v>70</v>
      </c>
      <c r="AY291" s="153" t="s">
        <v>173</v>
      </c>
    </row>
    <row r="292" spans="1:65" s="14" customFormat="1">
      <c r="B292" s="158"/>
      <c r="D292" s="148" t="s">
        <v>181</v>
      </c>
      <c r="E292" s="159" t="s">
        <v>3</v>
      </c>
      <c r="F292" s="160" t="s">
        <v>2549</v>
      </c>
      <c r="H292" s="161">
        <v>3.75</v>
      </c>
      <c r="L292" s="158"/>
      <c r="M292" s="162"/>
      <c r="N292" s="163"/>
      <c r="O292" s="163"/>
      <c r="P292" s="163"/>
      <c r="Q292" s="163"/>
      <c r="R292" s="163"/>
      <c r="S292" s="163"/>
      <c r="T292" s="164"/>
      <c r="AT292" s="159" t="s">
        <v>181</v>
      </c>
      <c r="AU292" s="159" t="s">
        <v>79</v>
      </c>
      <c r="AV292" s="14" t="s">
        <v>79</v>
      </c>
      <c r="AW292" s="14" t="s">
        <v>31</v>
      </c>
      <c r="AX292" s="14" t="s">
        <v>70</v>
      </c>
      <c r="AY292" s="159" t="s">
        <v>173</v>
      </c>
    </row>
    <row r="293" spans="1:65" s="15" customFormat="1">
      <c r="B293" s="165"/>
      <c r="D293" s="148" t="s">
        <v>181</v>
      </c>
      <c r="E293" s="166" t="s">
        <v>3</v>
      </c>
      <c r="F293" s="167" t="s">
        <v>188</v>
      </c>
      <c r="H293" s="168">
        <v>3.75</v>
      </c>
      <c r="L293" s="165"/>
      <c r="M293" s="169"/>
      <c r="N293" s="170"/>
      <c r="O293" s="170"/>
      <c r="P293" s="170"/>
      <c r="Q293" s="170"/>
      <c r="R293" s="170"/>
      <c r="S293" s="170"/>
      <c r="T293" s="171"/>
      <c r="AT293" s="166" t="s">
        <v>181</v>
      </c>
      <c r="AU293" s="166" t="s">
        <v>79</v>
      </c>
      <c r="AV293" s="15" t="s">
        <v>178</v>
      </c>
      <c r="AW293" s="15" t="s">
        <v>31</v>
      </c>
      <c r="AX293" s="15" t="s">
        <v>76</v>
      </c>
      <c r="AY293" s="166" t="s">
        <v>173</v>
      </c>
    </row>
    <row r="294" spans="1:65" s="2" customFormat="1" ht="21.75" customHeight="1">
      <c r="A294" s="30"/>
      <c r="B294" s="135"/>
      <c r="C294" s="136" t="s">
        <v>324</v>
      </c>
      <c r="D294" s="136" t="s">
        <v>175</v>
      </c>
      <c r="E294" s="137" t="s">
        <v>548</v>
      </c>
      <c r="F294" s="138" t="s">
        <v>549</v>
      </c>
      <c r="G294" s="139" t="s">
        <v>200</v>
      </c>
      <c r="H294" s="140">
        <v>4.2839999999999998</v>
      </c>
      <c r="I294" s="141"/>
      <c r="J294" s="141">
        <f>ROUND(I294*H294,2)</f>
        <v>0</v>
      </c>
      <c r="K294" s="138" t="s">
        <v>177</v>
      </c>
      <c r="L294" s="31"/>
      <c r="M294" s="142" t="s">
        <v>3</v>
      </c>
      <c r="N294" s="143" t="s">
        <v>41</v>
      </c>
      <c r="O294" s="144">
        <v>5.2359999999999998</v>
      </c>
      <c r="P294" s="144">
        <f>O294*H294</f>
        <v>22.431023999999997</v>
      </c>
      <c r="Q294" s="144">
        <v>0.12</v>
      </c>
      <c r="R294" s="144">
        <f>Q294*H294</f>
        <v>0.51407999999999998</v>
      </c>
      <c r="S294" s="144">
        <v>2.2000000000000002</v>
      </c>
      <c r="T294" s="145">
        <f>S294*H294</f>
        <v>9.4248000000000012</v>
      </c>
      <c r="U294" s="30"/>
      <c r="V294" s="30"/>
      <c r="W294" s="30"/>
      <c r="X294" s="30"/>
      <c r="Y294" s="30"/>
      <c r="Z294" s="30"/>
      <c r="AA294" s="30"/>
      <c r="AB294" s="30"/>
      <c r="AC294" s="30"/>
      <c r="AD294" s="30"/>
      <c r="AE294" s="30"/>
      <c r="AR294" s="146" t="s">
        <v>178</v>
      </c>
      <c r="AT294" s="146" t="s">
        <v>175</v>
      </c>
      <c r="AU294" s="146" t="s">
        <v>79</v>
      </c>
      <c r="AY294" s="18" t="s">
        <v>173</v>
      </c>
      <c r="BE294" s="147">
        <f>IF(N294="základní",J294,0)</f>
        <v>0</v>
      </c>
      <c r="BF294" s="147">
        <f>IF(N294="snížená",J294,0)</f>
        <v>0</v>
      </c>
      <c r="BG294" s="147">
        <f>IF(N294="zákl. přenesená",J294,0)</f>
        <v>0</v>
      </c>
      <c r="BH294" s="147">
        <f>IF(N294="sníž. přenesená",J294,0)</f>
        <v>0</v>
      </c>
      <c r="BI294" s="147">
        <f>IF(N294="nulová",J294,0)</f>
        <v>0</v>
      </c>
      <c r="BJ294" s="18" t="s">
        <v>76</v>
      </c>
      <c r="BK294" s="147">
        <f>ROUND(I294*H294,2)</f>
        <v>0</v>
      </c>
      <c r="BL294" s="18" t="s">
        <v>178</v>
      </c>
      <c r="BM294" s="146" t="s">
        <v>2550</v>
      </c>
    </row>
    <row r="295" spans="1:65" s="2" customFormat="1" ht="224.25">
      <c r="A295" s="30"/>
      <c r="B295" s="31"/>
      <c r="C295" s="30"/>
      <c r="D295" s="148" t="s">
        <v>179</v>
      </c>
      <c r="E295" s="30"/>
      <c r="F295" s="149" t="s">
        <v>383</v>
      </c>
      <c r="G295" s="30"/>
      <c r="H295" s="30"/>
      <c r="I295" s="30"/>
      <c r="J295" s="30"/>
      <c r="K295" s="30"/>
      <c r="L295" s="31"/>
      <c r="M295" s="150"/>
      <c r="N295" s="151"/>
      <c r="O295" s="51"/>
      <c r="P295" s="51"/>
      <c r="Q295" s="51"/>
      <c r="R295" s="51"/>
      <c r="S295" s="51"/>
      <c r="T295" s="52"/>
      <c r="U295" s="30"/>
      <c r="V295" s="30"/>
      <c r="W295" s="30"/>
      <c r="X295" s="30"/>
      <c r="Y295" s="30"/>
      <c r="Z295" s="30"/>
      <c r="AA295" s="30"/>
      <c r="AB295" s="30"/>
      <c r="AC295" s="30"/>
      <c r="AD295" s="30"/>
      <c r="AE295" s="30"/>
      <c r="AT295" s="18" t="s">
        <v>179</v>
      </c>
      <c r="AU295" s="18" t="s">
        <v>79</v>
      </c>
    </row>
    <row r="296" spans="1:65" s="13" customFormat="1">
      <c r="B296" s="152"/>
      <c r="D296" s="148" t="s">
        <v>181</v>
      </c>
      <c r="E296" s="153" t="s">
        <v>3</v>
      </c>
      <c r="F296" s="154" t="s">
        <v>2551</v>
      </c>
      <c r="H296" s="153" t="s">
        <v>3</v>
      </c>
      <c r="L296" s="152"/>
      <c r="M296" s="155"/>
      <c r="N296" s="156"/>
      <c r="O296" s="156"/>
      <c r="P296" s="156"/>
      <c r="Q296" s="156"/>
      <c r="R296" s="156"/>
      <c r="S296" s="156"/>
      <c r="T296" s="157"/>
      <c r="AT296" s="153" t="s">
        <v>181</v>
      </c>
      <c r="AU296" s="153" t="s">
        <v>79</v>
      </c>
      <c r="AV296" s="13" t="s">
        <v>76</v>
      </c>
      <c r="AW296" s="13" t="s">
        <v>31</v>
      </c>
      <c r="AX296" s="13" t="s">
        <v>70</v>
      </c>
      <c r="AY296" s="153" t="s">
        <v>173</v>
      </c>
    </row>
    <row r="297" spans="1:65" s="14" customFormat="1">
      <c r="B297" s="158"/>
      <c r="D297" s="148" t="s">
        <v>181</v>
      </c>
      <c r="E297" s="159" t="s">
        <v>3</v>
      </c>
      <c r="F297" s="160" t="s">
        <v>2552</v>
      </c>
      <c r="H297" s="161">
        <v>1.597</v>
      </c>
      <c r="L297" s="158"/>
      <c r="M297" s="162"/>
      <c r="N297" s="163"/>
      <c r="O297" s="163"/>
      <c r="P297" s="163"/>
      <c r="Q297" s="163"/>
      <c r="R297" s="163"/>
      <c r="S297" s="163"/>
      <c r="T297" s="164"/>
      <c r="AT297" s="159" t="s">
        <v>181</v>
      </c>
      <c r="AU297" s="159" t="s">
        <v>79</v>
      </c>
      <c r="AV297" s="14" t="s">
        <v>79</v>
      </c>
      <c r="AW297" s="14" t="s">
        <v>31</v>
      </c>
      <c r="AX297" s="14" t="s">
        <v>70</v>
      </c>
      <c r="AY297" s="159" t="s">
        <v>173</v>
      </c>
    </row>
    <row r="298" spans="1:65" s="14" customFormat="1">
      <c r="B298" s="158"/>
      <c r="D298" s="148" t="s">
        <v>181</v>
      </c>
      <c r="E298" s="159" t="s">
        <v>3</v>
      </c>
      <c r="F298" s="160" t="s">
        <v>2553</v>
      </c>
      <c r="H298" s="161">
        <v>2.6869999999999998</v>
      </c>
      <c r="L298" s="158"/>
      <c r="M298" s="162"/>
      <c r="N298" s="163"/>
      <c r="O298" s="163"/>
      <c r="P298" s="163"/>
      <c r="Q298" s="163"/>
      <c r="R298" s="163"/>
      <c r="S298" s="163"/>
      <c r="T298" s="164"/>
      <c r="AT298" s="159" t="s">
        <v>181</v>
      </c>
      <c r="AU298" s="159" t="s">
        <v>79</v>
      </c>
      <c r="AV298" s="14" t="s">
        <v>79</v>
      </c>
      <c r="AW298" s="14" t="s">
        <v>31</v>
      </c>
      <c r="AX298" s="14" t="s">
        <v>70</v>
      </c>
      <c r="AY298" s="159" t="s">
        <v>173</v>
      </c>
    </row>
    <row r="299" spans="1:65" s="15" customFormat="1">
      <c r="B299" s="165"/>
      <c r="D299" s="148" t="s">
        <v>181</v>
      </c>
      <c r="E299" s="166" t="s">
        <v>3</v>
      </c>
      <c r="F299" s="167" t="s">
        <v>188</v>
      </c>
      <c r="H299" s="168">
        <v>4.2839999999999998</v>
      </c>
      <c r="L299" s="165"/>
      <c r="M299" s="169"/>
      <c r="N299" s="170"/>
      <c r="O299" s="170"/>
      <c r="P299" s="170"/>
      <c r="Q299" s="170"/>
      <c r="R299" s="170"/>
      <c r="S299" s="170"/>
      <c r="T299" s="171"/>
      <c r="AT299" s="166" t="s">
        <v>181</v>
      </c>
      <c r="AU299" s="166" t="s">
        <v>79</v>
      </c>
      <c r="AV299" s="15" t="s">
        <v>178</v>
      </c>
      <c r="AW299" s="15" t="s">
        <v>31</v>
      </c>
      <c r="AX299" s="15" t="s">
        <v>76</v>
      </c>
      <c r="AY299" s="166" t="s">
        <v>173</v>
      </c>
    </row>
    <row r="300" spans="1:65" s="2" customFormat="1" ht="33" customHeight="1">
      <c r="A300" s="30"/>
      <c r="B300" s="135"/>
      <c r="C300" s="136" t="s">
        <v>329</v>
      </c>
      <c r="D300" s="136" t="s">
        <v>175</v>
      </c>
      <c r="E300" s="137" t="s">
        <v>555</v>
      </c>
      <c r="F300" s="138" t="s">
        <v>556</v>
      </c>
      <c r="G300" s="139" t="s">
        <v>239</v>
      </c>
      <c r="H300" s="140">
        <v>2.4470000000000001</v>
      </c>
      <c r="I300" s="141"/>
      <c r="J300" s="141">
        <f>ROUND(I300*H300,2)</f>
        <v>0</v>
      </c>
      <c r="K300" s="138" t="s">
        <v>177</v>
      </c>
      <c r="L300" s="31"/>
      <c r="M300" s="142" t="s">
        <v>3</v>
      </c>
      <c r="N300" s="143" t="s">
        <v>41</v>
      </c>
      <c r="O300" s="144">
        <v>13.93</v>
      </c>
      <c r="P300" s="144">
        <f>O300*H300</f>
        <v>34.086710000000004</v>
      </c>
      <c r="Q300" s="144">
        <v>0</v>
      </c>
      <c r="R300" s="144">
        <f>Q300*H300</f>
        <v>0</v>
      </c>
      <c r="S300" s="144">
        <v>1.2529999999999999</v>
      </c>
      <c r="T300" s="145">
        <f>S300*H300</f>
        <v>3.0660909999999997</v>
      </c>
      <c r="U300" s="30"/>
      <c r="V300" s="30"/>
      <c r="W300" s="30"/>
      <c r="X300" s="30"/>
      <c r="Y300" s="30"/>
      <c r="Z300" s="30"/>
      <c r="AA300" s="30"/>
      <c r="AB300" s="30"/>
      <c r="AC300" s="30"/>
      <c r="AD300" s="30"/>
      <c r="AE300" s="30"/>
      <c r="AR300" s="146" t="s">
        <v>178</v>
      </c>
      <c r="AT300" s="146" t="s">
        <v>175</v>
      </c>
      <c r="AU300" s="146" t="s">
        <v>79</v>
      </c>
      <c r="AY300" s="18" t="s">
        <v>173</v>
      </c>
      <c r="BE300" s="147">
        <f>IF(N300="základní",J300,0)</f>
        <v>0</v>
      </c>
      <c r="BF300" s="147">
        <f>IF(N300="snížená",J300,0)</f>
        <v>0</v>
      </c>
      <c r="BG300" s="147">
        <f>IF(N300="zákl. přenesená",J300,0)</f>
        <v>0</v>
      </c>
      <c r="BH300" s="147">
        <f>IF(N300="sníž. přenesená",J300,0)</f>
        <v>0</v>
      </c>
      <c r="BI300" s="147">
        <f>IF(N300="nulová",J300,0)</f>
        <v>0</v>
      </c>
      <c r="BJ300" s="18" t="s">
        <v>76</v>
      </c>
      <c r="BK300" s="147">
        <f>ROUND(I300*H300,2)</f>
        <v>0</v>
      </c>
      <c r="BL300" s="18" t="s">
        <v>178</v>
      </c>
      <c r="BM300" s="146" t="s">
        <v>2554</v>
      </c>
    </row>
    <row r="301" spans="1:65" s="13" customFormat="1">
      <c r="B301" s="152"/>
      <c r="D301" s="148" t="s">
        <v>181</v>
      </c>
      <c r="E301" s="153" t="s">
        <v>3</v>
      </c>
      <c r="F301" s="154" t="s">
        <v>694</v>
      </c>
      <c r="H301" s="153" t="s">
        <v>3</v>
      </c>
      <c r="L301" s="152"/>
      <c r="M301" s="155"/>
      <c r="N301" s="156"/>
      <c r="O301" s="156"/>
      <c r="P301" s="156"/>
      <c r="Q301" s="156"/>
      <c r="R301" s="156"/>
      <c r="S301" s="156"/>
      <c r="T301" s="157"/>
      <c r="AT301" s="153" t="s">
        <v>181</v>
      </c>
      <c r="AU301" s="153" t="s">
        <v>79</v>
      </c>
      <c r="AV301" s="13" t="s">
        <v>76</v>
      </c>
      <c r="AW301" s="13" t="s">
        <v>31</v>
      </c>
      <c r="AX301" s="13" t="s">
        <v>70</v>
      </c>
      <c r="AY301" s="153" t="s">
        <v>173</v>
      </c>
    </row>
    <row r="302" spans="1:65" s="13" customFormat="1">
      <c r="B302" s="152"/>
      <c r="D302" s="148" t="s">
        <v>181</v>
      </c>
      <c r="E302" s="153" t="s">
        <v>3</v>
      </c>
      <c r="F302" s="154" t="s">
        <v>2555</v>
      </c>
      <c r="H302" s="153" t="s">
        <v>3</v>
      </c>
      <c r="L302" s="152"/>
      <c r="M302" s="155"/>
      <c r="N302" s="156"/>
      <c r="O302" s="156"/>
      <c r="P302" s="156"/>
      <c r="Q302" s="156"/>
      <c r="R302" s="156"/>
      <c r="S302" s="156"/>
      <c r="T302" s="157"/>
      <c r="AT302" s="153" t="s">
        <v>181</v>
      </c>
      <c r="AU302" s="153" t="s">
        <v>79</v>
      </c>
      <c r="AV302" s="13" t="s">
        <v>76</v>
      </c>
      <c r="AW302" s="13" t="s">
        <v>31</v>
      </c>
      <c r="AX302" s="13" t="s">
        <v>70</v>
      </c>
      <c r="AY302" s="153" t="s">
        <v>173</v>
      </c>
    </row>
    <row r="303" spans="1:65" s="14" customFormat="1">
      <c r="B303" s="158"/>
      <c r="D303" s="148" t="s">
        <v>181</v>
      </c>
      <c r="E303" s="159" t="s">
        <v>3</v>
      </c>
      <c r="F303" s="160" t="s">
        <v>2556</v>
      </c>
      <c r="H303" s="161">
        <v>2.4470000000000001</v>
      </c>
      <c r="L303" s="158"/>
      <c r="M303" s="162"/>
      <c r="N303" s="163"/>
      <c r="O303" s="163"/>
      <c r="P303" s="163"/>
      <c r="Q303" s="163"/>
      <c r="R303" s="163"/>
      <c r="S303" s="163"/>
      <c r="T303" s="164"/>
      <c r="AT303" s="159" t="s">
        <v>181</v>
      </c>
      <c r="AU303" s="159" t="s">
        <v>79</v>
      </c>
      <c r="AV303" s="14" t="s">
        <v>79</v>
      </c>
      <c r="AW303" s="14" t="s">
        <v>31</v>
      </c>
      <c r="AX303" s="14" t="s">
        <v>70</v>
      </c>
      <c r="AY303" s="159" t="s">
        <v>173</v>
      </c>
    </row>
    <row r="304" spans="1:65" s="15" customFormat="1">
      <c r="B304" s="165"/>
      <c r="D304" s="148" t="s">
        <v>181</v>
      </c>
      <c r="E304" s="166" t="s">
        <v>3</v>
      </c>
      <c r="F304" s="167" t="s">
        <v>188</v>
      </c>
      <c r="H304" s="168">
        <v>2.4470000000000001</v>
      </c>
      <c r="L304" s="165"/>
      <c r="M304" s="169"/>
      <c r="N304" s="170"/>
      <c r="O304" s="170"/>
      <c r="P304" s="170"/>
      <c r="Q304" s="170"/>
      <c r="R304" s="170"/>
      <c r="S304" s="170"/>
      <c r="T304" s="171"/>
      <c r="AT304" s="166" t="s">
        <v>181</v>
      </c>
      <c r="AU304" s="166" t="s">
        <v>79</v>
      </c>
      <c r="AV304" s="15" t="s">
        <v>178</v>
      </c>
      <c r="AW304" s="15" t="s">
        <v>31</v>
      </c>
      <c r="AX304" s="15" t="s">
        <v>76</v>
      </c>
      <c r="AY304" s="166" t="s">
        <v>173</v>
      </c>
    </row>
    <row r="305" spans="1:65" s="2" customFormat="1" ht="21.75" customHeight="1">
      <c r="A305" s="30"/>
      <c r="B305" s="135"/>
      <c r="C305" s="136" t="s">
        <v>333</v>
      </c>
      <c r="D305" s="136" t="s">
        <v>175</v>
      </c>
      <c r="E305" s="137" t="s">
        <v>391</v>
      </c>
      <c r="F305" s="138" t="s">
        <v>392</v>
      </c>
      <c r="G305" s="139" t="s">
        <v>293</v>
      </c>
      <c r="H305" s="140">
        <v>3</v>
      </c>
      <c r="I305" s="141"/>
      <c r="J305" s="141">
        <f>ROUND(I305*H305,2)</f>
        <v>0</v>
      </c>
      <c r="K305" s="138" t="s">
        <v>177</v>
      </c>
      <c r="L305" s="31"/>
      <c r="M305" s="142" t="s">
        <v>3</v>
      </c>
      <c r="N305" s="143" t="s">
        <v>41</v>
      </c>
      <c r="O305" s="144">
        <v>7.0839999999999996</v>
      </c>
      <c r="P305" s="144">
        <f>O305*H305</f>
        <v>21.251999999999999</v>
      </c>
      <c r="Q305" s="144">
        <v>4.62E-3</v>
      </c>
      <c r="R305" s="144">
        <f>Q305*H305</f>
        <v>1.3860000000000001E-2</v>
      </c>
      <c r="S305" s="144">
        <v>0</v>
      </c>
      <c r="T305" s="145">
        <f>S305*H305</f>
        <v>0</v>
      </c>
      <c r="U305" s="30"/>
      <c r="V305" s="30"/>
      <c r="W305" s="30"/>
      <c r="X305" s="30"/>
      <c r="Y305" s="30"/>
      <c r="Z305" s="30"/>
      <c r="AA305" s="30"/>
      <c r="AB305" s="30"/>
      <c r="AC305" s="30"/>
      <c r="AD305" s="30"/>
      <c r="AE305" s="30"/>
      <c r="AR305" s="146" t="s">
        <v>178</v>
      </c>
      <c r="AT305" s="146" t="s">
        <v>175</v>
      </c>
      <c r="AU305" s="146" t="s">
        <v>79</v>
      </c>
      <c r="AY305" s="18" t="s">
        <v>173</v>
      </c>
      <c r="BE305" s="147">
        <f>IF(N305="základní",J305,0)</f>
        <v>0</v>
      </c>
      <c r="BF305" s="147">
        <f>IF(N305="snížená",J305,0)</f>
        <v>0</v>
      </c>
      <c r="BG305" s="147">
        <f>IF(N305="zákl. přenesená",J305,0)</f>
        <v>0</v>
      </c>
      <c r="BH305" s="147">
        <f>IF(N305="sníž. přenesená",J305,0)</f>
        <v>0</v>
      </c>
      <c r="BI305" s="147">
        <f>IF(N305="nulová",J305,0)</f>
        <v>0</v>
      </c>
      <c r="BJ305" s="18" t="s">
        <v>76</v>
      </c>
      <c r="BK305" s="147">
        <f>ROUND(I305*H305,2)</f>
        <v>0</v>
      </c>
      <c r="BL305" s="18" t="s">
        <v>178</v>
      </c>
      <c r="BM305" s="146" t="s">
        <v>2557</v>
      </c>
    </row>
    <row r="306" spans="1:65" s="2" customFormat="1" ht="165.75">
      <c r="A306" s="30"/>
      <c r="B306" s="31"/>
      <c r="C306" s="30"/>
      <c r="D306" s="148" t="s">
        <v>179</v>
      </c>
      <c r="E306" s="30"/>
      <c r="F306" s="149" t="s">
        <v>393</v>
      </c>
      <c r="G306" s="30"/>
      <c r="H306" s="30"/>
      <c r="I306" s="30"/>
      <c r="J306" s="30"/>
      <c r="K306" s="30"/>
      <c r="L306" s="31"/>
      <c r="M306" s="150"/>
      <c r="N306" s="151"/>
      <c r="O306" s="51"/>
      <c r="P306" s="51"/>
      <c r="Q306" s="51"/>
      <c r="R306" s="51"/>
      <c r="S306" s="51"/>
      <c r="T306" s="52"/>
      <c r="U306" s="30"/>
      <c r="V306" s="30"/>
      <c r="W306" s="30"/>
      <c r="X306" s="30"/>
      <c r="Y306" s="30"/>
      <c r="Z306" s="30"/>
      <c r="AA306" s="30"/>
      <c r="AB306" s="30"/>
      <c r="AC306" s="30"/>
      <c r="AD306" s="30"/>
      <c r="AE306" s="30"/>
      <c r="AT306" s="18" t="s">
        <v>179</v>
      </c>
      <c r="AU306" s="18" t="s">
        <v>79</v>
      </c>
    </row>
    <row r="307" spans="1:65" s="14" customFormat="1">
      <c r="B307" s="158"/>
      <c r="D307" s="148" t="s">
        <v>181</v>
      </c>
      <c r="E307" s="159" t="s">
        <v>3</v>
      </c>
      <c r="F307" s="160" t="s">
        <v>1333</v>
      </c>
      <c r="H307" s="161">
        <v>3</v>
      </c>
      <c r="L307" s="158"/>
      <c r="M307" s="162"/>
      <c r="N307" s="163"/>
      <c r="O307" s="163"/>
      <c r="P307" s="163"/>
      <c r="Q307" s="163"/>
      <c r="R307" s="163"/>
      <c r="S307" s="163"/>
      <c r="T307" s="164"/>
      <c r="AT307" s="159" t="s">
        <v>181</v>
      </c>
      <c r="AU307" s="159" t="s">
        <v>79</v>
      </c>
      <c r="AV307" s="14" t="s">
        <v>79</v>
      </c>
      <c r="AW307" s="14" t="s">
        <v>31</v>
      </c>
      <c r="AX307" s="14" t="s">
        <v>76</v>
      </c>
      <c r="AY307" s="159" t="s">
        <v>173</v>
      </c>
    </row>
    <row r="308" spans="1:65" s="2" customFormat="1" ht="21.75" customHeight="1">
      <c r="A308" s="30"/>
      <c r="B308" s="135"/>
      <c r="C308" s="136" t="s">
        <v>337</v>
      </c>
      <c r="D308" s="136" t="s">
        <v>175</v>
      </c>
      <c r="E308" s="137" t="s">
        <v>396</v>
      </c>
      <c r="F308" s="138" t="s">
        <v>397</v>
      </c>
      <c r="G308" s="139" t="s">
        <v>267</v>
      </c>
      <c r="H308" s="140">
        <v>297.10000000000002</v>
      </c>
      <c r="I308" s="141"/>
      <c r="J308" s="141">
        <f>ROUND(I308*H308,2)</f>
        <v>0</v>
      </c>
      <c r="K308" s="138" t="s">
        <v>3</v>
      </c>
      <c r="L308" s="31"/>
      <c r="M308" s="142" t="s">
        <v>3</v>
      </c>
      <c r="N308" s="143" t="s">
        <v>41</v>
      </c>
      <c r="O308" s="144">
        <v>0</v>
      </c>
      <c r="P308" s="144">
        <f>O308*H308</f>
        <v>0</v>
      </c>
      <c r="Q308" s="144">
        <v>0.1</v>
      </c>
      <c r="R308" s="144">
        <f>Q308*H308</f>
        <v>29.710000000000004</v>
      </c>
      <c r="S308" s="144">
        <v>0</v>
      </c>
      <c r="T308" s="145">
        <f>S308*H308</f>
        <v>0</v>
      </c>
      <c r="U308" s="30"/>
      <c r="V308" s="30"/>
      <c r="W308" s="30"/>
      <c r="X308" s="30"/>
      <c r="Y308" s="30"/>
      <c r="Z308" s="30"/>
      <c r="AA308" s="30"/>
      <c r="AB308" s="30"/>
      <c r="AC308" s="30"/>
      <c r="AD308" s="30"/>
      <c r="AE308" s="30"/>
      <c r="AR308" s="146" t="s">
        <v>178</v>
      </c>
      <c r="AT308" s="146" t="s">
        <v>175</v>
      </c>
      <c r="AU308" s="146" t="s">
        <v>79</v>
      </c>
      <c r="AY308" s="18" t="s">
        <v>173</v>
      </c>
      <c r="BE308" s="147">
        <f>IF(N308="základní",J308,0)</f>
        <v>0</v>
      </c>
      <c r="BF308" s="147">
        <f>IF(N308="snížená",J308,0)</f>
        <v>0</v>
      </c>
      <c r="BG308" s="147">
        <f>IF(N308="zákl. přenesená",J308,0)</f>
        <v>0</v>
      </c>
      <c r="BH308" s="147">
        <f>IF(N308="sníž. přenesená",J308,0)</f>
        <v>0</v>
      </c>
      <c r="BI308" s="147">
        <f>IF(N308="nulová",J308,0)</f>
        <v>0</v>
      </c>
      <c r="BJ308" s="18" t="s">
        <v>76</v>
      </c>
      <c r="BK308" s="147">
        <f>ROUND(I308*H308,2)</f>
        <v>0</v>
      </c>
      <c r="BL308" s="18" t="s">
        <v>178</v>
      </c>
      <c r="BM308" s="146" t="s">
        <v>2558</v>
      </c>
    </row>
    <row r="309" spans="1:65" s="2" customFormat="1" ht="58.5">
      <c r="A309" s="30"/>
      <c r="B309" s="31"/>
      <c r="C309" s="30"/>
      <c r="D309" s="148" t="s">
        <v>304</v>
      </c>
      <c r="E309" s="30"/>
      <c r="F309" s="149" t="s">
        <v>398</v>
      </c>
      <c r="G309" s="30"/>
      <c r="H309" s="30"/>
      <c r="I309" s="30"/>
      <c r="J309" s="30"/>
      <c r="K309" s="30"/>
      <c r="L309" s="31"/>
      <c r="M309" s="150"/>
      <c r="N309" s="151"/>
      <c r="O309" s="51"/>
      <c r="P309" s="51"/>
      <c r="Q309" s="51"/>
      <c r="R309" s="51"/>
      <c r="S309" s="51"/>
      <c r="T309" s="52"/>
      <c r="U309" s="30"/>
      <c r="V309" s="30"/>
      <c r="W309" s="30"/>
      <c r="X309" s="30"/>
      <c r="Y309" s="30"/>
      <c r="Z309" s="30"/>
      <c r="AA309" s="30"/>
      <c r="AB309" s="30"/>
      <c r="AC309" s="30"/>
      <c r="AD309" s="30"/>
      <c r="AE309" s="30"/>
      <c r="AT309" s="18" t="s">
        <v>304</v>
      </c>
      <c r="AU309" s="18" t="s">
        <v>79</v>
      </c>
    </row>
    <row r="310" spans="1:65" s="13" customFormat="1">
      <c r="B310" s="152"/>
      <c r="D310" s="148" t="s">
        <v>181</v>
      </c>
      <c r="E310" s="153" t="s">
        <v>3</v>
      </c>
      <c r="F310" s="154" t="s">
        <v>2559</v>
      </c>
      <c r="H310" s="153" t="s">
        <v>3</v>
      </c>
      <c r="L310" s="152"/>
      <c r="M310" s="155"/>
      <c r="N310" s="156"/>
      <c r="O310" s="156"/>
      <c r="P310" s="156"/>
      <c r="Q310" s="156"/>
      <c r="R310" s="156"/>
      <c r="S310" s="156"/>
      <c r="T310" s="157"/>
      <c r="AT310" s="153" t="s">
        <v>181</v>
      </c>
      <c r="AU310" s="153" t="s">
        <v>79</v>
      </c>
      <c r="AV310" s="13" t="s">
        <v>76</v>
      </c>
      <c r="AW310" s="13" t="s">
        <v>31</v>
      </c>
      <c r="AX310" s="13" t="s">
        <v>70</v>
      </c>
      <c r="AY310" s="153" t="s">
        <v>173</v>
      </c>
    </row>
    <row r="311" spans="1:65" s="14" customFormat="1">
      <c r="B311" s="158"/>
      <c r="D311" s="148" t="s">
        <v>181</v>
      </c>
      <c r="E311" s="159" t="s">
        <v>3</v>
      </c>
      <c r="F311" s="160" t="s">
        <v>2560</v>
      </c>
      <c r="H311" s="161">
        <v>297.10000000000002</v>
      </c>
      <c r="L311" s="158"/>
      <c r="M311" s="162"/>
      <c r="N311" s="163"/>
      <c r="O311" s="163"/>
      <c r="P311" s="163"/>
      <c r="Q311" s="163"/>
      <c r="R311" s="163"/>
      <c r="S311" s="163"/>
      <c r="T311" s="164"/>
      <c r="AT311" s="159" t="s">
        <v>181</v>
      </c>
      <c r="AU311" s="159" t="s">
        <v>79</v>
      </c>
      <c r="AV311" s="14" t="s">
        <v>79</v>
      </c>
      <c r="AW311" s="14" t="s">
        <v>31</v>
      </c>
      <c r="AX311" s="14" t="s">
        <v>70</v>
      </c>
      <c r="AY311" s="159" t="s">
        <v>173</v>
      </c>
    </row>
    <row r="312" spans="1:65" s="15" customFormat="1">
      <c r="B312" s="165"/>
      <c r="D312" s="148" t="s">
        <v>181</v>
      </c>
      <c r="E312" s="166" t="s">
        <v>3</v>
      </c>
      <c r="F312" s="167" t="s">
        <v>188</v>
      </c>
      <c r="H312" s="168">
        <v>297.10000000000002</v>
      </c>
      <c r="L312" s="165"/>
      <c r="M312" s="169"/>
      <c r="N312" s="170"/>
      <c r="O312" s="170"/>
      <c r="P312" s="170"/>
      <c r="Q312" s="170"/>
      <c r="R312" s="170"/>
      <c r="S312" s="170"/>
      <c r="T312" s="171"/>
      <c r="AT312" s="166" t="s">
        <v>181</v>
      </c>
      <c r="AU312" s="166" t="s">
        <v>79</v>
      </c>
      <c r="AV312" s="15" t="s">
        <v>178</v>
      </c>
      <c r="AW312" s="15" t="s">
        <v>31</v>
      </c>
      <c r="AX312" s="15" t="s">
        <v>76</v>
      </c>
      <c r="AY312" s="166" t="s">
        <v>173</v>
      </c>
    </row>
    <row r="313" spans="1:65" s="12" customFormat="1" ht="22.9" customHeight="1">
      <c r="B313" s="123"/>
      <c r="D313" s="124" t="s">
        <v>69</v>
      </c>
      <c r="E313" s="133" t="s">
        <v>401</v>
      </c>
      <c r="F313" s="133" t="s">
        <v>402</v>
      </c>
      <c r="J313" s="134">
        <f>BK313</f>
        <v>0</v>
      </c>
      <c r="L313" s="123"/>
      <c r="M313" s="127"/>
      <c r="N313" s="128"/>
      <c r="O313" s="128"/>
      <c r="P313" s="129">
        <f>SUM(P314:P328)</f>
        <v>22.711433</v>
      </c>
      <c r="Q313" s="128"/>
      <c r="R313" s="129">
        <f>SUM(R314:R328)</f>
        <v>0</v>
      </c>
      <c r="S313" s="128"/>
      <c r="T313" s="130">
        <f>SUM(T314:T328)</f>
        <v>0</v>
      </c>
      <c r="AR313" s="124" t="s">
        <v>76</v>
      </c>
      <c r="AT313" s="131" t="s">
        <v>69</v>
      </c>
      <c r="AU313" s="131" t="s">
        <v>76</v>
      </c>
      <c r="AY313" s="124" t="s">
        <v>173</v>
      </c>
      <c r="BK313" s="132">
        <f>SUM(BK314:BK328)</f>
        <v>0</v>
      </c>
    </row>
    <row r="314" spans="1:65" s="2" customFormat="1" ht="21.75" customHeight="1">
      <c r="A314" s="30"/>
      <c r="B314" s="135"/>
      <c r="C314" s="136" t="s">
        <v>338</v>
      </c>
      <c r="D314" s="136" t="s">
        <v>175</v>
      </c>
      <c r="E314" s="137" t="s">
        <v>404</v>
      </c>
      <c r="F314" s="138" t="s">
        <v>405</v>
      </c>
      <c r="G314" s="139" t="s">
        <v>239</v>
      </c>
      <c r="H314" s="140">
        <v>156.06100000000001</v>
      </c>
      <c r="I314" s="141"/>
      <c r="J314" s="141">
        <f>ROUND(I314*H314,2)</f>
        <v>0</v>
      </c>
      <c r="K314" s="138" t="s">
        <v>177</v>
      </c>
      <c r="L314" s="31"/>
      <c r="M314" s="142" t="s">
        <v>3</v>
      </c>
      <c r="N314" s="143" t="s">
        <v>41</v>
      </c>
      <c r="O314" s="144">
        <v>0.125</v>
      </c>
      <c r="P314" s="144">
        <f>O314*H314</f>
        <v>19.507625000000001</v>
      </c>
      <c r="Q314" s="144">
        <v>0</v>
      </c>
      <c r="R314" s="144">
        <f>Q314*H314</f>
        <v>0</v>
      </c>
      <c r="S314" s="144">
        <v>0</v>
      </c>
      <c r="T314" s="145">
        <f>S314*H314</f>
        <v>0</v>
      </c>
      <c r="U314" s="30"/>
      <c r="V314" s="30"/>
      <c r="W314" s="30"/>
      <c r="X314" s="30"/>
      <c r="Y314" s="30"/>
      <c r="Z314" s="30"/>
      <c r="AA314" s="30"/>
      <c r="AB314" s="30"/>
      <c r="AC314" s="30"/>
      <c r="AD314" s="30"/>
      <c r="AE314" s="30"/>
      <c r="AR314" s="146" t="s">
        <v>178</v>
      </c>
      <c r="AT314" s="146" t="s">
        <v>175</v>
      </c>
      <c r="AU314" s="146" t="s">
        <v>79</v>
      </c>
      <c r="AY314" s="18" t="s">
        <v>173</v>
      </c>
      <c r="BE314" s="147">
        <f>IF(N314="základní",J314,0)</f>
        <v>0</v>
      </c>
      <c r="BF314" s="147">
        <f>IF(N314="snížená",J314,0)</f>
        <v>0</v>
      </c>
      <c r="BG314" s="147">
        <f>IF(N314="zákl. přenesená",J314,0)</f>
        <v>0</v>
      </c>
      <c r="BH314" s="147">
        <f>IF(N314="sníž. přenesená",J314,0)</f>
        <v>0</v>
      </c>
      <c r="BI314" s="147">
        <f>IF(N314="nulová",J314,0)</f>
        <v>0</v>
      </c>
      <c r="BJ314" s="18" t="s">
        <v>76</v>
      </c>
      <c r="BK314" s="147">
        <f>ROUND(I314*H314,2)</f>
        <v>0</v>
      </c>
      <c r="BL314" s="18" t="s">
        <v>178</v>
      </c>
      <c r="BM314" s="146" t="s">
        <v>2561</v>
      </c>
    </row>
    <row r="315" spans="1:65" s="2" customFormat="1" ht="87.75">
      <c r="A315" s="30"/>
      <c r="B315" s="31"/>
      <c r="C315" s="30"/>
      <c r="D315" s="148" t="s">
        <v>179</v>
      </c>
      <c r="E315" s="30"/>
      <c r="F315" s="149" t="s">
        <v>406</v>
      </c>
      <c r="G315" s="30"/>
      <c r="H315" s="30"/>
      <c r="I315" s="30"/>
      <c r="J315" s="30"/>
      <c r="K315" s="30"/>
      <c r="L315" s="31"/>
      <c r="M315" s="150"/>
      <c r="N315" s="151"/>
      <c r="O315" s="51"/>
      <c r="P315" s="51"/>
      <c r="Q315" s="51"/>
      <c r="R315" s="51"/>
      <c r="S315" s="51"/>
      <c r="T315" s="52"/>
      <c r="U315" s="30"/>
      <c r="V315" s="30"/>
      <c r="W315" s="30"/>
      <c r="X315" s="30"/>
      <c r="Y315" s="30"/>
      <c r="Z315" s="30"/>
      <c r="AA315" s="30"/>
      <c r="AB315" s="30"/>
      <c r="AC315" s="30"/>
      <c r="AD315" s="30"/>
      <c r="AE315" s="30"/>
      <c r="AT315" s="18" t="s">
        <v>179</v>
      </c>
      <c r="AU315" s="18" t="s">
        <v>79</v>
      </c>
    </row>
    <row r="316" spans="1:65" s="2" customFormat="1" ht="33" customHeight="1">
      <c r="A316" s="30"/>
      <c r="B316" s="135"/>
      <c r="C316" s="136" t="s">
        <v>343</v>
      </c>
      <c r="D316" s="136" t="s">
        <v>175</v>
      </c>
      <c r="E316" s="137" t="s">
        <v>408</v>
      </c>
      <c r="F316" s="138" t="s">
        <v>409</v>
      </c>
      <c r="G316" s="139" t="s">
        <v>239</v>
      </c>
      <c r="H316" s="140">
        <v>533.96799999999996</v>
      </c>
      <c r="I316" s="141"/>
      <c r="J316" s="141">
        <f>ROUND(I316*H316,2)</f>
        <v>0</v>
      </c>
      <c r="K316" s="138" t="s">
        <v>177</v>
      </c>
      <c r="L316" s="31"/>
      <c r="M316" s="142" t="s">
        <v>3</v>
      </c>
      <c r="N316" s="143" t="s">
        <v>41</v>
      </c>
      <c r="O316" s="144">
        <v>6.0000000000000001E-3</v>
      </c>
      <c r="P316" s="144">
        <f>O316*H316</f>
        <v>3.203808</v>
      </c>
      <c r="Q316" s="144">
        <v>0</v>
      </c>
      <c r="R316" s="144">
        <f>Q316*H316</f>
        <v>0</v>
      </c>
      <c r="S316" s="144">
        <v>0</v>
      </c>
      <c r="T316" s="145">
        <f>S316*H316</f>
        <v>0</v>
      </c>
      <c r="U316" s="30"/>
      <c r="V316" s="30"/>
      <c r="W316" s="30"/>
      <c r="X316" s="30"/>
      <c r="Y316" s="30"/>
      <c r="Z316" s="30"/>
      <c r="AA316" s="30"/>
      <c r="AB316" s="30"/>
      <c r="AC316" s="30"/>
      <c r="AD316" s="30"/>
      <c r="AE316" s="30"/>
      <c r="AR316" s="146" t="s">
        <v>178</v>
      </c>
      <c r="AT316" s="146" t="s">
        <v>175</v>
      </c>
      <c r="AU316" s="146" t="s">
        <v>79</v>
      </c>
      <c r="AY316" s="18" t="s">
        <v>173</v>
      </c>
      <c r="BE316" s="147">
        <f>IF(N316="základní",J316,0)</f>
        <v>0</v>
      </c>
      <c r="BF316" s="147">
        <f>IF(N316="snížená",J316,0)</f>
        <v>0</v>
      </c>
      <c r="BG316" s="147">
        <f>IF(N316="zákl. přenesená",J316,0)</f>
        <v>0</v>
      </c>
      <c r="BH316" s="147">
        <f>IF(N316="sníž. přenesená",J316,0)</f>
        <v>0</v>
      </c>
      <c r="BI316" s="147">
        <f>IF(N316="nulová",J316,0)</f>
        <v>0</v>
      </c>
      <c r="BJ316" s="18" t="s">
        <v>76</v>
      </c>
      <c r="BK316" s="147">
        <f>ROUND(I316*H316,2)</f>
        <v>0</v>
      </c>
      <c r="BL316" s="18" t="s">
        <v>178</v>
      </c>
      <c r="BM316" s="146" t="s">
        <v>2562</v>
      </c>
    </row>
    <row r="317" spans="1:65" s="2" customFormat="1" ht="87.75">
      <c r="A317" s="30"/>
      <c r="B317" s="31"/>
      <c r="C317" s="30"/>
      <c r="D317" s="148" t="s">
        <v>179</v>
      </c>
      <c r="E317" s="30"/>
      <c r="F317" s="149" t="s">
        <v>406</v>
      </c>
      <c r="G317" s="30"/>
      <c r="H317" s="30"/>
      <c r="I317" s="30"/>
      <c r="J317" s="30"/>
      <c r="K317" s="30"/>
      <c r="L317" s="31"/>
      <c r="M317" s="150"/>
      <c r="N317" s="151"/>
      <c r="O317" s="51"/>
      <c r="P317" s="51"/>
      <c r="Q317" s="51"/>
      <c r="R317" s="51"/>
      <c r="S317" s="51"/>
      <c r="T317" s="52"/>
      <c r="U317" s="30"/>
      <c r="V317" s="30"/>
      <c r="W317" s="30"/>
      <c r="X317" s="30"/>
      <c r="Y317" s="30"/>
      <c r="Z317" s="30"/>
      <c r="AA317" s="30"/>
      <c r="AB317" s="30"/>
      <c r="AC317" s="30"/>
      <c r="AD317" s="30"/>
      <c r="AE317" s="30"/>
      <c r="AT317" s="18" t="s">
        <v>179</v>
      </c>
      <c r="AU317" s="18" t="s">
        <v>79</v>
      </c>
    </row>
    <row r="318" spans="1:65" s="13" customFormat="1">
      <c r="B318" s="152"/>
      <c r="D318" s="148" t="s">
        <v>181</v>
      </c>
      <c r="E318" s="153" t="s">
        <v>3</v>
      </c>
      <c r="F318" s="154" t="s">
        <v>2563</v>
      </c>
      <c r="H318" s="153" t="s">
        <v>3</v>
      </c>
      <c r="L318" s="152"/>
      <c r="M318" s="155"/>
      <c r="N318" s="156"/>
      <c r="O318" s="156"/>
      <c r="P318" s="156"/>
      <c r="Q318" s="156"/>
      <c r="R318" s="156"/>
      <c r="S318" s="156"/>
      <c r="T318" s="157"/>
      <c r="AT318" s="153" t="s">
        <v>181</v>
      </c>
      <c r="AU318" s="153" t="s">
        <v>79</v>
      </c>
      <c r="AV318" s="13" t="s">
        <v>76</v>
      </c>
      <c r="AW318" s="13" t="s">
        <v>31</v>
      </c>
      <c r="AX318" s="13" t="s">
        <v>70</v>
      </c>
      <c r="AY318" s="153" t="s">
        <v>173</v>
      </c>
    </row>
    <row r="319" spans="1:65" s="14" customFormat="1">
      <c r="B319" s="158"/>
      <c r="D319" s="148" t="s">
        <v>181</v>
      </c>
      <c r="E319" s="159" t="s">
        <v>3</v>
      </c>
      <c r="F319" s="160" t="s">
        <v>2564</v>
      </c>
      <c r="H319" s="161">
        <v>533.96799999999996</v>
      </c>
      <c r="L319" s="158"/>
      <c r="M319" s="162"/>
      <c r="N319" s="163"/>
      <c r="O319" s="163"/>
      <c r="P319" s="163"/>
      <c r="Q319" s="163"/>
      <c r="R319" s="163"/>
      <c r="S319" s="163"/>
      <c r="T319" s="164"/>
      <c r="AT319" s="159" t="s">
        <v>181</v>
      </c>
      <c r="AU319" s="159" t="s">
        <v>79</v>
      </c>
      <c r="AV319" s="14" t="s">
        <v>79</v>
      </c>
      <c r="AW319" s="14" t="s">
        <v>31</v>
      </c>
      <c r="AX319" s="14" t="s">
        <v>76</v>
      </c>
      <c r="AY319" s="159" t="s">
        <v>173</v>
      </c>
    </row>
    <row r="320" spans="1:65" s="2" customFormat="1" ht="33" customHeight="1">
      <c r="A320" s="30"/>
      <c r="B320" s="135"/>
      <c r="C320" s="136" t="s">
        <v>347</v>
      </c>
      <c r="D320" s="136" t="s">
        <v>175</v>
      </c>
      <c r="E320" s="137" t="s">
        <v>566</v>
      </c>
      <c r="F320" s="138" t="s">
        <v>567</v>
      </c>
      <c r="G320" s="139" t="s">
        <v>239</v>
      </c>
      <c r="H320" s="140">
        <v>9.4250000000000007</v>
      </c>
      <c r="I320" s="141"/>
      <c r="J320" s="141">
        <f>ROUND(I320*H320,2)</f>
        <v>0</v>
      </c>
      <c r="K320" s="138" t="s">
        <v>177</v>
      </c>
      <c r="L320" s="31"/>
      <c r="M320" s="142" t="s">
        <v>3</v>
      </c>
      <c r="N320" s="143" t="s">
        <v>41</v>
      </c>
      <c r="O320" s="144">
        <v>0</v>
      </c>
      <c r="P320" s="144">
        <f>O320*H320</f>
        <v>0</v>
      </c>
      <c r="Q320" s="144">
        <v>0</v>
      </c>
      <c r="R320" s="144">
        <f>Q320*H320</f>
        <v>0</v>
      </c>
      <c r="S320" s="144">
        <v>0</v>
      </c>
      <c r="T320" s="145">
        <f>S320*H320</f>
        <v>0</v>
      </c>
      <c r="U320" s="30"/>
      <c r="V320" s="30"/>
      <c r="W320" s="30"/>
      <c r="X320" s="30"/>
      <c r="Y320" s="30"/>
      <c r="Z320" s="30"/>
      <c r="AA320" s="30"/>
      <c r="AB320" s="30"/>
      <c r="AC320" s="30"/>
      <c r="AD320" s="30"/>
      <c r="AE320" s="30"/>
      <c r="AR320" s="146" t="s">
        <v>178</v>
      </c>
      <c r="AT320" s="146" t="s">
        <v>175</v>
      </c>
      <c r="AU320" s="146" t="s">
        <v>79</v>
      </c>
      <c r="AY320" s="18" t="s">
        <v>173</v>
      </c>
      <c r="BE320" s="147">
        <f>IF(N320="základní",J320,0)</f>
        <v>0</v>
      </c>
      <c r="BF320" s="147">
        <f>IF(N320="snížená",J320,0)</f>
        <v>0</v>
      </c>
      <c r="BG320" s="147">
        <f>IF(N320="zákl. přenesená",J320,0)</f>
        <v>0</v>
      </c>
      <c r="BH320" s="147">
        <f>IF(N320="sníž. přenesená",J320,0)</f>
        <v>0</v>
      </c>
      <c r="BI320" s="147">
        <f>IF(N320="nulová",J320,0)</f>
        <v>0</v>
      </c>
      <c r="BJ320" s="18" t="s">
        <v>76</v>
      </c>
      <c r="BK320" s="147">
        <f>ROUND(I320*H320,2)</f>
        <v>0</v>
      </c>
      <c r="BL320" s="18" t="s">
        <v>178</v>
      </c>
      <c r="BM320" s="146" t="s">
        <v>2565</v>
      </c>
    </row>
    <row r="321" spans="1:65" s="2" customFormat="1" ht="97.5">
      <c r="A321" s="30"/>
      <c r="B321" s="31"/>
      <c r="C321" s="30"/>
      <c r="D321" s="148" t="s">
        <v>179</v>
      </c>
      <c r="E321" s="30"/>
      <c r="F321" s="149" t="s">
        <v>414</v>
      </c>
      <c r="G321" s="30"/>
      <c r="H321" s="30"/>
      <c r="I321" s="30"/>
      <c r="J321" s="30"/>
      <c r="K321" s="30"/>
      <c r="L321" s="31"/>
      <c r="M321" s="150"/>
      <c r="N321" s="151"/>
      <c r="O321" s="51"/>
      <c r="P321" s="51"/>
      <c r="Q321" s="51"/>
      <c r="R321" s="51"/>
      <c r="S321" s="51"/>
      <c r="T321" s="52"/>
      <c r="U321" s="30"/>
      <c r="V321" s="30"/>
      <c r="W321" s="30"/>
      <c r="X321" s="30"/>
      <c r="Y321" s="30"/>
      <c r="Z321" s="30"/>
      <c r="AA321" s="30"/>
      <c r="AB321" s="30"/>
      <c r="AC321" s="30"/>
      <c r="AD321" s="30"/>
      <c r="AE321" s="30"/>
      <c r="AT321" s="18" t="s">
        <v>179</v>
      </c>
      <c r="AU321" s="18" t="s">
        <v>79</v>
      </c>
    </row>
    <row r="322" spans="1:65" s="14" customFormat="1">
      <c r="B322" s="158"/>
      <c r="D322" s="148" t="s">
        <v>181</v>
      </c>
      <c r="E322" s="159" t="s">
        <v>3</v>
      </c>
      <c r="F322" s="160" t="s">
        <v>2566</v>
      </c>
      <c r="H322" s="161">
        <v>9.4250000000000007</v>
      </c>
      <c r="L322" s="158"/>
      <c r="M322" s="162"/>
      <c r="N322" s="163"/>
      <c r="O322" s="163"/>
      <c r="P322" s="163"/>
      <c r="Q322" s="163"/>
      <c r="R322" s="163"/>
      <c r="S322" s="163"/>
      <c r="T322" s="164"/>
      <c r="AT322" s="159" t="s">
        <v>181</v>
      </c>
      <c r="AU322" s="159" t="s">
        <v>79</v>
      </c>
      <c r="AV322" s="14" t="s">
        <v>79</v>
      </c>
      <c r="AW322" s="14" t="s">
        <v>31</v>
      </c>
      <c r="AX322" s="14" t="s">
        <v>70</v>
      </c>
      <c r="AY322" s="159" t="s">
        <v>173</v>
      </c>
    </row>
    <row r="323" spans="1:65" s="15" customFormat="1">
      <c r="B323" s="165"/>
      <c r="D323" s="148" t="s">
        <v>181</v>
      </c>
      <c r="E323" s="166" t="s">
        <v>3</v>
      </c>
      <c r="F323" s="167" t="s">
        <v>188</v>
      </c>
      <c r="H323" s="168">
        <v>9.4250000000000007</v>
      </c>
      <c r="L323" s="165"/>
      <c r="M323" s="169"/>
      <c r="N323" s="170"/>
      <c r="O323" s="170"/>
      <c r="P323" s="170"/>
      <c r="Q323" s="170"/>
      <c r="R323" s="170"/>
      <c r="S323" s="170"/>
      <c r="T323" s="171"/>
      <c r="AT323" s="166" t="s">
        <v>181</v>
      </c>
      <c r="AU323" s="166" t="s">
        <v>79</v>
      </c>
      <c r="AV323" s="15" t="s">
        <v>178</v>
      </c>
      <c r="AW323" s="15" t="s">
        <v>31</v>
      </c>
      <c r="AX323" s="15" t="s">
        <v>76</v>
      </c>
      <c r="AY323" s="166" t="s">
        <v>173</v>
      </c>
    </row>
    <row r="324" spans="1:65" s="2" customFormat="1" ht="33" customHeight="1">
      <c r="A324" s="30"/>
      <c r="B324" s="135"/>
      <c r="C324" s="136" t="s">
        <v>352</v>
      </c>
      <c r="D324" s="136" t="s">
        <v>175</v>
      </c>
      <c r="E324" s="137" t="s">
        <v>416</v>
      </c>
      <c r="F324" s="138" t="s">
        <v>238</v>
      </c>
      <c r="G324" s="139" t="s">
        <v>239</v>
      </c>
      <c r="H324" s="140">
        <v>54.255000000000003</v>
      </c>
      <c r="I324" s="141"/>
      <c r="J324" s="141">
        <f>ROUND(I324*H324,2)</f>
        <v>0</v>
      </c>
      <c r="K324" s="138" t="s">
        <v>177</v>
      </c>
      <c r="L324" s="31"/>
      <c r="M324" s="142" t="s">
        <v>3</v>
      </c>
      <c r="N324" s="143" t="s">
        <v>41</v>
      </c>
      <c r="O324" s="144">
        <v>0</v>
      </c>
      <c r="P324" s="144">
        <f>O324*H324</f>
        <v>0</v>
      </c>
      <c r="Q324" s="144">
        <v>0</v>
      </c>
      <c r="R324" s="144">
        <f>Q324*H324</f>
        <v>0</v>
      </c>
      <c r="S324" s="144">
        <v>0</v>
      </c>
      <c r="T324" s="145">
        <f>S324*H324</f>
        <v>0</v>
      </c>
      <c r="U324" s="30"/>
      <c r="V324" s="30"/>
      <c r="W324" s="30"/>
      <c r="X324" s="30"/>
      <c r="Y324" s="30"/>
      <c r="Z324" s="30"/>
      <c r="AA324" s="30"/>
      <c r="AB324" s="30"/>
      <c r="AC324" s="30"/>
      <c r="AD324" s="30"/>
      <c r="AE324" s="30"/>
      <c r="AR324" s="146" t="s">
        <v>178</v>
      </c>
      <c r="AT324" s="146" t="s">
        <v>175</v>
      </c>
      <c r="AU324" s="146" t="s">
        <v>79</v>
      </c>
      <c r="AY324" s="18" t="s">
        <v>173</v>
      </c>
      <c r="BE324" s="147">
        <f>IF(N324="základní",J324,0)</f>
        <v>0</v>
      </c>
      <c r="BF324" s="147">
        <f>IF(N324="snížená",J324,0)</f>
        <v>0</v>
      </c>
      <c r="BG324" s="147">
        <f>IF(N324="zákl. přenesená",J324,0)</f>
        <v>0</v>
      </c>
      <c r="BH324" s="147">
        <f>IF(N324="sníž. přenesená",J324,0)</f>
        <v>0</v>
      </c>
      <c r="BI324" s="147">
        <f>IF(N324="nulová",J324,0)</f>
        <v>0</v>
      </c>
      <c r="BJ324" s="18" t="s">
        <v>76</v>
      </c>
      <c r="BK324" s="147">
        <f>ROUND(I324*H324,2)</f>
        <v>0</v>
      </c>
      <c r="BL324" s="18" t="s">
        <v>178</v>
      </c>
      <c r="BM324" s="146" t="s">
        <v>2567</v>
      </c>
    </row>
    <row r="325" spans="1:65" s="2" customFormat="1" ht="97.5">
      <c r="A325" s="30"/>
      <c r="B325" s="31"/>
      <c r="C325" s="30"/>
      <c r="D325" s="148" t="s">
        <v>179</v>
      </c>
      <c r="E325" s="30"/>
      <c r="F325" s="149" t="s">
        <v>414</v>
      </c>
      <c r="G325" s="30"/>
      <c r="H325" s="30"/>
      <c r="I325" s="30"/>
      <c r="J325" s="30"/>
      <c r="K325" s="30"/>
      <c r="L325" s="31"/>
      <c r="M325" s="150"/>
      <c r="N325" s="151"/>
      <c r="O325" s="51"/>
      <c r="P325" s="51"/>
      <c r="Q325" s="51"/>
      <c r="R325" s="51"/>
      <c r="S325" s="51"/>
      <c r="T325" s="52"/>
      <c r="U325" s="30"/>
      <c r="V325" s="30"/>
      <c r="W325" s="30"/>
      <c r="X325" s="30"/>
      <c r="Y325" s="30"/>
      <c r="Z325" s="30"/>
      <c r="AA325" s="30"/>
      <c r="AB325" s="30"/>
      <c r="AC325" s="30"/>
      <c r="AD325" s="30"/>
      <c r="AE325" s="30"/>
      <c r="AT325" s="18" t="s">
        <v>179</v>
      </c>
      <c r="AU325" s="18" t="s">
        <v>79</v>
      </c>
    </row>
    <row r="326" spans="1:65" s="14" customFormat="1">
      <c r="B326" s="158"/>
      <c r="D326" s="148" t="s">
        <v>181</v>
      </c>
      <c r="E326" s="159" t="s">
        <v>3</v>
      </c>
      <c r="F326" s="160" t="s">
        <v>2568</v>
      </c>
      <c r="H326" s="161">
        <v>44.88</v>
      </c>
      <c r="L326" s="158"/>
      <c r="M326" s="162"/>
      <c r="N326" s="163"/>
      <c r="O326" s="163"/>
      <c r="P326" s="163"/>
      <c r="Q326" s="163"/>
      <c r="R326" s="163"/>
      <c r="S326" s="163"/>
      <c r="T326" s="164"/>
      <c r="AT326" s="159" t="s">
        <v>181</v>
      </c>
      <c r="AU326" s="159" t="s">
        <v>79</v>
      </c>
      <c r="AV326" s="14" t="s">
        <v>79</v>
      </c>
      <c r="AW326" s="14" t="s">
        <v>31</v>
      </c>
      <c r="AX326" s="14" t="s">
        <v>70</v>
      </c>
      <c r="AY326" s="159" t="s">
        <v>173</v>
      </c>
    </row>
    <row r="327" spans="1:65" s="14" customFormat="1">
      <c r="B327" s="158"/>
      <c r="D327" s="148" t="s">
        <v>181</v>
      </c>
      <c r="E327" s="159" t="s">
        <v>3</v>
      </c>
      <c r="F327" s="160" t="s">
        <v>2569</v>
      </c>
      <c r="H327" s="161">
        <v>9.375</v>
      </c>
      <c r="L327" s="158"/>
      <c r="M327" s="162"/>
      <c r="N327" s="163"/>
      <c r="O327" s="163"/>
      <c r="P327" s="163"/>
      <c r="Q327" s="163"/>
      <c r="R327" s="163"/>
      <c r="S327" s="163"/>
      <c r="T327" s="164"/>
      <c r="AT327" s="159" t="s">
        <v>181</v>
      </c>
      <c r="AU327" s="159" t="s">
        <v>79</v>
      </c>
      <c r="AV327" s="14" t="s">
        <v>79</v>
      </c>
      <c r="AW327" s="14" t="s">
        <v>31</v>
      </c>
      <c r="AX327" s="14" t="s">
        <v>70</v>
      </c>
      <c r="AY327" s="159" t="s">
        <v>173</v>
      </c>
    </row>
    <row r="328" spans="1:65" s="15" customFormat="1">
      <c r="B328" s="165"/>
      <c r="D328" s="148" t="s">
        <v>181</v>
      </c>
      <c r="E328" s="166" t="s">
        <v>3</v>
      </c>
      <c r="F328" s="167" t="s">
        <v>188</v>
      </c>
      <c r="H328" s="168">
        <v>54.255000000000003</v>
      </c>
      <c r="L328" s="165"/>
      <c r="M328" s="169"/>
      <c r="N328" s="170"/>
      <c r="O328" s="170"/>
      <c r="P328" s="170"/>
      <c r="Q328" s="170"/>
      <c r="R328" s="170"/>
      <c r="S328" s="170"/>
      <c r="T328" s="171"/>
      <c r="AT328" s="166" t="s">
        <v>181</v>
      </c>
      <c r="AU328" s="166" t="s">
        <v>79</v>
      </c>
      <c r="AV328" s="15" t="s">
        <v>178</v>
      </c>
      <c r="AW328" s="15" t="s">
        <v>31</v>
      </c>
      <c r="AX328" s="15" t="s">
        <v>76</v>
      </c>
      <c r="AY328" s="166" t="s">
        <v>173</v>
      </c>
    </row>
    <row r="329" spans="1:65" s="12" customFormat="1" ht="22.9" customHeight="1">
      <c r="B329" s="123"/>
      <c r="D329" s="124" t="s">
        <v>69</v>
      </c>
      <c r="E329" s="133" t="s">
        <v>417</v>
      </c>
      <c r="F329" s="133" t="s">
        <v>418</v>
      </c>
      <c r="J329" s="134">
        <f>BK329</f>
        <v>0</v>
      </c>
      <c r="L329" s="123"/>
      <c r="M329" s="127"/>
      <c r="N329" s="128"/>
      <c r="O329" s="128"/>
      <c r="P329" s="129">
        <f>SUM(P330:P331)</f>
        <v>16.820954</v>
      </c>
      <c r="Q329" s="128"/>
      <c r="R329" s="129">
        <f>SUM(R330:R331)</f>
        <v>0</v>
      </c>
      <c r="S329" s="128"/>
      <c r="T329" s="130">
        <f>SUM(T330:T331)</f>
        <v>0</v>
      </c>
      <c r="AR329" s="124" t="s">
        <v>76</v>
      </c>
      <c r="AT329" s="131" t="s">
        <v>69</v>
      </c>
      <c r="AU329" s="131" t="s">
        <v>76</v>
      </c>
      <c r="AY329" s="124" t="s">
        <v>173</v>
      </c>
      <c r="BK329" s="132">
        <f>SUM(BK330:BK331)</f>
        <v>0</v>
      </c>
    </row>
    <row r="330" spans="1:65" s="2" customFormat="1" ht="33" customHeight="1">
      <c r="A330" s="30"/>
      <c r="B330" s="135"/>
      <c r="C330" s="136" t="s">
        <v>355</v>
      </c>
      <c r="D330" s="136" t="s">
        <v>175</v>
      </c>
      <c r="E330" s="137" t="s">
        <v>420</v>
      </c>
      <c r="F330" s="138" t="s">
        <v>421</v>
      </c>
      <c r="G330" s="139" t="s">
        <v>239</v>
      </c>
      <c r="H330" s="140">
        <v>148.858</v>
      </c>
      <c r="I330" s="141"/>
      <c r="J330" s="141">
        <f>ROUND(I330*H330,2)</f>
        <v>0</v>
      </c>
      <c r="K330" s="138" t="s">
        <v>177</v>
      </c>
      <c r="L330" s="31"/>
      <c r="M330" s="142" t="s">
        <v>3</v>
      </c>
      <c r="N330" s="143" t="s">
        <v>41</v>
      </c>
      <c r="O330" s="144">
        <v>0.113</v>
      </c>
      <c r="P330" s="144">
        <f>O330*H330</f>
        <v>16.820954</v>
      </c>
      <c r="Q330" s="144">
        <v>0</v>
      </c>
      <c r="R330" s="144">
        <f>Q330*H330</f>
        <v>0</v>
      </c>
      <c r="S330" s="144">
        <v>0</v>
      </c>
      <c r="T330" s="145">
        <f>S330*H330</f>
        <v>0</v>
      </c>
      <c r="U330" s="30"/>
      <c r="V330" s="30"/>
      <c r="W330" s="30"/>
      <c r="X330" s="30"/>
      <c r="Y330" s="30"/>
      <c r="Z330" s="30"/>
      <c r="AA330" s="30"/>
      <c r="AB330" s="30"/>
      <c r="AC330" s="30"/>
      <c r="AD330" s="30"/>
      <c r="AE330" s="30"/>
      <c r="AR330" s="146" t="s">
        <v>178</v>
      </c>
      <c r="AT330" s="146" t="s">
        <v>175</v>
      </c>
      <c r="AU330" s="146" t="s">
        <v>79</v>
      </c>
      <c r="AY330" s="18" t="s">
        <v>173</v>
      </c>
      <c r="BE330" s="147">
        <f>IF(N330="základní",J330,0)</f>
        <v>0</v>
      </c>
      <c r="BF330" s="147">
        <f>IF(N330="snížená",J330,0)</f>
        <v>0</v>
      </c>
      <c r="BG330" s="147">
        <f>IF(N330="zákl. přenesená",J330,0)</f>
        <v>0</v>
      </c>
      <c r="BH330" s="147">
        <f>IF(N330="sníž. přenesená",J330,0)</f>
        <v>0</v>
      </c>
      <c r="BI330" s="147">
        <f>IF(N330="nulová",J330,0)</f>
        <v>0</v>
      </c>
      <c r="BJ330" s="18" t="s">
        <v>76</v>
      </c>
      <c r="BK330" s="147">
        <f>ROUND(I330*H330,2)</f>
        <v>0</v>
      </c>
      <c r="BL330" s="18" t="s">
        <v>178</v>
      </c>
      <c r="BM330" s="146" t="s">
        <v>2570</v>
      </c>
    </row>
    <row r="331" spans="1:65" s="2" customFormat="1" ht="39">
      <c r="A331" s="30"/>
      <c r="B331" s="31"/>
      <c r="C331" s="30"/>
      <c r="D331" s="148" t="s">
        <v>179</v>
      </c>
      <c r="E331" s="30"/>
      <c r="F331" s="149" t="s">
        <v>422</v>
      </c>
      <c r="G331" s="30"/>
      <c r="H331" s="30"/>
      <c r="I331" s="30"/>
      <c r="J331" s="30"/>
      <c r="K331" s="30"/>
      <c r="L331" s="31"/>
      <c r="M331" s="150"/>
      <c r="N331" s="151"/>
      <c r="O331" s="51"/>
      <c r="P331" s="51"/>
      <c r="Q331" s="51"/>
      <c r="R331" s="51"/>
      <c r="S331" s="51"/>
      <c r="T331" s="52"/>
      <c r="U331" s="30"/>
      <c r="V331" s="30"/>
      <c r="W331" s="30"/>
      <c r="X331" s="30"/>
      <c r="Y331" s="30"/>
      <c r="Z331" s="30"/>
      <c r="AA331" s="30"/>
      <c r="AB331" s="30"/>
      <c r="AC331" s="30"/>
      <c r="AD331" s="30"/>
      <c r="AE331" s="30"/>
      <c r="AT331" s="18" t="s">
        <v>179</v>
      </c>
      <c r="AU331" s="18" t="s">
        <v>79</v>
      </c>
    </row>
    <row r="332" spans="1:65" s="12" customFormat="1" ht="25.9" customHeight="1">
      <c r="B332" s="123"/>
      <c r="D332" s="124" t="s">
        <v>69</v>
      </c>
      <c r="E332" s="125" t="s">
        <v>423</v>
      </c>
      <c r="F332" s="125" t="s">
        <v>424</v>
      </c>
      <c r="J332" s="126">
        <f>BK332</f>
        <v>0</v>
      </c>
      <c r="L332" s="123"/>
      <c r="M332" s="127"/>
      <c r="N332" s="128"/>
      <c r="O332" s="128"/>
      <c r="P332" s="129">
        <f>P333</f>
        <v>4.6755839999999997</v>
      </c>
      <c r="Q332" s="128"/>
      <c r="R332" s="129">
        <f>R333</f>
        <v>5.3999999999999999E-2</v>
      </c>
      <c r="S332" s="128"/>
      <c r="T332" s="130">
        <f>T333</f>
        <v>0</v>
      </c>
      <c r="AR332" s="124" t="s">
        <v>79</v>
      </c>
      <c r="AT332" s="131" t="s">
        <v>69</v>
      </c>
      <c r="AU332" s="131" t="s">
        <v>70</v>
      </c>
      <c r="AY332" s="124" t="s">
        <v>173</v>
      </c>
      <c r="BK332" s="132">
        <f>BK333</f>
        <v>0</v>
      </c>
    </row>
    <row r="333" spans="1:65" s="12" customFormat="1" ht="22.9" customHeight="1">
      <c r="B333" s="123"/>
      <c r="D333" s="124" t="s">
        <v>69</v>
      </c>
      <c r="E333" s="133" t="s">
        <v>425</v>
      </c>
      <c r="F333" s="133" t="s">
        <v>426</v>
      </c>
      <c r="J333" s="134">
        <f>BK333</f>
        <v>0</v>
      </c>
      <c r="L333" s="123"/>
      <c r="M333" s="127"/>
      <c r="N333" s="128"/>
      <c r="O333" s="128"/>
      <c r="P333" s="129">
        <f>SUM(P334:P351)</f>
        <v>4.6755839999999997</v>
      </c>
      <c r="Q333" s="128"/>
      <c r="R333" s="129">
        <f>SUM(R334:R351)</f>
        <v>5.3999999999999999E-2</v>
      </c>
      <c r="S333" s="128"/>
      <c r="T333" s="130">
        <f>SUM(T334:T351)</f>
        <v>0</v>
      </c>
      <c r="AR333" s="124" t="s">
        <v>79</v>
      </c>
      <c r="AT333" s="131" t="s">
        <v>69</v>
      </c>
      <c r="AU333" s="131" t="s">
        <v>76</v>
      </c>
      <c r="AY333" s="124" t="s">
        <v>173</v>
      </c>
      <c r="BK333" s="132">
        <f>SUM(BK334:BK351)</f>
        <v>0</v>
      </c>
    </row>
    <row r="334" spans="1:65" s="2" customFormat="1" ht="33" customHeight="1">
      <c r="A334" s="30"/>
      <c r="B334" s="135"/>
      <c r="C334" s="136" t="s">
        <v>356</v>
      </c>
      <c r="D334" s="136" t="s">
        <v>175</v>
      </c>
      <c r="E334" s="137" t="s">
        <v>732</v>
      </c>
      <c r="F334" s="138" t="s">
        <v>733</v>
      </c>
      <c r="G334" s="139" t="s">
        <v>176</v>
      </c>
      <c r="H334" s="140">
        <v>54.654000000000003</v>
      </c>
      <c r="I334" s="141"/>
      <c r="J334" s="141">
        <f>ROUND(I334*H334,2)</f>
        <v>0</v>
      </c>
      <c r="K334" s="138" t="s">
        <v>177</v>
      </c>
      <c r="L334" s="31"/>
      <c r="M334" s="142" t="s">
        <v>3</v>
      </c>
      <c r="N334" s="143" t="s">
        <v>41</v>
      </c>
      <c r="O334" s="144">
        <v>2.4E-2</v>
      </c>
      <c r="P334" s="144">
        <f>O334*H334</f>
        <v>1.3116960000000002</v>
      </c>
      <c r="Q334" s="144">
        <v>0</v>
      </c>
      <c r="R334" s="144">
        <f>Q334*H334</f>
        <v>0</v>
      </c>
      <c r="S334" s="144">
        <v>0</v>
      </c>
      <c r="T334" s="145">
        <f>S334*H334</f>
        <v>0</v>
      </c>
      <c r="U334" s="30"/>
      <c r="V334" s="30"/>
      <c r="W334" s="30"/>
      <c r="X334" s="30"/>
      <c r="Y334" s="30"/>
      <c r="Z334" s="30"/>
      <c r="AA334" s="30"/>
      <c r="AB334" s="30"/>
      <c r="AC334" s="30"/>
      <c r="AD334" s="30"/>
      <c r="AE334" s="30"/>
      <c r="AR334" s="146" t="s">
        <v>245</v>
      </c>
      <c r="AT334" s="146" t="s">
        <v>175</v>
      </c>
      <c r="AU334" s="146" t="s">
        <v>79</v>
      </c>
      <c r="AY334" s="18" t="s">
        <v>173</v>
      </c>
      <c r="BE334" s="147">
        <f>IF(N334="základní",J334,0)</f>
        <v>0</v>
      </c>
      <c r="BF334" s="147">
        <f>IF(N334="snížená",J334,0)</f>
        <v>0</v>
      </c>
      <c r="BG334" s="147">
        <f>IF(N334="zákl. přenesená",J334,0)</f>
        <v>0</v>
      </c>
      <c r="BH334" s="147">
        <f>IF(N334="sníž. přenesená",J334,0)</f>
        <v>0</v>
      </c>
      <c r="BI334" s="147">
        <f>IF(N334="nulová",J334,0)</f>
        <v>0</v>
      </c>
      <c r="BJ334" s="18" t="s">
        <v>76</v>
      </c>
      <c r="BK334" s="147">
        <f>ROUND(I334*H334,2)</f>
        <v>0</v>
      </c>
      <c r="BL334" s="18" t="s">
        <v>245</v>
      </c>
      <c r="BM334" s="146" t="s">
        <v>2571</v>
      </c>
    </row>
    <row r="335" spans="1:65" s="2" customFormat="1" ht="39">
      <c r="A335" s="30"/>
      <c r="B335" s="31"/>
      <c r="C335" s="30"/>
      <c r="D335" s="148" t="s">
        <v>179</v>
      </c>
      <c r="E335" s="30"/>
      <c r="F335" s="149" t="s">
        <v>430</v>
      </c>
      <c r="G335" s="30"/>
      <c r="H335" s="30"/>
      <c r="I335" s="30"/>
      <c r="J335" s="30"/>
      <c r="K335" s="30"/>
      <c r="L335" s="31"/>
      <c r="M335" s="150"/>
      <c r="N335" s="151"/>
      <c r="O335" s="51"/>
      <c r="P335" s="51"/>
      <c r="Q335" s="51"/>
      <c r="R335" s="51"/>
      <c r="S335" s="51"/>
      <c r="T335" s="52"/>
      <c r="U335" s="30"/>
      <c r="V335" s="30"/>
      <c r="W335" s="30"/>
      <c r="X335" s="30"/>
      <c r="Y335" s="30"/>
      <c r="Z335" s="30"/>
      <c r="AA335" s="30"/>
      <c r="AB335" s="30"/>
      <c r="AC335" s="30"/>
      <c r="AD335" s="30"/>
      <c r="AE335" s="30"/>
      <c r="AT335" s="18" t="s">
        <v>179</v>
      </c>
      <c r="AU335" s="18" t="s">
        <v>79</v>
      </c>
    </row>
    <row r="336" spans="1:65" s="13" customFormat="1">
      <c r="B336" s="152"/>
      <c r="D336" s="148" t="s">
        <v>181</v>
      </c>
      <c r="E336" s="153" t="s">
        <v>3</v>
      </c>
      <c r="F336" s="154" t="s">
        <v>735</v>
      </c>
      <c r="H336" s="153" t="s">
        <v>3</v>
      </c>
      <c r="L336" s="152"/>
      <c r="M336" s="155"/>
      <c r="N336" s="156"/>
      <c r="O336" s="156"/>
      <c r="P336" s="156"/>
      <c r="Q336" s="156"/>
      <c r="R336" s="156"/>
      <c r="S336" s="156"/>
      <c r="T336" s="157"/>
      <c r="AT336" s="153" t="s">
        <v>181</v>
      </c>
      <c r="AU336" s="153" t="s">
        <v>79</v>
      </c>
      <c r="AV336" s="13" t="s">
        <v>76</v>
      </c>
      <c r="AW336" s="13" t="s">
        <v>31</v>
      </c>
      <c r="AX336" s="13" t="s">
        <v>70</v>
      </c>
      <c r="AY336" s="153" t="s">
        <v>173</v>
      </c>
    </row>
    <row r="337" spans="1:65" s="14" customFormat="1">
      <c r="B337" s="158"/>
      <c r="D337" s="148" t="s">
        <v>181</v>
      </c>
      <c r="E337" s="159" t="s">
        <v>3</v>
      </c>
      <c r="F337" s="160" t="s">
        <v>2572</v>
      </c>
      <c r="H337" s="161">
        <v>22.54</v>
      </c>
      <c r="L337" s="158"/>
      <c r="M337" s="162"/>
      <c r="N337" s="163"/>
      <c r="O337" s="163"/>
      <c r="P337" s="163"/>
      <c r="Q337" s="163"/>
      <c r="R337" s="163"/>
      <c r="S337" s="163"/>
      <c r="T337" s="164"/>
      <c r="AT337" s="159" t="s">
        <v>181</v>
      </c>
      <c r="AU337" s="159" t="s">
        <v>79</v>
      </c>
      <c r="AV337" s="14" t="s">
        <v>79</v>
      </c>
      <c r="AW337" s="14" t="s">
        <v>31</v>
      </c>
      <c r="AX337" s="14" t="s">
        <v>70</v>
      </c>
      <c r="AY337" s="159" t="s">
        <v>173</v>
      </c>
    </row>
    <row r="338" spans="1:65" s="14" customFormat="1" ht="22.5">
      <c r="B338" s="158"/>
      <c r="D338" s="148" t="s">
        <v>181</v>
      </c>
      <c r="E338" s="159" t="s">
        <v>3</v>
      </c>
      <c r="F338" s="160" t="s">
        <v>2573</v>
      </c>
      <c r="H338" s="161">
        <v>32.113999999999997</v>
      </c>
      <c r="L338" s="158"/>
      <c r="M338" s="162"/>
      <c r="N338" s="163"/>
      <c r="O338" s="163"/>
      <c r="P338" s="163"/>
      <c r="Q338" s="163"/>
      <c r="R338" s="163"/>
      <c r="S338" s="163"/>
      <c r="T338" s="164"/>
      <c r="AT338" s="159" t="s">
        <v>181</v>
      </c>
      <c r="AU338" s="159" t="s">
        <v>79</v>
      </c>
      <c r="AV338" s="14" t="s">
        <v>79</v>
      </c>
      <c r="AW338" s="14" t="s">
        <v>31</v>
      </c>
      <c r="AX338" s="14" t="s">
        <v>70</v>
      </c>
      <c r="AY338" s="159" t="s">
        <v>173</v>
      </c>
    </row>
    <row r="339" spans="1:65" s="15" customFormat="1">
      <c r="B339" s="165"/>
      <c r="D339" s="148" t="s">
        <v>181</v>
      </c>
      <c r="E339" s="166" t="s">
        <v>3</v>
      </c>
      <c r="F339" s="167" t="s">
        <v>188</v>
      </c>
      <c r="H339" s="168">
        <v>54.654000000000003</v>
      </c>
      <c r="L339" s="165"/>
      <c r="M339" s="169"/>
      <c r="N339" s="170"/>
      <c r="O339" s="170"/>
      <c r="P339" s="170"/>
      <c r="Q339" s="170"/>
      <c r="R339" s="170"/>
      <c r="S339" s="170"/>
      <c r="T339" s="171"/>
      <c r="AT339" s="166" t="s">
        <v>181</v>
      </c>
      <c r="AU339" s="166" t="s">
        <v>79</v>
      </c>
      <c r="AV339" s="15" t="s">
        <v>178</v>
      </c>
      <c r="AW339" s="15" t="s">
        <v>31</v>
      </c>
      <c r="AX339" s="15" t="s">
        <v>76</v>
      </c>
      <c r="AY339" s="166" t="s">
        <v>173</v>
      </c>
    </row>
    <row r="340" spans="1:65" s="2" customFormat="1" ht="16.5" customHeight="1">
      <c r="A340" s="30"/>
      <c r="B340" s="135"/>
      <c r="C340" s="172" t="s">
        <v>357</v>
      </c>
      <c r="D340" s="172" t="s">
        <v>246</v>
      </c>
      <c r="E340" s="173" t="s">
        <v>432</v>
      </c>
      <c r="F340" s="174" t="s">
        <v>433</v>
      </c>
      <c r="G340" s="175" t="s">
        <v>239</v>
      </c>
      <c r="H340" s="176">
        <v>1.6E-2</v>
      </c>
      <c r="I340" s="177"/>
      <c r="J340" s="177">
        <f>ROUND(I340*H340,2)</f>
        <v>0</v>
      </c>
      <c r="K340" s="174" t="s">
        <v>177</v>
      </c>
      <c r="L340" s="178"/>
      <c r="M340" s="179" t="s">
        <v>3</v>
      </c>
      <c r="N340" s="180" t="s">
        <v>41</v>
      </c>
      <c r="O340" s="144">
        <v>0</v>
      </c>
      <c r="P340" s="144">
        <f>O340*H340</f>
        <v>0</v>
      </c>
      <c r="Q340" s="144">
        <v>1</v>
      </c>
      <c r="R340" s="144">
        <f>Q340*H340</f>
        <v>1.6E-2</v>
      </c>
      <c r="S340" s="144">
        <v>0</v>
      </c>
      <c r="T340" s="145">
        <f>S340*H340</f>
        <v>0</v>
      </c>
      <c r="U340" s="30"/>
      <c r="V340" s="30"/>
      <c r="W340" s="30"/>
      <c r="X340" s="30"/>
      <c r="Y340" s="30"/>
      <c r="Z340" s="30"/>
      <c r="AA340" s="30"/>
      <c r="AB340" s="30"/>
      <c r="AC340" s="30"/>
      <c r="AD340" s="30"/>
      <c r="AE340" s="30"/>
      <c r="AR340" s="146" t="s">
        <v>301</v>
      </c>
      <c r="AT340" s="146" t="s">
        <v>246</v>
      </c>
      <c r="AU340" s="146" t="s">
        <v>79</v>
      </c>
      <c r="AY340" s="18" t="s">
        <v>173</v>
      </c>
      <c r="BE340" s="147">
        <f>IF(N340="základní",J340,0)</f>
        <v>0</v>
      </c>
      <c r="BF340" s="147">
        <f>IF(N340="snížená",J340,0)</f>
        <v>0</v>
      </c>
      <c r="BG340" s="147">
        <f>IF(N340="zákl. přenesená",J340,0)</f>
        <v>0</v>
      </c>
      <c r="BH340" s="147">
        <f>IF(N340="sníž. přenesená",J340,0)</f>
        <v>0</v>
      </c>
      <c r="BI340" s="147">
        <f>IF(N340="nulová",J340,0)</f>
        <v>0</v>
      </c>
      <c r="BJ340" s="18" t="s">
        <v>76</v>
      </c>
      <c r="BK340" s="147">
        <f>ROUND(I340*H340,2)</f>
        <v>0</v>
      </c>
      <c r="BL340" s="18" t="s">
        <v>245</v>
      </c>
      <c r="BM340" s="146" t="s">
        <v>2574</v>
      </c>
    </row>
    <row r="341" spans="1:65" s="14" customFormat="1">
      <c r="B341" s="158"/>
      <c r="D341" s="148" t="s">
        <v>181</v>
      </c>
      <c r="F341" s="160" t="s">
        <v>2575</v>
      </c>
      <c r="H341" s="161">
        <v>1.6E-2</v>
      </c>
      <c r="L341" s="158"/>
      <c r="M341" s="162"/>
      <c r="N341" s="163"/>
      <c r="O341" s="163"/>
      <c r="P341" s="163"/>
      <c r="Q341" s="163"/>
      <c r="R341" s="163"/>
      <c r="S341" s="163"/>
      <c r="T341" s="164"/>
      <c r="AT341" s="159" t="s">
        <v>181</v>
      </c>
      <c r="AU341" s="159" t="s">
        <v>79</v>
      </c>
      <c r="AV341" s="14" t="s">
        <v>79</v>
      </c>
      <c r="AW341" s="14" t="s">
        <v>4</v>
      </c>
      <c r="AX341" s="14" t="s">
        <v>76</v>
      </c>
      <c r="AY341" s="159" t="s">
        <v>173</v>
      </c>
    </row>
    <row r="342" spans="1:65" s="2" customFormat="1" ht="33" customHeight="1">
      <c r="A342" s="30"/>
      <c r="B342" s="135"/>
      <c r="C342" s="136" t="s">
        <v>358</v>
      </c>
      <c r="D342" s="136" t="s">
        <v>175</v>
      </c>
      <c r="E342" s="137" t="s">
        <v>739</v>
      </c>
      <c r="F342" s="138" t="s">
        <v>740</v>
      </c>
      <c r="G342" s="139" t="s">
        <v>176</v>
      </c>
      <c r="H342" s="140">
        <v>109.309</v>
      </c>
      <c r="I342" s="141"/>
      <c r="J342" s="141">
        <f>ROUND(I342*H342,2)</f>
        <v>0</v>
      </c>
      <c r="K342" s="138" t="s">
        <v>177</v>
      </c>
      <c r="L342" s="31"/>
      <c r="M342" s="142" t="s">
        <v>3</v>
      </c>
      <c r="N342" s="143" t="s">
        <v>41</v>
      </c>
      <c r="O342" s="144">
        <v>0.03</v>
      </c>
      <c r="P342" s="144">
        <f>O342*H342</f>
        <v>3.2792699999999999</v>
      </c>
      <c r="Q342" s="144">
        <v>0</v>
      </c>
      <c r="R342" s="144">
        <f>Q342*H342</f>
        <v>0</v>
      </c>
      <c r="S342" s="144">
        <v>0</v>
      </c>
      <c r="T342" s="145">
        <f>S342*H342</f>
        <v>0</v>
      </c>
      <c r="U342" s="30"/>
      <c r="V342" s="30"/>
      <c r="W342" s="30"/>
      <c r="X342" s="30"/>
      <c r="Y342" s="30"/>
      <c r="Z342" s="30"/>
      <c r="AA342" s="30"/>
      <c r="AB342" s="30"/>
      <c r="AC342" s="30"/>
      <c r="AD342" s="30"/>
      <c r="AE342" s="30"/>
      <c r="AR342" s="146" t="s">
        <v>245</v>
      </c>
      <c r="AT342" s="146" t="s">
        <v>175</v>
      </c>
      <c r="AU342" s="146" t="s">
        <v>79</v>
      </c>
      <c r="AY342" s="18" t="s">
        <v>173</v>
      </c>
      <c r="BE342" s="147">
        <f>IF(N342="základní",J342,0)</f>
        <v>0</v>
      </c>
      <c r="BF342" s="147">
        <f>IF(N342="snížená",J342,0)</f>
        <v>0</v>
      </c>
      <c r="BG342" s="147">
        <f>IF(N342="zákl. přenesená",J342,0)</f>
        <v>0</v>
      </c>
      <c r="BH342" s="147">
        <f>IF(N342="sníž. přenesená",J342,0)</f>
        <v>0</v>
      </c>
      <c r="BI342" s="147">
        <f>IF(N342="nulová",J342,0)</f>
        <v>0</v>
      </c>
      <c r="BJ342" s="18" t="s">
        <v>76</v>
      </c>
      <c r="BK342" s="147">
        <f>ROUND(I342*H342,2)</f>
        <v>0</v>
      </c>
      <c r="BL342" s="18" t="s">
        <v>245</v>
      </c>
      <c r="BM342" s="146" t="s">
        <v>2576</v>
      </c>
    </row>
    <row r="343" spans="1:65" s="2" customFormat="1" ht="39">
      <c r="A343" s="30"/>
      <c r="B343" s="31"/>
      <c r="C343" s="30"/>
      <c r="D343" s="148" t="s">
        <v>179</v>
      </c>
      <c r="E343" s="30"/>
      <c r="F343" s="149" t="s">
        <v>430</v>
      </c>
      <c r="G343" s="30"/>
      <c r="H343" s="30"/>
      <c r="I343" s="30"/>
      <c r="J343" s="30"/>
      <c r="K343" s="30"/>
      <c r="L343" s="31"/>
      <c r="M343" s="150"/>
      <c r="N343" s="151"/>
      <c r="O343" s="51"/>
      <c r="P343" s="51"/>
      <c r="Q343" s="51"/>
      <c r="R343" s="51"/>
      <c r="S343" s="51"/>
      <c r="T343" s="52"/>
      <c r="U343" s="30"/>
      <c r="V343" s="30"/>
      <c r="W343" s="30"/>
      <c r="X343" s="30"/>
      <c r="Y343" s="30"/>
      <c r="Z343" s="30"/>
      <c r="AA343" s="30"/>
      <c r="AB343" s="30"/>
      <c r="AC343" s="30"/>
      <c r="AD343" s="30"/>
      <c r="AE343" s="30"/>
      <c r="AT343" s="18" t="s">
        <v>179</v>
      </c>
      <c r="AU343" s="18" t="s">
        <v>79</v>
      </c>
    </row>
    <row r="344" spans="1:65" s="13" customFormat="1">
      <c r="B344" s="152"/>
      <c r="D344" s="148" t="s">
        <v>181</v>
      </c>
      <c r="E344" s="153" t="s">
        <v>3</v>
      </c>
      <c r="F344" s="154" t="s">
        <v>735</v>
      </c>
      <c r="H344" s="153" t="s">
        <v>3</v>
      </c>
      <c r="L344" s="152"/>
      <c r="M344" s="155"/>
      <c r="N344" s="156"/>
      <c r="O344" s="156"/>
      <c r="P344" s="156"/>
      <c r="Q344" s="156"/>
      <c r="R344" s="156"/>
      <c r="S344" s="156"/>
      <c r="T344" s="157"/>
      <c r="AT344" s="153" t="s">
        <v>181</v>
      </c>
      <c r="AU344" s="153" t="s">
        <v>79</v>
      </c>
      <c r="AV344" s="13" t="s">
        <v>76</v>
      </c>
      <c r="AW344" s="13" t="s">
        <v>31</v>
      </c>
      <c r="AX344" s="13" t="s">
        <v>70</v>
      </c>
      <c r="AY344" s="153" t="s">
        <v>173</v>
      </c>
    </row>
    <row r="345" spans="1:65" s="14" customFormat="1">
      <c r="B345" s="158"/>
      <c r="D345" s="148" t="s">
        <v>181</v>
      </c>
      <c r="E345" s="159" t="s">
        <v>3</v>
      </c>
      <c r="F345" s="160" t="s">
        <v>2577</v>
      </c>
      <c r="H345" s="161">
        <v>45.08</v>
      </c>
      <c r="L345" s="158"/>
      <c r="M345" s="162"/>
      <c r="N345" s="163"/>
      <c r="O345" s="163"/>
      <c r="P345" s="163"/>
      <c r="Q345" s="163"/>
      <c r="R345" s="163"/>
      <c r="S345" s="163"/>
      <c r="T345" s="164"/>
      <c r="AT345" s="159" t="s">
        <v>181</v>
      </c>
      <c r="AU345" s="159" t="s">
        <v>79</v>
      </c>
      <c r="AV345" s="14" t="s">
        <v>79</v>
      </c>
      <c r="AW345" s="14" t="s">
        <v>31</v>
      </c>
      <c r="AX345" s="14" t="s">
        <v>70</v>
      </c>
      <c r="AY345" s="159" t="s">
        <v>173</v>
      </c>
    </row>
    <row r="346" spans="1:65" s="14" customFormat="1" ht="22.5">
      <c r="B346" s="158"/>
      <c r="D346" s="148" t="s">
        <v>181</v>
      </c>
      <c r="E346" s="159" t="s">
        <v>3</v>
      </c>
      <c r="F346" s="160" t="s">
        <v>2578</v>
      </c>
      <c r="H346" s="161">
        <v>64.228999999999999</v>
      </c>
      <c r="L346" s="158"/>
      <c r="M346" s="162"/>
      <c r="N346" s="163"/>
      <c r="O346" s="163"/>
      <c r="P346" s="163"/>
      <c r="Q346" s="163"/>
      <c r="R346" s="163"/>
      <c r="S346" s="163"/>
      <c r="T346" s="164"/>
      <c r="AT346" s="159" t="s">
        <v>181</v>
      </c>
      <c r="AU346" s="159" t="s">
        <v>79</v>
      </c>
      <c r="AV346" s="14" t="s">
        <v>79</v>
      </c>
      <c r="AW346" s="14" t="s">
        <v>31</v>
      </c>
      <c r="AX346" s="14" t="s">
        <v>70</v>
      </c>
      <c r="AY346" s="159" t="s">
        <v>173</v>
      </c>
    </row>
    <row r="347" spans="1:65" s="15" customFormat="1">
      <c r="B347" s="165"/>
      <c r="D347" s="148" t="s">
        <v>181</v>
      </c>
      <c r="E347" s="166" t="s">
        <v>3</v>
      </c>
      <c r="F347" s="167" t="s">
        <v>188</v>
      </c>
      <c r="H347" s="168">
        <v>109.309</v>
      </c>
      <c r="L347" s="165"/>
      <c r="M347" s="169"/>
      <c r="N347" s="170"/>
      <c r="O347" s="170"/>
      <c r="P347" s="170"/>
      <c r="Q347" s="170"/>
      <c r="R347" s="170"/>
      <c r="S347" s="170"/>
      <c r="T347" s="171"/>
      <c r="AT347" s="166" t="s">
        <v>181</v>
      </c>
      <c r="AU347" s="166" t="s">
        <v>79</v>
      </c>
      <c r="AV347" s="15" t="s">
        <v>178</v>
      </c>
      <c r="AW347" s="15" t="s">
        <v>31</v>
      </c>
      <c r="AX347" s="15" t="s">
        <v>76</v>
      </c>
      <c r="AY347" s="166" t="s">
        <v>173</v>
      </c>
    </row>
    <row r="348" spans="1:65" s="2" customFormat="1" ht="16.5" customHeight="1">
      <c r="A348" s="30"/>
      <c r="B348" s="135"/>
      <c r="C348" s="172" t="s">
        <v>359</v>
      </c>
      <c r="D348" s="172" t="s">
        <v>246</v>
      </c>
      <c r="E348" s="173" t="s">
        <v>438</v>
      </c>
      <c r="F348" s="174" t="s">
        <v>439</v>
      </c>
      <c r="G348" s="175" t="s">
        <v>239</v>
      </c>
      <c r="H348" s="176">
        <v>3.7999999999999999E-2</v>
      </c>
      <c r="I348" s="177"/>
      <c r="J348" s="177">
        <f>ROUND(I348*H348,2)</f>
        <v>0</v>
      </c>
      <c r="K348" s="174" t="s">
        <v>177</v>
      </c>
      <c r="L348" s="178"/>
      <c r="M348" s="179" t="s">
        <v>3</v>
      </c>
      <c r="N348" s="180" t="s">
        <v>41</v>
      </c>
      <c r="O348" s="144">
        <v>0</v>
      </c>
      <c r="P348" s="144">
        <f>O348*H348</f>
        <v>0</v>
      </c>
      <c r="Q348" s="144">
        <v>1</v>
      </c>
      <c r="R348" s="144">
        <f>Q348*H348</f>
        <v>3.7999999999999999E-2</v>
      </c>
      <c r="S348" s="144">
        <v>0</v>
      </c>
      <c r="T348" s="145">
        <f>S348*H348</f>
        <v>0</v>
      </c>
      <c r="U348" s="30"/>
      <c r="V348" s="30"/>
      <c r="W348" s="30"/>
      <c r="X348" s="30"/>
      <c r="Y348" s="30"/>
      <c r="Z348" s="30"/>
      <c r="AA348" s="30"/>
      <c r="AB348" s="30"/>
      <c r="AC348" s="30"/>
      <c r="AD348" s="30"/>
      <c r="AE348" s="30"/>
      <c r="AR348" s="146" t="s">
        <v>301</v>
      </c>
      <c r="AT348" s="146" t="s">
        <v>246</v>
      </c>
      <c r="AU348" s="146" t="s">
        <v>79</v>
      </c>
      <c r="AY348" s="18" t="s">
        <v>173</v>
      </c>
      <c r="BE348" s="147">
        <f>IF(N348="základní",J348,0)</f>
        <v>0</v>
      </c>
      <c r="BF348" s="147">
        <f>IF(N348="snížená",J348,0)</f>
        <v>0</v>
      </c>
      <c r="BG348" s="147">
        <f>IF(N348="zákl. přenesená",J348,0)</f>
        <v>0</v>
      </c>
      <c r="BH348" s="147">
        <f>IF(N348="sníž. přenesená",J348,0)</f>
        <v>0</v>
      </c>
      <c r="BI348" s="147">
        <f>IF(N348="nulová",J348,0)</f>
        <v>0</v>
      </c>
      <c r="BJ348" s="18" t="s">
        <v>76</v>
      </c>
      <c r="BK348" s="147">
        <f>ROUND(I348*H348,2)</f>
        <v>0</v>
      </c>
      <c r="BL348" s="18" t="s">
        <v>245</v>
      </c>
      <c r="BM348" s="146" t="s">
        <v>2579</v>
      </c>
    </row>
    <row r="349" spans="1:65" s="14" customFormat="1">
      <c r="B349" s="158"/>
      <c r="D349" s="148" t="s">
        <v>181</v>
      </c>
      <c r="F349" s="160" t="s">
        <v>2580</v>
      </c>
      <c r="H349" s="161">
        <v>3.7999999999999999E-2</v>
      </c>
      <c r="L349" s="158"/>
      <c r="M349" s="162"/>
      <c r="N349" s="163"/>
      <c r="O349" s="163"/>
      <c r="P349" s="163"/>
      <c r="Q349" s="163"/>
      <c r="R349" s="163"/>
      <c r="S349" s="163"/>
      <c r="T349" s="164"/>
      <c r="AT349" s="159" t="s">
        <v>181</v>
      </c>
      <c r="AU349" s="159" t="s">
        <v>79</v>
      </c>
      <c r="AV349" s="14" t="s">
        <v>79</v>
      </c>
      <c r="AW349" s="14" t="s">
        <v>4</v>
      </c>
      <c r="AX349" s="14" t="s">
        <v>76</v>
      </c>
      <c r="AY349" s="159" t="s">
        <v>173</v>
      </c>
    </row>
    <row r="350" spans="1:65" s="2" customFormat="1" ht="44.25" customHeight="1">
      <c r="A350" s="30"/>
      <c r="B350" s="135"/>
      <c r="C350" s="136" t="s">
        <v>360</v>
      </c>
      <c r="D350" s="136" t="s">
        <v>175</v>
      </c>
      <c r="E350" s="137" t="s">
        <v>462</v>
      </c>
      <c r="F350" s="138" t="s">
        <v>463</v>
      </c>
      <c r="G350" s="139" t="s">
        <v>239</v>
      </c>
      <c r="H350" s="140">
        <v>5.3999999999999999E-2</v>
      </c>
      <c r="I350" s="141"/>
      <c r="J350" s="141">
        <f>ROUND(I350*H350,2)</f>
        <v>0</v>
      </c>
      <c r="K350" s="138" t="s">
        <v>177</v>
      </c>
      <c r="L350" s="31"/>
      <c r="M350" s="142" t="s">
        <v>3</v>
      </c>
      <c r="N350" s="143" t="s">
        <v>41</v>
      </c>
      <c r="O350" s="144">
        <v>1.5669999999999999</v>
      </c>
      <c r="P350" s="144">
        <f>O350*H350</f>
        <v>8.4617999999999999E-2</v>
      </c>
      <c r="Q350" s="144">
        <v>0</v>
      </c>
      <c r="R350" s="144">
        <f>Q350*H350</f>
        <v>0</v>
      </c>
      <c r="S350" s="144">
        <v>0</v>
      </c>
      <c r="T350" s="145">
        <f>S350*H350</f>
        <v>0</v>
      </c>
      <c r="U350" s="30"/>
      <c r="V350" s="30"/>
      <c r="W350" s="30"/>
      <c r="X350" s="30"/>
      <c r="Y350" s="30"/>
      <c r="Z350" s="30"/>
      <c r="AA350" s="30"/>
      <c r="AB350" s="30"/>
      <c r="AC350" s="30"/>
      <c r="AD350" s="30"/>
      <c r="AE350" s="30"/>
      <c r="AR350" s="146" t="s">
        <v>245</v>
      </c>
      <c r="AT350" s="146" t="s">
        <v>175</v>
      </c>
      <c r="AU350" s="146" t="s">
        <v>79</v>
      </c>
      <c r="AY350" s="18" t="s">
        <v>173</v>
      </c>
      <c r="BE350" s="147">
        <f>IF(N350="základní",J350,0)</f>
        <v>0</v>
      </c>
      <c r="BF350" s="147">
        <f>IF(N350="snížená",J350,0)</f>
        <v>0</v>
      </c>
      <c r="BG350" s="147">
        <f>IF(N350="zákl. přenesená",J350,0)</f>
        <v>0</v>
      </c>
      <c r="BH350" s="147">
        <f>IF(N350="sníž. přenesená",J350,0)</f>
        <v>0</v>
      </c>
      <c r="BI350" s="147">
        <f>IF(N350="nulová",J350,0)</f>
        <v>0</v>
      </c>
      <c r="BJ350" s="18" t="s">
        <v>76</v>
      </c>
      <c r="BK350" s="147">
        <f>ROUND(I350*H350,2)</f>
        <v>0</v>
      </c>
      <c r="BL350" s="18" t="s">
        <v>245</v>
      </c>
      <c r="BM350" s="146" t="s">
        <v>2581</v>
      </c>
    </row>
    <row r="351" spans="1:65" s="2" customFormat="1" ht="126.75">
      <c r="A351" s="30"/>
      <c r="B351" s="31"/>
      <c r="C351" s="30"/>
      <c r="D351" s="148" t="s">
        <v>179</v>
      </c>
      <c r="E351" s="30"/>
      <c r="F351" s="149" t="s">
        <v>464</v>
      </c>
      <c r="G351" s="30"/>
      <c r="H351" s="30"/>
      <c r="I351" s="30"/>
      <c r="J351" s="30"/>
      <c r="K351" s="30"/>
      <c r="L351" s="31"/>
      <c r="M351" s="150"/>
      <c r="N351" s="151"/>
      <c r="O351" s="51"/>
      <c r="P351" s="51"/>
      <c r="Q351" s="51"/>
      <c r="R351" s="51"/>
      <c r="S351" s="51"/>
      <c r="T351" s="52"/>
      <c r="U351" s="30"/>
      <c r="V351" s="30"/>
      <c r="W351" s="30"/>
      <c r="X351" s="30"/>
      <c r="Y351" s="30"/>
      <c r="Z351" s="30"/>
      <c r="AA351" s="30"/>
      <c r="AB351" s="30"/>
      <c r="AC351" s="30"/>
      <c r="AD351" s="30"/>
      <c r="AE351" s="30"/>
      <c r="AT351" s="18" t="s">
        <v>179</v>
      </c>
      <c r="AU351" s="18" t="s">
        <v>79</v>
      </c>
    </row>
    <row r="352" spans="1:65" s="12" customFormat="1" ht="25.9" customHeight="1">
      <c r="B352" s="123"/>
      <c r="D352" s="124" t="s">
        <v>69</v>
      </c>
      <c r="E352" s="125" t="s">
        <v>471</v>
      </c>
      <c r="F352" s="125" t="s">
        <v>472</v>
      </c>
      <c r="J352" s="126">
        <f>BK352</f>
        <v>0</v>
      </c>
      <c r="L352" s="123"/>
      <c r="M352" s="127"/>
      <c r="N352" s="128"/>
      <c r="O352" s="128"/>
      <c r="P352" s="129">
        <f>P353+P355+P363+P365+P367+P369+P371+P373+P375</f>
        <v>0</v>
      </c>
      <c r="Q352" s="128"/>
      <c r="R352" s="129">
        <f>R353+R355+R363+R365+R367+R369+R371+R373+R375</f>
        <v>1.87</v>
      </c>
      <c r="S352" s="128"/>
      <c r="T352" s="130">
        <f>T353+T355+T363+T365+T367+T369+T371+T373+T375</f>
        <v>8.5</v>
      </c>
      <c r="AR352" s="124" t="s">
        <v>197</v>
      </c>
      <c r="AT352" s="131" t="s">
        <v>69</v>
      </c>
      <c r="AU352" s="131" t="s">
        <v>70</v>
      </c>
      <c r="AY352" s="124" t="s">
        <v>173</v>
      </c>
      <c r="BK352" s="132">
        <f>BK353+BK355+BK363+BK365+BK367+BK369+BK371+BK373+BK375</f>
        <v>0</v>
      </c>
    </row>
    <row r="353" spans="1:65" s="12" customFormat="1" ht="22.9" customHeight="1">
      <c r="B353" s="123"/>
      <c r="D353" s="124" t="s">
        <v>69</v>
      </c>
      <c r="E353" s="133" t="s">
        <v>473</v>
      </c>
      <c r="F353" s="133" t="s">
        <v>474</v>
      </c>
      <c r="J353" s="134">
        <f>BK353</f>
        <v>0</v>
      </c>
      <c r="L353" s="123"/>
      <c r="M353" s="127"/>
      <c r="N353" s="128"/>
      <c r="O353" s="128"/>
      <c r="P353" s="129">
        <f>P354</f>
        <v>0</v>
      </c>
      <c r="Q353" s="128"/>
      <c r="R353" s="129">
        <f>R354</f>
        <v>0</v>
      </c>
      <c r="S353" s="128"/>
      <c r="T353" s="130">
        <f>T354</f>
        <v>0</v>
      </c>
      <c r="AR353" s="124" t="s">
        <v>197</v>
      </c>
      <c r="AT353" s="131" t="s">
        <v>69</v>
      </c>
      <c r="AU353" s="131" t="s">
        <v>76</v>
      </c>
      <c r="AY353" s="124" t="s">
        <v>173</v>
      </c>
      <c r="BK353" s="132">
        <f>BK354</f>
        <v>0</v>
      </c>
    </row>
    <row r="354" spans="1:65" s="2" customFormat="1" ht="16.5" customHeight="1">
      <c r="A354" s="30"/>
      <c r="B354" s="135"/>
      <c r="C354" s="136" t="s">
        <v>361</v>
      </c>
      <c r="D354" s="136" t="s">
        <v>175</v>
      </c>
      <c r="E354" s="137" t="s">
        <v>475</v>
      </c>
      <c r="F354" s="138" t="s">
        <v>474</v>
      </c>
      <c r="G354" s="139" t="s">
        <v>476</v>
      </c>
      <c r="H354" s="140">
        <v>1</v>
      </c>
      <c r="I354" s="141"/>
      <c r="J354" s="141">
        <f>ROUND(I354*H354,2)</f>
        <v>0</v>
      </c>
      <c r="K354" s="138" t="s">
        <v>177</v>
      </c>
      <c r="L354" s="31"/>
      <c r="M354" s="142" t="s">
        <v>3</v>
      </c>
      <c r="N354" s="143" t="s">
        <v>41</v>
      </c>
      <c r="O354" s="144">
        <v>0</v>
      </c>
      <c r="P354" s="144">
        <f>O354*H354</f>
        <v>0</v>
      </c>
      <c r="Q354" s="144">
        <v>0</v>
      </c>
      <c r="R354" s="144">
        <f>Q354*H354</f>
        <v>0</v>
      </c>
      <c r="S354" s="144">
        <v>0</v>
      </c>
      <c r="T354" s="145">
        <f>S354*H354</f>
        <v>0</v>
      </c>
      <c r="U354" s="30"/>
      <c r="V354" s="30"/>
      <c r="W354" s="30"/>
      <c r="X354" s="30"/>
      <c r="Y354" s="30"/>
      <c r="Z354" s="30"/>
      <c r="AA354" s="30"/>
      <c r="AB354" s="30"/>
      <c r="AC354" s="30"/>
      <c r="AD354" s="30"/>
      <c r="AE354" s="30"/>
      <c r="AR354" s="146" t="s">
        <v>477</v>
      </c>
      <c r="AT354" s="146" t="s">
        <v>175</v>
      </c>
      <c r="AU354" s="146" t="s">
        <v>79</v>
      </c>
      <c r="AY354" s="18" t="s">
        <v>173</v>
      </c>
      <c r="BE354" s="147">
        <f>IF(N354="základní",J354,0)</f>
        <v>0</v>
      </c>
      <c r="BF354" s="147">
        <f>IF(N354="snížená",J354,0)</f>
        <v>0</v>
      </c>
      <c r="BG354" s="147">
        <f>IF(N354="zákl. přenesená",J354,0)</f>
        <v>0</v>
      </c>
      <c r="BH354" s="147">
        <f>IF(N354="sníž. přenesená",J354,0)</f>
        <v>0</v>
      </c>
      <c r="BI354" s="147">
        <f>IF(N354="nulová",J354,0)</f>
        <v>0</v>
      </c>
      <c r="BJ354" s="18" t="s">
        <v>76</v>
      </c>
      <c r="BK354" s="147">
        <f>ROUND(I354*H354,2)</f>
        <v>0</v>
      </c>
      <c r="BL354" s="18" t="s">
        <v>477</v>
      </c>
      <c r="BM354" s="146" t="s">
        <v>2582</v>
      </c>
    </row>
    <row r="355" spans="1:65" s="12" customFormat="1" ht="22.9" customHeight="1">
      <c r="B355" s="123"/>
      <c r="D355" s="124" t="s">
        <v>69</v>
      </c>
      <c r="E355" s="133" t="s">
        <v>478</v>
      </c>
      <c r="F355" s="133" t="s">
        <v>479</v>
      </c>
      <c r="J355" s="134">
        <f>BK355</f>
        <v>0</v>
      </c>
      <c r="L355" s="123"/>
      <c r="M355" s="127"/>
      <c r="N355" s="128"/>
      <c r="O355" s="128"/>
      <c r="P355" s="129">
        <f>SUM(P356:P362)</f>
        <v>0</v>
      </c>
      <c r="Q355" s="128"/>
      <c r="R355" s="129">
        <f>SUM(R356:R362)</f>
        <v>1.87</v>
      </c>
      <c r="S355" s="128"/>
      <c r="T355" s="130">
        <f>SUM(T356:T362)</f>
        <v>8.5</v>
      </c>
      <c r="AR355" s="124" t="s">
        <v>197</v>
      </c>
      <c r="AT355" s="131" t="s">
        <v>69</v>
      </c>
      <c r="AU355" s="131" t="s">
        <v>76</v>
      </c>
      <c r="AY355" s="124" t="s">
        <v>173</v>
      </c>
      <c r="BK355" s="132">
        <f>SUM(BK356:BK362)</f>
        <v>0</v>
      </c>
    </row>
    <row r="356" spans="1:65" s="2" customFormat="1" ht="21.75" customHeight="1">
      <c r="A356" s="30"/>
      <c r="B356" s="135"/>
      <c r="C356" s="136" t="s">
        <v>362</v>
      </c>
      <c r="D356" s="136" t="s">
        <v>175</v>
      </c>
      <c r="E356" s="137" t="s">
        <v>480</v>
      </c>
      <c r="F356" s="138" t="s">
        <v>481</v>
      </c>
      <c r="G356" s="139" t="s">
        <v>476</v>
      </c>
      <c r="H356" s="140">
        <v>1</v>
      </c>
      <c r="I356" s="141"/>
      <c r="J356" s="141">
        <f>ROUND(I356*H356,2)</f>
        <v>0</v>
      </c>
      <c r="K356" s="138" t="s">
        <v>3</v>
      </c>
      <c r="L356" s="31"/>
      <c r="M356" s="142" t="s">
        <v>3</v>
      </c>
      <c r="N356" s="143" t="s">
        <v>41</v>
      </c>
      <c r="O356" s="144">
        <v>0</v>
      </c>
      <c r="P356" s="144">
        <f>O356*H356</f>
        <v>0</v>
      </c>
      <c r="Q356" s="144">
        <v>0</v>
      </c>
      <c r="R356" s="144">
        <f>Q356*H356</f>
        <v>0</v>
      </c>
      <c r="S356" s="144">
        <v>0</v>
      </c>
      <c r="T356" s="145">
        <f>S356*H356</f>
        <v>0</v>
      </c>
      <c r="U356" s="30"/>
      <c r="V356" s="30"/>
      <c r="W356" s="30"/>
      <c r="X356" s="30"/>
      <c r="Y356" s="30"/>
      <c r="Z356" s="30"/>
      <c r="AA356" s="30"/>
      <c r="AB356" s="30"/>
      <c r="AC356" s="30"/>
      <c r="AD356" s="30"/>
      <c r="AE356" s="30"/>
      <c r="AR356" s="146" t="s">
        <v>477</v>
      </c>
      <c r="AT356" s="146" t="s">
        <v>175</v>
      </c>
      <c r="AU356" s="146" t="s">
        <v>79</v>
      </c>
      <c r="AY356" s="18" t="s">
        <v>173</v>
      </c>
      <c r="BE356" s="147">
        <f>IF(N356="základní",J356,0)</f>
        <v>0</v>
      </c>
      <c r="BF356" s="147">
        <f>IF(N356="snížená",J356,0)</f>
        <v>0</v>
      </c>
      <c r="BG356" s="147">
        <f>IF(N356="zákl. přenesená",J356,0)</f>
        <v>0</v>
      </c>
      <c r="BH356" s="147">
        <f>IF(N356="sníž. přenesená",J356,0)</f>
        <v>0</v>
      </c>
      <c r="BI356" s="147">
        <f>IF(N356="nulová",J356,0)</f>
        <v>0</v>
      </c>
      <c r="BJ356" s="18" t="s">
        <v>76</v>
      </c>
      <c r="BK356" s="147">
        <f>ROUND(I356*H356,2)</f>
        <v>0</v>
      </c>
      <c r="BL356" s="18" t="s">
        <v>477</v>
      </c>
      <c r="BM356" s="146" t="s">
        <v>2583</v>
      </c>
    </row>
    <row r="357" spans="1:65" s="2" customFormat="1" ht="33.75" customHeight="1">
      <c r="A357" s="30"/>
      <c r="B357" s="135"/>
      <c r="C357" s="136" t="s">
        <v>364</v>
      </c>
      <c r="D357" s="136" t="s">
        <v>175</v>
      </c>
      <c r="E357" s="137" t="s">
        <v>482</v>
      </c>
      <c r="F357" s="138" t="s">
        <v>575</v>
      </c>
      <c r="G357" s="139" t="s">
        <v>190</v>
      </c>
      <c r="H357" s="140">
        <v>34</v>
      </c>
      <c r="I357" s="141"/>
      <c r="J357" s="141">
        <f>ROUND(I357*H357,2)</f>
        <v>0</v>
      </c>
      <c r="K357" s="138" t="s">
        <v>3</v>
      </c>
      <c r="L357" s="31"/>
      <c r="M357" s="142" t="s">
        <v>3</v>
      </c>
      <c r="N357" s="143" t="s">
        <v>41</v>
      </c>
      <c r="O357" s="144">
        <v>0</v>
      </c>
      <c r="P357" s="144">
        <f>O357*H357</f>
        <v>0</v>
      </c>
      <c r="Q357" s="144">
        <v>5.5E-2</v>
      </c>
      <c r="R357" s="144">
        <f>Q357*H357</f>
        <v>1.87</v>
      </c>
      <c r="S357" s="144">
        <v>0.25</v>
      </c>
      <c r="T357" s="145">
        <f>S357*H357</f>
        <v>8.5</v>
      </c>
      <c r="U357" s="30"/>
      <c r="V357" s="30"/>
      <c r="W357" s="30"/>
      <c r="X357" s="30"/>
      <c r="Y357" s="30"/>
      <c r="Z357" s="30"/>
      <c r="AA357" s="30"/>
      <c r="AB357" s="30"/>
      <c r="AC357" s="30"/>
      <c r="AD357" s="30"/>
      <c r="AE357" s="30"/>
      <c r="AR357" s="146" t="s">
        <v>477</v>
      </c>
      <c r="AT357" s="146" t="s">
        <v>175</v>
      </c>
      <c r="AU357" s="146" t="s">
        <v>79</v>
      </c>
      <c r="AY357" s="18" t="s">
        <v>173</v>
      </c>
      <c r="BE357" s="147">
        <f>IF(N357="základní",J357,0)</f>
        <v>0</v>
      </c>
      <c r="BF357" s="147">
        <f>IF(N357="snížená",J357,0)</f>
        <v>0</v>
      </c>
      <c r="BG357" s="147">
        <f>IF(N357="zákl. přenesená",J357,0)</f>
        <v>0</v>
      </c>
      <c r="BH357" s="147">
        <f>IF(N357="sníž. přenesená",J357,0)</f>
        <v>0</v>
      </c>
      <c r="BI357" s="147">
        <f>IF(N357="nulová",J357,0)</f>
        <v>0</v>
      </c>
      <c r="BJ357" s="18" t="s">
        <v>76</v>
      </c>
      <c r="BK357" s="147">
        <f>ROUND(I357*H357,2)</f>
        <v>0</v>
      </c>
      <c r="BL357" s="18" t="s">
        <v>477</v>
      </c>
      <c r="BM357" s="146" t="s">
        <v>2584</v>
      </c>
    </row>
    <row r="358" spans="1:65" s="2" customFormat="1" ht="68.25">
      <c r="A358" s="30"/>
      <c r="B358" s="31"/>
      <c r="C358" s="30"/>
      <c r="D358" s="148" t="s">
        <v>304</v>
      </c>
      <c r="E358" s="30"/>
      <c r="F358" s="149" t="s">
        <v>484</v>
      </c>
      <c r="G358" s="30"/>
      <c r="H358" s="30"/>
      <c r="I358" s="30"/>
      <c r="J358" s="30"/>
      <c r="K358" s="30"/>
      <c r="L358" s="31"/>
      <c r="M358" s="150"/>
      <c r="N358" s="151"/>
      <c r="O358" s="51"/>
      <c r="P358" s="51"/>
      <c r="Q358" s="51"/>
      <c r="R358" s="51"/>
      <c r="S358" s="51"/>
      <c r="T358" s="52"/>
      <c r="U358" s="30"/>
      <c r="V358" s="30"/>
      <c r="W358" s="30"/>
      <c r="X358" s="30"/>
      <c r="Y358" s="30"/>
      <c r="Z358" s="30"/>
      <c r="AA358" s="30"/>
      <c r="AB358" s="30"/>
      <c r="AC358" s="30"/>
      <c r="AD358" s="30"/>
      <c r="AE358" s="30"/>
      <c r="AT358" s="18" t="s">
        <v>304</v>
      </c>
      <c r="AU358" s="18" t="s">
        <v>79</v>
      </c>
    </row>
    <row r="359" spans="1:65" s="13" customFormat="1">
      <c r="B359" s="152"/>
      <c r="D359" s="148" t="s">
        <v>181</v>
      </c>
      <c r="E359" s="153" t="s">
        <v>3</v>
      </c>
      <c r="F359" s="154" t="s">
        <v>577</v>
      </c>
      <c r="H359" s="153" t="s">
        <v>3</v>
      </c>
      <c r="L359" s="152"/>
      <c r="M359" s="155"/>
      <c r="N359" s="156"/>
      <c r="O359" s="156"/>
      <c r="P359" s="156"/>
      <c r="Q359" s="156"/>
      <c r="R359" s="156"/>
      <c r="S359" s="156"/>
      <c r="T359" s="157"/>
      <c r="AT359" s="153" t="s">
        <v>181</v>
      </c>
      <c r="AU359" s="153" t="s">
        <v>79</v>
      </c>
      <c r="AV359" s="13" t="s">
        <v>76</v>
      </c>
      <c r="AW359" s="13" t="s">
        <v>31</v>
      </c>
      <c r="AX359" s="13" t="s">
        <v>70</v>
      </c>
      <c r="AY359" s="153" t="s">
        <v>173</v>
      </c>
    </row>
    <row r="360" spans="1:65" s="14" customFormat="1" ht="22.5">
      <c r="B360" s="158"/>
      <c r="D360" s="148" t="s">
        <v>181</v>
      </c>
      <c r="E360" s="159" t="s">
        <v>3</v>
      </c>
      <c r="F360" s="160" t="s">
        <v>485</v>
      </c>
      <c r="H360" s="161">
        <v>13</v>
      </c>
      <c r="L360" s="158"/>
      <c r="M360" s="162"/>
      <c r="N360" s="163"/>
      <c r="O360" s="163"/>
      <c r="P360" s="163"/>
      <c r="Q360" s="163"/>
      <c r="R360" s="163"/>
      <c r="S360" s="163"/>
      <c r="T360" s="164"/>
      <c r="AT360" s="159" t="s">
        <v>181</v>
      </c>
      <c r="AU360" s="159" t="s">
        <v>79</v>
      </c>
      <c r="AV360" s="14" t="s">
        <v>79</v>
      </c>
      <c r="AW360" s="14" t="s">
        <v>31</v>
      </c>
      <c r="AX360" s="14" t="s">
        <v>70</v>
      </c>
      <c r="AY360" s="159" t="s">
        <v>173</v>
      </c>
    </row>
    <row r="361" spans="1:65" s="14" customFormat="1">
      <c r="B361" s="158"/>
      <c r="D361" s="148" t="s">
        <v>181</v>
      </c>
      <c r="E361" s="159" t="s">
        <v>3</v>
      </c>
      <c r="F361" s="160" t="s">
        <v>2585</v>
      </c>
      <c r="H361" s="161">
        <v>21</v>
      </c>
      <c r="L361" s="158"/>
      <c r="M361" s="162"/>
      <c r="N361" s="163"/>
      <c r="O361" s="163"/>
      <c r="P361" s="163"/>
      <c r="Q361" s="163"/>
      <c r="R361" s="163"/>
      <c r="S361" s="163"/>
      <c r="T361" s="164"/>
      <c r="AT361" s="159" t="s">
        <v>181</v>
      </c>
      <c r="AU361" s="159" t="s">
        <v>79</v>
      </c>
      <c r="AV361" s="14" t="s">
        <v>79</v>
      </c>
      <c r="AW361" s="14" t="s">
        <v>31</v>
      </c>
      <c r="AX361" s="14" t="s">
        <v>70</v>
      </c>
      <c r="AY361" s="159" t="s">
        <v>173</v>
      </c>
    </row>
    <row r="362" spans="1:65" s="15" customFormat="1">
      <c r="B362" s="165"/>
      <c r="D362" s="148" t="s">
        <v>181</v>
      </c>
      <c r="E362" s="166" t="s">
        <v>3</v>
      </c>
      <c r="F362" s="167" t="s">
        <v>188</v>
      </c>
      <c r="H362" s="168">
        <v>34</v>
      </c>
      <c r="L362" s="165"/>
      <c r="M362" s="169"/>
      <c r="N362" s="170"/>
      <c r="O362" s="170"/>
      <c r="P362" s="170"/>
      <c r="Q362" s="170"/>
      <c r="R362" s="170"/>
      <c r="S362" s="170"/>
      <c r="T362" s="171"/>
      <c r="AT362" s="166" t="s">
        <v>181</v>
      </c>
      <c r="AU362" s="166" t="s">
        <v>79</v>
      </c>
      <c r="AV362" s="15" t="s">
        <v>178</v>
      </c>
      <c r="AW362" s="15" t="s">
        <v>31</v>
      </c>
      <c r="AX362" s="15" t="s">
        <v>76</v>
      </c>
      <c r="AY362" s="166" t="s">
        <v>173</v>
      </c>
    </row>
    <row r="363" spans="1:65" s="12" customFormat="1" ht="22.9" customHeight="1">
      <c r="B363" s="123"/>
      <c r="D363" s="124" t="s">
        <v>69</v>
      </c>
      <c r="E363" s="133" t="s">
        <v>486</v>
      </c>
      <c r="F363" s="133" t="s">
        <v>487</v>
      </c>
      <c r="J363" s="134">
        <f>BK363</f>
        <v>0</v>
      </c>
      <c r="L363" s="123"/>
      <c r="M363" s="127"/>
      <c r="N363" s="128"/>
      <c r="O363" s="128"/>
      <c r="P363" s="129">
        <f>P364</f>
        <v>0</v>
      </c>
      <c r="Q363" s="128"/>
      <c r="R363" s="129">
        <f>R364</f>
        <v>0</v>
      </c>
      <c r="S363" s="128"/>
      <c r="T363" s="130">
        <f>T364</f>
        <v>0</v>
      </c>
      <c r="AR363" s="124" t="s">
        <v>197</v>
      </c>
      <c r="AT363" s="131" t="s">
        <v>69</v>
      </c>
      <c r="AU363" s="131" t="s">
        <v>76</v>
      </c>
      <c r="AY363" s="124" t="s">
        <v>173</v>
      </c>
      <c r="BK363" s="132">
        <f>BK364</f>
        <v>0</v>
      </c>
    </row>
    <row r="364" spans="1:65" s="2" customFormat="1" ht="16.5" customHeight="1">
      <c r="A364" s="30"/>
      <c r="B364" s="135"/>
      <c r="C364" s="136" t="s">
        <v>366</v>
      </c>
      <c r="D364" s="136" t="s">
        <v>175</v>
      </c>
      <c r="E364" s="137" t="s">
        <v>488</v>
      </c>
      <c r="F364" s="138" t="s">
        <v>487</v>
      </c>
      <c r="G364" s="139" t="s">
        <v>476</v>
      </c>
      <c r="H364" s="140">
        <v>1</v>
      </c>
      <c r="I364" s="141"/>
      <c r="J364" s="141">
        <f>ROUND(I364*H364,2)</f>
        <v>0</v>
      </c>
      <c r="K364" s="138" t="s">
        <v>177</v>
      </c>
      <c r="L364" s="31"/>
      <c r="M364" s="142" t="s">
        <v>3</v>
      </c>
      <c r="N364" s="143" t="s">
        <v>41</v>
      </c>
      <c r="O364" s="144">
        <v>0</v>
      </c>
      <c r="P364" s="144">
        <f>O364*H364</f>
        <v>0</v>
      </c>
      <c r="Q364" s="144">
        <v>0</v>
      </c>
      <c r="R364" s="144">
        <f>Q364*H364</f>
        <v>0</v>
      </c>
      <c r="S364" s="144">
        <v>0</v>
      </c>
      <c r="T364" s="145">
        <f>S364*H364</f>
        <v>0</v>
      </c>
      <c r="U364" s="30"/>
      <c r="V364" s="30"/>
      <c r="W364" s="30"/>
      <c r="X364" s="30"/>
      <c r="Y364" s="30"/>
      <c r="Z364" s="30"/>
      <c r="AA364" s="30"/>
      <c r="AB364" s="30"/>
      <c r="AC364" s="30"/>
      <c r="AD364" s="30"/>
      <c r="AE364" s="30"/>
      <c r="AR364" s="146" t="s">
        <v>477</v>
      </c>
      <c r="AT364" s="146" t="s">
        <v>175</v>
      </c>
      <c r="AU364" s="146" t="s">
        <v>79</v>
      </c>
      <c r="AY364" s="18" t="s">
        <v>173</v>
      </c>
      <c r="BE364" s="147">
        <f>IF(N364="základní",J364,0)</f>
        <v>0</v>
      </c>
      <c r="BF364" s="147">
        <f>IF(N364="snížená",J364,0)</f>
        <v>0</v>
      </c>
      <c r="BG364" s="147">
        <f>IF(N364="zákl. přenesená",J364,0)</f>
        <v>0</v>
      </c>
      <c r="BH364" s="147">
        <f>IF(N364="sníž. přenesená",J364,0)</f>
        <v>0</v>
      </c>
      <c r="BI364" s="147">
        <f>IF(N364="nulová",J364,0)</f>
        <v>0</v>
      </c>
      <c r="BJ364" s="18" t="s">
        <v>76</v>
      </c>
      <c r="BK364" s="147">
        <f>ROUND(I364*H364,2)</f>
        <v>0</v>
      </c>
      <c r="BL364" s="18" t="s">
        <v>477</v>
      </c>
      <c r="BM364" s="146" t="s">
        <v>2586</v>
      </c>
    </row>
    <row r="365" spans="1:65" s="12" customFormat="1" ht="22.9" customHeight="1">
      <c r="B365" s="123"/>
      <c r="D365" s="124" t="s">
        <v>69</v>
      </c>
      <c r="E365" s="133" t="s">
        <v>489</v>
      </c>
      <c r="F365" s="133" t="s">
        <v>490</v>
      </c>
      <c r="J365" s="134">
        <f>BK365</f>
        <v>0</v>
      </c>
      <c r="L365" s="123"/>
      <c r="M365" s="127"/>
      <c r="N365" s="128"/>
      <c r="O365" s="128"/>
      <c r="P365" s="129">
        <f>P366</f>
        <v>0</v>
      </c>
      <c r="Q365" s="128"/>
      <c r="R365" s="129">
        <f>R366</f>
        <v>0</v>
      </c>
      <c r="S365" s="128"/>
      <c r="T365" s="130">
        <f>T366</f>
        <v>0</v>
      </c>
      <c r="AR365" s="124" t="s">
        <v>197</v>
      </c>
      <c r="AT365" s="131" t="s">
        <v>69</v>
      </c>
      <c r="AU365" s="131" t="s">
        <v>76</v>
      </c>
      <c r="AY365" s="124" t="s">
        <v>173</v>
      </c>
      <c r="BK365" s="132">
        <f>BK366</f>
        <v>0</v>
      </c>
    </row>
    <row r="366" spans="1:65" s="2" customFormat="1" ht="16.5" customHeight="1">
      <c r="A366" s="30"/>
      <c r="B366" s="135"/>
      <c r="C366" s="136" t="s">
        <v>368</v>
      </c>
      <c r="D366" s="136" t="s">
        <v>175</v>
      </c>
      <c r="E366" s="137" t="s">
        <v>491</v>
      </c>
      <c r="F366" s="138" t="s">
        <v>490</v>
      </c>
      <c r="G366" s="139" t="s">
        <v>476</v>
      </c>
      <c r="H366" s="140">
        <v>1</v>
      </c>
      <c r="I366" s="141"/>
      <c r="J366" s="141">
        <f>ROUND(I366*H366,2)</f>
        <v>0</v>
      </c>
      <c r="K366" s="138" t="s">
        <v>177</v>
      </c>
      <c r="L366" s="31"/>
      <c r="M366" s="142" t="s">
        <v>3</v>
      </c>
      <c r="N366" s="143" t="s">
        <v>41</v>
      </c>
      <c r="O366" s="144">
        <v>0</v>
      </c>
      <c r="P366" s="144">
        <f>O366*H366</f>
        <v>0</v>
      </c>
      <c r="Q366" s="144">
        <v>0</v>
      </c>
      <c r="R366" s="144">
        <f>Q366*H366</f>
        <v>0</v>
      </c>
      <c r="S366" s="144">
        <v>0</v>
      </c>
      <c r="T366" s="145">
        <f>S366*H366</f>
        <v>0</v>
      </c>
      <c r="U366" s="30"/>
      <c r="V366" s="30"/>
      <c r="W366" s="30"/>
      <c r="X366" s="30"/>
      <c r="Y366" s="30"/>
      <c r="Z366" s="30"/>
      <c r="AA366" s="30"/>
      <c r="AB366" s="30"/>
      <c r="AC366" s="30"/>
      <c r="AD366" s="30"/>
      <c r="AE366" s="30"/>
      <c r="AR366" s="146" t="s">
        <v>477</v>
      </c>
      <c r="AT366" s="146" t="s">
        <v>175</v>
      </c>
      <c r="AU366" s="146" t="s">
        <v>79</v>
      </c>
      <c r="AY366" s="18" t="s">
        <v>173</v>
      </c>
      <c r="BE366" s="147">
        <f>IF(N366="základní",J366,0)</f>
        <v>0</v>
      </c>
      <c r="BF366" s="147">
        <f>IF(N366="snížená",J366,0)</f>
        <v>0</v>
      </c>
      <c r="BG366" s="147">
        <f>IF(N366="zákl. přenesená",J366,0)</f>
        <v>0</v>
      </c>
      <c r="BH366" s="147">
        <f>IF(N366="sníž. přenesená",J366,0)</f>
        <v>0</v>
      </c>
      <c r="BI366" s="147">
        <f>IF(N366="nulová",J366,0)</f>
        <v>0</v>
      </c>
      <c r="BJ366" s="18" t="s">
        <v>76</v>
      </c>
      <c r="BK366" s="147">
        <f>ROUND(I366*H366,2)</f>
        <v>0</v>
      </c>
      <c r="BL366" s="18" t="s">
        <v>477</v>
      </c>
      <c r="BM366" s="146" t="s">
        <v>2587</v>
      </c>
    </row>
    <row r="367" spans="1:65" s="12" customFormat="1" ht="22.9" customHeight="1">
      <c r="B367" s="123"/>
      <c r="D367" s="124" t="s">
        <v>69</v>
      </c>
      <c r="E367" s="133" t="s">
        <v>492</v>
      </c>
      <c r="F367" s="133" t="s">
        <v>493</v>
      </c>
      <c r="J367" s="134">
        <f>BK367</f>
        <v>0</v>
      </c>
      <c r="L367" s="123"/>
      <c r="M367" s="127"/>
      <c r="N367" s="128"/>
      <c r="O367" s="128"/>
      <c r="P367" s="129">
        <f>P368</f>
        <v>0</v>
      </c>
      <c r="Q367" s="128"/>
      <c r="R367" s="129">
        <f>R368</f>
        <v>0</v>
      </c>
      <c r="S367" s="128"/>
      <c r="T367" s="130">
        <f>T368</f>
        <v>0</v>
      </c>
      <c r="AR367" s="124" t="s">
        <v>197</v>
      </c>
      <c r="AT367" s="131" t="s">
        <v>69</v>
      </c>
      <c r="AU367" s="131" t="s">
        <v>76</v>
      </c>
      <c r="AY367" s="124" t="s">
        <v>173</v>
      </c>
      <c r="BK367" s="132">
        <f>BK368</f>
        <v>0</v>
      </c>
    </row>
    <row r="368" spans="1:65" s="2" customFormat="1" ht="16.5" customHeight="1">
      <c r="A368" s="30"/>
      <c r="B368" s="135"/>
      <c r="C368" s="136" t="s">
        <v>373</v>
      </c>
      <c r="D368" s="136" t="s">
        <v>175</v>
      </c>
      <c r="E368" s="137" t="s">
        <v>494</v>
      </c>
      <c r="F368" s="138" t="s">
        <v>493</v>
      </c>
      <c r="G368" s="139" t="s">
        <v>476</v>
      </c>
      <c r="H368" s="140">
        <v>1</v>
      </c>
      <c r="I368" s="141"/>
      <c r="J368" s="141">
        <f>ROUND(I368*H368,2)</f>
        <v>0</v>
      </c>
      <c r="K368" s="138" t="s">
        <v>177</v>
      </c>
      <c r="L368" s="31"/>
      <c r="M368" s="142" t="s">
        <v>3</v>
      </c>
      <c r="N368" s="143" t="s">
        <v>41</v>
      </c>
      <c r="O368" s="144">
        <v>0</v>
      </c>
      <c r="P368" s="144">
        <f>O368*H368</f>
        <v>0</v>
      </c>
      <c r="Q368" s="144">
        <v>0</v>
      </c>
      <c r="R368" s="144">
        <f>Q368*H368</f>
        <v>0</v>
      </c>
      <c r="S368" s="144">
        <v>0</v>
      </c>
      <c r="T368" s="145">
        <f>S368*H368</f>
        <v>0</v>
      </c>
      <c r="U368" s="30"/>
      <c r="V368" s="30"/>
      <c r="W368" s="30"/>
      <c r="X368" s="30"/>
      <c r="Y368" s="30"/>
      <c r="Z368" s="30"/>
      <c r="AA368" s="30"/>
      <c r="AB368" s="30"/>
      <c r="AC368" s="30"/>
      <c r="AD368" s="30"/>
      <c r="AE368" s="30"/>
      <c r="AR368" s="146" t="s">
        <v>477</v>
      </c>
      <c r="AT368" s="146" t="s">
        <v>175</v>
      </c>
      <c r="AU368" s="146" t="s">
        <v>79</v>
      </c>
      <c r="AY368" s="18" t="s">
        <v>173</v>
      </c>
      <c r="BE368" s="147">
        <f>IF(N368="základní",J368,0)</f>
        <v>0</v>
      </c>
      <c r="BF368" s="147">
        <f>IF(N368="snížená",J368,0)</f>
        <v>0</v>
      </c>
      <c r="BG368" s="147">
        <f>IF(N368="zákl. přenesená",J368,0)</f>
        <v>0</v>
      </c>
      <c r="BH368" s="147">
        <f>IF(N368="sníž. přenesená",J368,0)</f>
        <v>0</v>
      </c>
      <c r="BI368" s="147">
        <f>IF(N368="nulová",J368,0)</f>
        <v>0</v>
      </c>
      <c r="BJ368" s="18" t="s">
        <v>76</v>
      </c>
      <c r="BK368" s="147">
        <f>ROUND(I368*H368,2)</f>
        <v>0</v>
      </c>
      <c r="BL368" s="18" t="s">
        <v>477</v>
      </c>
      <c r="BM368" s="146" t="s">
        <v>2588</v>
      </c>
    </row>
    <row r="369" spans="1:65" s="12" customFormat="1" ht="22.9" customHeight="1">
      <c r="B369" s="123"/>
      <c r="D369" s="124" t="s">
        <v>69</v>
      </c>
      <c r="E369" s="133" t="s">
        <v>495</v>
      </c>
      <c r="F369" s="133" t="s">
        <v>496</v>
      </c>
      <c r="J369" s="134">
        <f>BK369</f>
        <v>0</v>
      </c>
      <c r="L369" s="123"/>
      <c r="M369" s="127"/>
      <c r="N369" s="128"/>
      <c r="O369" s="128"/>
      <c r="P369" s="129">
        <f>P370</f>
        <v>0</v>
      </c>
      <c r="Q369" s="128"/>
      <c r="R369" s="129">
        <f>R370</f>
        <v>0</v>
      </c>
      <c r="S369" s="128"/>
      <c r="T369" s="130">
        <f>T370</f>
        <v>0</v>
      </c>
      <c r="AR369" s="124" t="s">
        <v>197</v>
      </c>
      <c r="AT369" s="131" t="s">
        <v>69</v>
      </c>
      <c r="AU369" s="131" t="s">
        <v>76</v>
      </c>
      <c r="AY369" s="124" t="s">
        <v>173</v>
      </c>
      <c r="BK369" s="132">
        <f>BK370</f>
        <v>0</v>
      </c>
    </row>
    <row r="370" spans="1:65" s="2" customFormat="1" ht="16.5" customHeight="1">
      <c r="A370" s="30"/>
      <c r="B370" s="135"/>
      <c r="C370" s="136" t="s">
        <v>375</v>
      </c>
      <c r="D370" s="136" t="s">
        <v>175</v>
      </c>
      <c r="E370" s="137" t="s">
        <v>497</v>
      </c>
      <c r="F370" s="138" t="s">
        <v>496</v>
      </c>
      <c r="G370" s="139" t="s">
        <v>476</v>
      </c>
      <c r="H370" s="140">
        <v>1</v>
      </c>
      <c r="I370" s="141"/>
      <c r="J370" s="141">
        <f>ROUND(I370*H370,2)</f>
        <v>0</v>
      </c>
      <c r="K370" s="138" t="s">
        <v>177</v>
      </c>
      <c r="L370" s="31"/>
      <c r="M370" s="142" t="s">
        <v>3</v>
      </c>
      <c r="N370" s="143" t="s">
        <v>41</v>
      </c>
      <c r="O370" s="144">
        <v>0</v>
      </c>
      <c r="P370" s="144">
        <f>O370*H370</f>
        <v>0</v>
      </c>
      <c r="Q370" s="144">
        <v>0</v>
      </c>
      <c r="R370" s="144">
        <f>Q370*H370</f>
        <v>0</v>
      </c>
      <c r="S370" s="144">
        <v>0</v>
      </c>
      <c r="T370" s="145">
        <f>S370*H370</f>
        <v>0</v>
      </c>
      <c r="U370" s="30"/>
      <c r="V370" s="30"/>
      <c r="W370" s="30"/>
      <c r="X370" s="30"/>
      <c r="Y370" s="30"/>
      <c r="Z370" s="30"/>
      <c r="AA370" s="30"/>
      <c r="AB370" s="30"/>
      <c r="AC370" s="30"/>
      <c r="AD370" s="30"/>
      <c r="AE370" s="30"/>
      <c r="AR370" s="146" t="s">
        <v>477</v>
      </c>
      <c r="AT370" s="146" t="s">
        <v>175</v>
      </c>
      <c r="AU370" s="146" t="s">
        <v>79</v>
      </c>
      <c r="AY370" s="18" t="s">
        <v>173</v>
      </c>
      <c r="BE370" s="147">
        <f>IF(N370="základní",J370,0)</f>
        <v>0</v>
      </c>
      <c r="BF370" s="147">
        <f>IF(N370="snížená",J370,0)</f>
        <v>0</v>
      </c>
      <c r="BG370" s="147">
        <f>IF(N370="zákl. přenesená",J370,0)</f>
        <v>0</v>
      </c>
      <c r="BH370" s="147">
        <f>IF(N370="sníž. přenesená",J370,0)</f>
        <v>0</v>
      </c>
      <c r="BI370" s="147">
        <f>IF(N370="nulová",J370,0)</f>
        <v>0</v>
      </c>
      <c r="BJ370" s="18" t="s">
        <v>76</v>
      </c>
      <c r="BK370" s="147">
        <f>ROUND(I370*H370,2)</f>
        <v>0</v>
      </c>
      <c r="BL370" s="18" t="s">
        <v>477</v>
      </c>
      <c r="BM370" s="146" t="s">
        <v>2589</v>
      </c>
    </row>
    <row r="371" spans="1:65" s="12" customFormat="1" ht="22.9" customHeight="1">
      <c r="B371" s="123"/>
      <c r="D371" s="124" t="s">
        <v>69</v>
      </c>
      <c r="E371" s="133" t="s">
        <v>498</v>
      </c>
      <c r="F371" s="133" t="s">
        <v>499</v>
      </c>
      <c r="J371" s="134">
        <f>BK371</f>
        <v>0</v>
      </c>
      <c r="L371" s="123"/>
      <c r="M371" s="127"/>
      <c r="N371" s="128"/>
      <c r="O371" s="128"/>
      <c r="P371" s="129">
        <f>P372</f>
        <v>0</v>
      </c>
      <c r="Q371" s="128"/>
      <c r="R371" s="129">
        <f>R372</f>
        <v>0</v>
      </c>
      <c r="S371" s="128"/>
      <c r="T371" s="130">
        <f>T372</f>
        <v>0</v>
      </c>
      <c r="AR371" s="124" t="s">
        <v>197</v>
      </c>
      <c r="AT371" s="131" t="s">
        <v>69</v>
      </c>
      <c r="AU371" s="131" t="s">
        <v>76</v>
      </c>
      <c r="AY371" s="124" t="s">
        <v>173</v>
      </c>
      <c r="BK371" s="132">
        <f>BK372</f>
        <v>0</v>
      </c>
    </row>
    <row r="372" spans="1:65" s="2" customFormat="1" ht="16.5" customHeight="1">
      <c r="A372" s="30"/>
      <c r="B372" s="135"/>
      <c r="C372" s="136" t="s">
        <v>380</v>
      </c>
      <c r="D372" s="136" t="s">
        <v>175</v>
      </c>
      <c r="E372" s="137" t="s">
        <v>500</v>
      </c>
      <c r="F372" s="138" t="s">
        <v>499</v>
      </c>
      <c r="G372" s="139" t="s">
        <v>476</v>
      </c>
      <c r="H372" s="140">
        <v>1</v>
      </c>
      <c r="I372" s="141"/>
      <c r="J372" s="141">
        <f>ROUND(I372*H372,2)</f>
        <v>0</v>
      </c>
      <c r="K372" s="138" t="s">
        <v>177</v>
      </c>
      <c r="L372" s="31"/>
      <c r="M372" s="142" t="s">
        <v>3</v>
      </c>
      <c r="N372" s="143" t="s">
        <v>41</v>
      </c>
      <c r="O372" s="144">
        <v>0</v>
      </c>
      <c r="P372" s="144">
        <f>O372*H372</f>
        <v>0</v>
      </c>
      <c r="Q372" s="144">
        <v>0</v>
      </c>
      <c r="R372" s="144">
        <f>Q372*H372</f>
        <v>0</v>
      </c>
      <c r="S372" s="144">
        <v>0</v>
      </c>
      <c r="T372" s="145">
        <f>S372*H372</f>
        <v>0</v>
      </c>
      <c r="U372" s="30"/>
      <c r="V372" s="30"/>
      <c r="W372" s="30"/>
      <c r="X372" s="30"/>
      <c r="Y372" s="30"/>
      <c r="Z372" s="30"/>
      <c r="AA372" s="30"/>
      <c r="AB372" s="30"/>
      <c r="AC372" s="30"/>
      <c r="AD372" s="30"/>
      <c r="AE372" s="30"/>
      <c r="AR372" s="146" t="s">
        <v>477</v>
      </c>
      <c r="AT372" s="146" t="s">
        <v>175</v>
      </c>
      <c r="AU372" s="146" t="s">
        <v>79</v>
      </c>
      <c r="AY372" s="18" t="s">
        <v>173</v>
      </c>
      <c r="BE372" s="147">
        <f>IF(N372="základní",J372,0)</f>
        <v>0</v>
      </c>
      <c r="BF372" s="147">
        <f>IF(N372="snížená",J372,0)</f>
        <v>0</v>
      </c>
      <c r="BG372" s="147">
        <f>IF(N372="zákl. přenesená",J372,0)</f>
        <v>0</v>
      </c>
      <c r="BH372" s="147">
        <f>IF(N372="sníž. přenesená",J372,0)</f>
        <v>0</v>
      </c>
      <c r="BI372" s="147">
        <f>IF(N372="nulová",J372,0)</f>
        <v>0</v>
      </c>
      <c r="BJ372" s="18" t="s">
        <v>76</v>
      </c>
      <c r="BK372" s="147">
        <f>ROUND(I372*H372,2)</f>
        <v>0</v>
      </c>
      <c r="BL372" s="18" t="s">
        <v>477</v>
      </c>
      <c r="BM372" s="146" t="s">
        <v>2590</v>
      </c>
    </row>
    <row r="373" spans="1:65" s="12" customFormat="1" ht="22.9" customHeight="1">
      <c r="B373" s="123"/>
      <c r="D373" s="124" t="s">
        <v>69</v>
      </c>
      <c r="E373" s="133" t="s">
        <v>501</v>
      </c>
      <c r="F373" s="133" t="s">
        <v>502</v>
      </c>
      <c r="J373" s="134">
        <f>BK373</f>
        <v>0</v>
      </c>
      <c r="L373" s="123"/>
      <c r="M373" s="127"/>
      <c r="N373" s="128"/>
      <c r="O373" s="128"/>
      <c r="P373" s="129">
        <f>P374</f>
        <v>0</v>
      </c>
      <c r="Q373" s="128"/>
      <c r="R373" s="129">
        <f>R374</f>
        <v>0</v>
      </c>
      <c r="S373" s="128"/>
      <c r="T373" s="130">
        <f>T374</f>
        <v>0</v>
      </c>
      <c r="AR373" s="124" t="s">
        <v>197</v>
      </c>
      <c r="AT373" s="131" t="s">
        <v>69</v>
      </c>
      <c r="AU373" s="131" t="s">
        <v>76</v>
      </c>
      <c r="AY373" s="124" t="s">
        <v>173</v>
      </c>
      <c r="BK373" s="132">
        <f>BK374</f>
        <v>0</v>
      </c>
    </row>
    <row r="374" spans="1:65" s="2" customFormat="1" ht="16.5" customHeight="1">
      <c r="A374" s="30"/>
      <c r="B374" s="135"/>
      <c r="C374" s="136" t="s">
        <v>384</v>
      </c>
      <c r="D374" s="136" t="s">
        <v>175</v>
      </c>
      <c r="E374" s="137" t="s">
        <v>503</v>
      </c>
      <c r="F374" s="138" t="s">
        <v>504</v>
      </c>
      <c r="G374" s="139" t="s">
        <v>476</v>
      </c>
      <c r="H374" s="140">
        <v>1</v>
      </c>
      <c r="I374" s="141"/>
      <c r="J374" s="141">
        <f>ROUND(I374*H374,2)</f>
        <v>0</v>
      </c>
      <c r="K374" s="138" t="s">
        <v>177</v>
      </c>
      <c r="L374" s="31"/>
      <c r="M374" s="142" t="s">
        <v>3</v>
      </c>
      <c r="N374" s="143" t="s">
        <v>41</v>
      </c>
      <c r="O374" s="144">
        <v>0</v>
      </c>
      <c r="P374" s="144">
        <f>O374*H374</f>
        <v>0</v>
      </c>
      <c r="Q374" s="144">
        <v>0</v>
      </c>
      <c r="R374" s="144">
        <f>Q374*H374</f>
        <v>0</v>
      </c>
      <c r="S374" s="144">
        <v>0</v>
      </c>
      <c r="T374" s="145">
        <f>S374*H374</f>
        <v>0</v>
      </c>
      <c r="U374" s="30"/>
      <c r="V374" s="30"/>
      <c r="W374" s="30"/>
      <c r="X374" s="30"/>
      <c r="Y374" s="30"/>
      <c r="Z374" s="30"/>
      <c r="AA374" s="30"/>
      <c r="AB374" s="30"/>
      <c r="AC374" s="30"/>
      <c r="AD374" s="30"/>
      <c r="AE374" s="30"/>
      <c r="AR374" s="146" t="s">
        <v>477</v>
      </c>
      <c r="AT374" s="146" t="s">
        <v>175</v>
      </c>
      <c r="AU374" s="146" t="s">
        <v>79</v>
      </c>
      <c r="AY374" s="18" t="s">
        <v>173</v>
      </c>
      <c r="BE374" s="147">
        <f>IF(N374="základní",J374,0)</f>
        <v>0</v>
      </c>
      <c r="BF374" s="147">
        <f>IF(N374="snížená",J374,0)</f>
        <v>0</v>
      </c>
      <c r="BG374" s="147">
        <f>IF(N374="zákl. přenesená",J374,0)</f>
        <v>0</v>
      </c>
      <c r="BH374" s="147">
        <f>IF(N374="sníž. přenesená",J374,0)</f>
        <v>0</v>
      </c>
      <c r="BI374" s="147">
        <f>IF(N374="nulová",J374,0)</f>
        <v>0</v>
      </c>
      <c r="BJ374" s="18" t="s">
        <v>76</v>
      </c>
      <c r="BK374" s="147">
        <f>ROUND(I374*H374,2)</f>
        <v>0</v>
      </c>
      <c r="BL374" s="18" t="s">
        <v>477</v>
      </c>
      <c r="BM374" s="146" t="s">
        <v>2591</v>
      </c>
    </row>
    <row r="375" spans="1:65" s="12" customFormat="1" ht="22.9" customHeight="1">
      <c r="B375" s="123"/>
      <c r="D375" s="124" t="s">
        <v>69</v>
      </c>
      <c r="E375" s="133" t="s">
        <v>505</v>
      </c>
      <c r="F375" s="133" t="s">
        <v>506</v>
      </c>
      <c r="J375" s="134">
        <f>BK375</f>
        <v>0</v>
      </c>
      <c r="L375" s="123"/>
      <c r="M375" s="127"/>
      <c r="N375" s="128"/>
      <c r="O375" s="128"/>
      <c r="P375" s="129">
        <f>P376</f>
        <v>0</v>
      </c>
      <c r="Q375" s="128"/>
      <c r="R375" s="129">
        <f>R376</f>
        <v>0</v>
      </c>
      <c r="S375" s="128"/>
      <c r="T375" s="130">
        <f>T376</f>
        <v>0</v>
      </c>
      <c r="AR375" s="124" t="s">
        <v>197</v>
      </c>
      <c r="AT375" s="131" t="s">
        <v>69</v>
      </c>
      <c r="AU375" s="131" t="s">
        <v>76</v>
      </c>
      <c r="AY375" s="124" t="s">
        <v>173</v>
      </c>
      <c r="BK375" s="132">
        <f>BK376</f>
        <v>0</v>
      </c>
    </row>
    <row r="376" spans="1:65" s="2" customFormat="1" ht="16.5" customHeight="1">
      <c r="A376" s="30"/>
      <c r="B376" s="135"/>
      <c r="C376" s="136" t="s">
        <v>387</v>
      </c>
      <c r="D376" s="136" t="s">
        <v>175</v>
      </c>
      <c r="E376" s="137" t="s">
        <v>507</v>
      </c>
      <c r="F376" s="138" t="s">
        <v>506</v>
      </c>
      <c r="G376" s="139" t="s">
        <v>476</v>
      </c>
      <c r="H376" s="140">
        <v>1</v>
      </c>
      <c r="I376" s="141"/>
      <c r="J376" s="141">
        <f>ROUND(I376*H376,2)</f>
        <v>0</v>
      </c>
      <c r="K376" s="138" t="s">
        <v>177</v>
      </c>
      <c r="L376" s="31"/>
      <c r="M376" s="181" t="s">
        <v>3</v>
      </c>
      <c r="N376" s="182" t="s">
        <v>41</v>
      </c>
      <c r="O376" s="183">
        <v>0</v>
      </c>
      <c r="P376" s="183">
        <f>O376*H376</f>
        <v>0</v>
      </c>
      <c r="Q376" s="183">
        <v>0</v>
      </c>
      <c r="R376" s="183">
        <f>Q376*H376</f>
        <v>0</v>
      </c>
      <c r="S376" s="183">
        <v>0</v>
      </c>
      <c r="T376" s="184">
        <f>S376*H376</f>
        <v>0</v>
      </c>
      <c r="U376" s="30"/>
      <c r="V376" s="30"/>
      <c r="W376" s="30"/>
      <c r="X376" s="30"/>
      <c r="Y376" s="30"/>
      <c r="Z376" s="30"/>
      <c r="AA376" s="30"/>
      <c r="AB376" s="30"/>
      <c r="AC376" s="30"/>
      <c r="AD376" s="30"/>
      <c r="AE376" s="30"/>
      <c r="AR376" s="146" t="s">
        <v>477</v>
      </c>
      <c r="AT376" s="146" t="s">
        <v>175</v>
      </c>
      <c r="AU376" s="146" t="s">
        <v>79</v>
      </c>
      <c r="AY376" s="18" t="s">
        <v>173</v>
      </c>
      <c r="BE376" s="147">
        <f>IF(N376="základní",J376,0)</f>
        <v>0</v>
      </c>
      <c r="BF376" s="147">
        <f>IF(N376="snížená",J376,0)</f>
        <v>0</v>
      </c>
      <c r="BG376" s="147">
        <f>IF(N376="zákl. přenesená",J376,0)</f>
        <v>0</v>
      </c>
      <c r="BH376" s="147">
        <f>IF(N376="sníž. přenesená",J376,0)</f>
        <v>0</v>
      </c>
      <c r="BI376" s="147">
        <f>IF(N376="nulová",J376,0)</f>
        <v>0</v>
      </c>
      <c r="BJ376" s="18" t="s">
        <v>76</v>
      </c>
      <c r="BK376" s="147">
        <f>ROUND(I376*H376,2)</f>
        <v>0</v>
      </c>
      <c r="BL376" s="18" t="s">
        <v>477</v>
      </c>
      <c r="BM376" s="146" t="s">
        <v>2592</v>
      </c>
    </row>
    <row r="377" spans="1:65" s="2" customFormat="1" ht="6.95" customHeight="1">
      <c r="A377" s="30"/>
      <c r="B377" s="40"/>
      <c r="C377" s="41"/>
      <c r="D377" s="41"/>
      <c r="E377" s="41"/>
      <c r="F377" s="41"/>
      <c r="G377" s="41"/>
      <c r="H377" s="41"/>
      <c r="I377" s="41"/>
      <c r="J377" s="41"/>
      <c r="K377" s="41"/>
      <c r="L377" s="31"/>
      <c r="M377" s="30"/>
      <c r="O377" s="30"/>
      <c r="P377" s="30"/>
      <c r="Q377" s="30"/>
      <c r="R377" s="30"/>
      <c r="S377" s="30"/>
      <c r="T377" s="30"/>
      <c r="U377" s="30"/>
      <c r="V377" s="30"/>
      <c r="W377" s="30"/>
      <c r="X377" s="30"/>
      <c r="Y377" s="30"/>
      <c r="Z377" s="30"/>
      <c r="AA377" s="30"/>
      <c r="AB377" s="30"/>
      <c r="AC377" s="30"/>
      <c r="AD377" s="30"/>
      <c r="AE377" s="30"/>
    </row>
  </sheetData>
  <autoFilter ref="C99:K376"/>
  <mergeCells count="8">
    <mergeCell ref="E90:H90"/>
    <mergeCell ref="E92:H92"/>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427"/>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6"/>
    </row>
    <row r="2" spans="1:46" s="1" customFormat="1" ht="36.950000000000003" customHeight="1">
      <c r="L2" s="286" t="s">
        <v>6</v>
      </c>
      <c r="M2" s="273"/>
      <c r="N2" s="273"/>
      <c r="O2" s="273"/>
      <c r="P2" s="273"/>
      <c r="Q2" s="273"/>
      <c r="R2" s="273"/>
      <c r="S2" s="273"/>
      <c r="T2" s="273"/>
      <c r="U2" s="273"/>
      <c r="V2" s="273"/>
      <c r="AT2" s="18" t="s">
        <v>124</v>
      </c>
    </row>
    <row r="3" spans="1:46" s="1" customFormat="1" ht="6.95" customHeight="1">
      <c r="B3" s="19"/>
      <c r="C3" s="20"/>
      <c r="D3" s="20"/>
      <c r="E3" s="20"/>
      <c r="F3" s="20"/>
      <c r="G3" s="20"/>
      <c r="H3" s="20"/>
      <c r="I3" s="20"/>
      <c r="J3" s="20"/>
      <c r="K3" s="20"/>
      <c r="L3" s="21"/>
      <c r="AT3" s="18" t="s">
        <v>79</v>
      </c>
    </row>
    <row r="4" spans="1:46" s="1" customFormat="1" ht="24.95" customHeight="1">
      <c r="B4" s="21"/>
      <c r="D4" s="22" t="s">
        <v>125</v>
      </c>
      <c r="L4" s="21"/>
      <c r="M4" s="87" t="s">
        <v>11</v>
      </c>
      <c r="AT4" s="18" t="s">
        <v>4</v>
      </c>
    </row>
    <row r="5" spans="1:46" s="1" customFormat="1" ht="6.95" customHeight="1">
      <c r="B5" s="21"/>
      <c r="L5" s="21"/>
    </row>
    <row r="6" spans="1:46" s="1" customFormat="1" ht="12" customHeight="1">
      <c r="B6" s="21"/>
      <c r="D6" s="27" t="s">
        <v>15</v>
      </c>
      <c r="L6" s="21"/>
    </row>
    <row r="7" spans="1:46" s="1" customFormat="1" ht="16.5" customHeight="1">
      <c r="B7" s="21"/>
      <c r="E7" s="296" t="str">
        <f>'Rekapitulace stavby'!K6</f>
        <v>Oprava traťového úseku Hanušovice - Jeseník</v>
      </c>
      <c r="F7" s="297"/>
      <c r="G7" s="297"/>
      <c r="H7" s="297"/>
      <c r="L7" s="21"/>
    </row>
    <row r="8" spans="1:46" s="2" customFormat="1" ht="12" customHeight="1">
      <c r="A8" s="30"/>
      <c r="B8" s="31"/>
      <c r="C8" s="30"/>
      <c r="D8" s="27" t="s">
        <v>126</v>
      </c>
      <c r="E8" s="30"/>
      <c r="F8" s="30"/>
      <c r="G8" s="30"/>
      <c r="H8" s="30"/>
      <c r="I8" s="30"/>
      <c r="J8" s="30"/>
      <c r="K8" s="30"/>
      <c r="L8" s="88"/>
      <c r="S8" s="30"/>
      <c r="T8" s="30"/>
      <c r="U8" s="30"/>
      <c r="V8" s="30"/>
      <c r="W8" s="30"/>
      <c r="X8" s="30"/>
      <c r="Y8" s="30"/>
      <c r="Z8" s="30"/>
      <c r="AA8" s="30"/>
      <c r="AB8" s="30"/>
      <c r="AC8" s="30"/>
      <c r="AD8" s="30"/>
      <c r="AE8" s="30"/>
    </row>
    <row r="9" spans="1:46" s="2" customFormat="1" ht="24.75" customHeight="1">
      <c r="A9" s="30"/>
      <c r="B9" s="31"/>
      <c r="C9" s="30"/>
      <c r="D9" s="30"/>
      <c r="E9" s="267" t="s">
        <v>2593</v>
      </c>
      <c r="F9" s="298"/>
      <c r="G9" s="298"/>
      <c r="H9" s="298"/>
      <c r="I9" s="30"/>
      <c r="J9" s="30"/>
      <c r="K9" s="30"/>
      <c r="L9" s="88"/>
      <c r="S9" s="30"/>
      <c r="T9" s="30"/>
      <c r="U9" s="30"/>
      <c r="V9" s="30"/>
      <c r="W9" s="30"/>
      <c r="X9" s="30"/>
      <c r="Y9" s="30"/>
      <c r="Z9" s="30"/>
      <c r="AA9" s="30"/>
      <c r="AB9" s="30"/>
      <c r="AC9" s="30"/>
      <c r="AD9" s="30"/>
      <c r="AE9" s="30"/>
    </row>
    <row r="10" spans="1:46" s="2" customFormat="1">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c r="A12" s="30"/>
      <c r="B12" s="31"/>
      <c r="C12" s="30"/>
      <c r="D12" s="27" t="s">
        <v>19</v>
      </c>
      <c r="E12" s="30"/>
      <c r="F12" s="25" t="s">
        <v>20</v>
      </c>
      <c r="G12" s="30"/>
      <c r="H12" s="30"/>
      <c r="I12" s="27" t="s">
        <v>21</v>
      </c>
      <c r="J12" s="48" t="str">
        <f>'Rekapitulace stavby'!AN8</f>
        <v>26. 3. 2020</v>
      </c>
      <c r="K12" s="30"/>
      <c r="L12" s="88"/>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c r="A14" s="30"/>
      <c r="B14" s="31"/>
      <c r="C14" s="30"/>
      <c r="D14" s="27" t="s">
        <v>23</v>
      </c>
      <c r="E14" s="30"/>
      <c r="F14" s="30"/>
      <c r="G14" s="30"/>
      <c r="H14" s="30"/>
      <c r="I14" s="27" t="s">
        <v>24</v>
      </c>
      <c r="J14" s="25" t="s">
        <v>3</v>
      </c>
      <c r="K14" s="30"/>
      <c r="L14" s="88"/>
      <c r="S14" s="30"/>
      <c r="T14" s="30"/>
      <c r="U14" s="30"/>
      <c r="V14" s="30"/>
      <c r="W14" s="30"/>
      <c r="X14" s="30"/>
      <c r="Y14" s="30"/>
      <c r="Z14" s="30"/>
      <c r="AA14" s="30"/>
      <c r="AB14" s="30"/>
      <c r="AC14" s="30"/>
      <c r="AD14" s="30"/>
      <c r="AE14" s="30"/>
    </row>
    <row r="15" spans="1:46" s="2" customFormat="1" ht="18" customHeight="1">
      <c r="A15" s="30"/>
      <c r="B15" s="31"/>
      <c r="C15" s="30"/>
      <c r="D15" s="30"/>
      <c r="E15" s="25" t="s">
        <v>25</v>
      </c>
      <c r="F15" s="30"/>
      <c r="G15" s="30"/>
      <c r="H15" s="30"/>
      <c r="I15" s="27" t="s">
        <v>26</v>
      </c>
      <c r="J15" s="25" t="s">
        <v>3</v>
      </c>
      <c r="K15" s="30"/>
      <c r="L15" s="88"/>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c r="A17" s="30"/>
      <c r="B17" s="31"/>
      <c r="C17" s="30"/>
      <c r="D17" s="27" t="s">
        <v>27</v>
      </c>
      <c r="E17" s="30"/>
      <c r="F17" s="30"/>
      <c r="G17" s="30"/>
      <c r="H17" s="30"/>
      <c r="I17" s="27" t="s">
        <v>24</v>
      </c>
      <c r="J17" s="25" t="s">
        <v>3</v>
      </c>
      <c r="K17" s="30"/>
      <c r="L17" s="88"/>
      <c r="S17" s="30"/>
      <c r="T17" s="30"/>
      <c r="U17" s="30"/>
      <c r="V17" s="30"/>
      <c r="W17" s="30"/>
      <c r="X17" s="30"/>
      <c r="Y17" s="30"/>
      <c r="Z17" s="30"/>
      <c r="AA17" s="30"/>
      <c r="AB17" s="30"/>
      <c r="AC17" s="30"/>
      <c r="AD17" s="30"/>
      <c r="AE17" s="30"/>
    </row>
    <row r="18" spans="1:31" s="2" customFormat="1" ht="18" customHeight="1">
      <c r="A18" s="30"/>
      <c r="B18" s="31"/>
      <c r="C18" s="30"/>
      <c r="D18" s="30"/>
      <c r="E18" s="25" t="s">
        <v>28</v>
      </c>
      <c r="F18" s="30"/>
      <c r="G18" s="30"/>
      <c r="H18" s="30"/>
      <c r="I18" s="27" t="s">
        <v>26</v>
      </c>
      <c r="J18" s="25" t="s">
        <v>3</v>
      </c>
      <c r="K18" s="30"/>
      <c r="L18" s="88"/>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c r="A20" s="30"/>
      <c r="B20" s="31"/>
      <c r="C20" s="30"/>
      <c r="D20" s="27" t="s">
        <v>29</v>
      </c>
      <c r="E20" s="30"/>
      <c r="F20" s="30"/>
      <c r="G20" s="30"/>
      <c r="H20" s="30"/>
      <c r="I20" s="27" t="s">
        <v>24</v>
      </c>
      <c r="J20" s="25" t="s">
        <v>3</v>
      </c>
      <c r="K20" s="30"/>
      <c r="L20" s="88"/>
      <c r="S20" s="30"/>
      <c r="T20" s="30"/>
      <c r="U20" s="30"/>
      <c r="V20" s="30"/>
      <c r="W20" s="30"/>
      <c r="X20" s="30"/>
      <c r="Y20" s="30"/>
      <c r="Z20" s="30"/>
      <c r="AA20" s="30"/>
      <c r="AB20" s="30"/>
      <c r="AC20" s="30"/>
      <c r="AD20" s="30"/>
      <c r="AE20" s="30"/>
    </row>
    <row r="21" spans="1:31" s="2" customFormat="1" ht="18" customHeight="1">
      <c r="A21" s="30"/>
      <c r="B21" s="31"/>
      <c r="C21" s="30"/>
      <c r="D21" s="30"/>
      <c r="E21" s="25" t="s">
        <v>1614</v>
      </c>
      <c r="F21" s="30"/>
      <c r="G21" s="30"/>
      <c r="H21" s="30"/>
      <c r="I21" s="27" t="s">
        <v>26</v>
      </c>
      <c r="J21" s="25" t="s">
        <v>3</v>
      </c>
      <c r="K21" s="30"/>
      <c r="L21" s="88"/>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c r="A23" s="30"/>
      <c r="B23" s="31"/>
      <c r="C23" s="30"/>
      <c r="D23" s="27" t="s">
        <v>32</v>
      </c>
      <c r="E23" s="30"/>
      <c r="F23" s="30"/>
      <c r="G23" s="30"/>
      <c r="H23" s="30"/>
      <c r="I23" s="27" t="s">
        <v>24</v>
      </c>
      <c r="J23" s="25" t="s">
        <v>3</v>
      </c>
      <c r="K23" s="30"/>
      <c r="L23" s="88"/>
      <c r="S23" s="30"/>
      <c r="T23" s="30"/>
      <c r="U23" s="30"/>
      <c r="V23" s="30"/>
      <c r="W23" s="30"/>
      <c r="X23" s="30"/>
      <c r="Y23" s="30"/>
      <c r="Z23" s="30"/>
      <c r="AA23" s="30"/>
      <c r="AB23" s="30"/>
      <c r="AC23" s="30"/>
      <c r="AD23" s="30"/>
      <c r="AE23" s="30"/>
    </row>
    <row r="24" spans="1:31" s="2" customFormat="1" ht="18" customHeight="1">
      <c r="A24" s="30"/>
      <c r="B24" s="31"/>
      <c r="C24" s="30"/>
      <c r="D24" s="30"/>
      <c r="E24" s="25" t="s">
        <v>33</v>
      </c>
      <c r="F24" s="30"/>
      <c r="G24" s="30"/>
      <c r="H24" s="30"/>
      <c r="I24" s="27" t="s">
        <v>26</v>
      </c>
      <c r="J24" s="25" t="s">
        <v>3</v>
      </c>
      <c r="K24" s="30"/>
      <c r="L24" s="88"/>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c r="A26" s="30"/>
      <c r="B26" s="31"/>
      <c r="C26" s="30"/>
      <c r="D26" s="27" t="s">
        <v>34</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c r="A27" s="89"/>
      <c r="B27" s="90"/>
      <c r="C27" s="89"/>
      <c r="D27" s="89"/>
      <c r="E27" s="275" t="s">
        <v>3</v>
      </c>
      <c r="F27" s="275"/>
      <c r="G27" s="275"/>
      <c r="H27" s="275"/>
      <c r="I27" s="89"/>
      <c r="J27" s="89"/>
      <c r="K27" s="89"/>
      <c r="L27" s="91"/>
      <c r="S27" s="89"/>
      <c r="T27" s="89"/>
      <c r="U27" s="89"/>
      <c r="V27" s="89"/>
      <c r="W27" s="89"/>
      <c r="X27" s="89"/>
      <c r="Y27" s="89"/>
      <c r="Z27" s="89"/>
      <c r="AA27" s="89"/>
      <c r="AB27" s="89"/>
      <c r="AC27" s="89"/>
      <c r="AD27" s="89"/>
      <c r="AE27" s="89"/>
    </row>
    <row r="28" spans="1:31" s="2" customFormat="1" ht="6.95" customHeight="1">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c r="A30" s="30"/>
      <c r="B30" s="31"/>
      <c r="C30" s="30"/>
      <c r="D30" s="92" t="s">
        <v>36</v>
      </c>
      <c r="E30" s="30"/>
      <c r="F30" s="30"/>
      <c r="G30" s="30"/>
      <c r="H30" s="30"/>
      <c r="I30" s="30"/>
      <c r="J30" s="64">
        <f>ROUND(J101, 2)</f>
        <v>0</v>
      </c>
      <c r="K30" s="30"/>
      <c r="L30" s="88"/>
      <c r="S30" s="30"/>
      <c r="T30" s="30"/>
      <c r="U30" s="30"/>
      <c r="V30" s="30"/>
      <c r="W30" s="30"/>
      <c r="X30" s="30"/>
      <c r="Y30" s="30"/>
      <c r="Z30" s="30"/>
      <c r="AA30" s="30"/>
      <c r="AB30" s="30"/>
      <c r="AC30" s="30"/>
      <c r="AD30" s="30"/>
      <c r="AE30" s="30"/>
    </row>
    <row r="31" spans="1:31" s="2" customFormat="1" ht="6.95" customHeight="1">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c r="A32" s="30"/>
      <c r="B32" s="31"/>
      <c r="C32" s="30"/>
      <c r="D32" s="30"/>
      <c r="E32" s="30"/>
      <c r="F32" s="34" t="s">
        <v>38</v>
      </c>
      <c r="G32" s="30"/>
      <c r="H32" s="30"/>
      <c r="I32" s="34" t="s">
        <v>37</v>
      </c>
      <c r="J32" s="34" t="s">
        <v>39</v>
      </c>
      <c r="K32" s="30"/>
      <c r="L32" s="88"/>
      <c r="S32" s="30"/>
      <c r="T32" s="30"/>
      <c r="U32" s="30"/>
      <c r="V32" s="30"/>
      <c r="W32" s="30"/>
      <c r="X32" s="30"/>
      <c r="Y32" s="30"/>
      <c r="Z32" s="30"/>
      <c r="AA32" s="30"/>
      <c r="AB32" s="30"/>
      <c r="AC32" s="30"/>
      <c r="AD32" s="30"/>
      <c r="AE32" s="30"/>
    </row>
    <row r="33" spans="1:31" s="2" customFormat="1" ht="14.45" customHeight="1">
      <c r="A33" s="30"/>
      <c r="B33" s="31"/>
      <c r="C33" s="30"/>
      <c r="D33" s="93" t="s">
        <v>40</v>
      </c>
      <c r="E33" s="27" t="s">
        <v>41</v>
      </c>
      <c r="F33" s="94">
        <f>ROUND((SUM(BE101:BE426)),  2)</f>
        <v>0</v>
      </c>
      <c r="G33" s="30"/>
      <c r="H33" s="30"/>
      <c r="I33" s="95">
        <v>0.21</v>
      </c>
      <c r="J33" s="94">
        <f>ROUND(((SUM(BE101:BE426))*I33),  2)</f>
        <v>0</v>
      </c>
      <c r="K33" s="30"/>
      <c r="L33" s="88"/>
      <c r="S33" s="30"/>
      <c r="T33" s="30"/>
      <c r="U33" s="30"/>
      <c r="V33" s="30"/>
      <c r="W33" s="30"/>
      <c r="X33" s="30"/>
      <c r="Y33" s="30"/>
      <c r="Z33" s="30"/>
      <c r="AA33" s="30"/>
      <c r="AB33" s="30"/>
      <c r="AC33" s="30"/>
      <c r="AD33" s="30"/>
      <c r="AE33" s="30"/>
    </row>
    <row r="34" spans="1:31" s="2" customFormat="1" ht="14.45" customHeight="1">
      <c r="A34" s="30"/>
      <c r="B34" s="31"/>
      <c r="C34" s="30"/>
      <c r="D34" s="30"/>
      <c r="E34" s="27" t="s">
        <v>42</v>
      </c>
      <c r="F34" s="94">
        <f>ROUND((SUM(BF101:BF426)),  2)</f>
        <v>0</v>
      </c>
      <c r="G34" s="30"/>
      <c r="H34" s="30"/>
      <c r="I34" s="95">
        <v>0.15</v>
      </c>
      <c r="J34" s="94">
        <f>ROUND(((SUM(BF101:BF426))*I34),  2)</f>
        <v>0</v>
      </c>
      <c r="K34" s="30"/>
      <c r="L34" s="88"/>
      <c r="S34" s="30"/>
      <c r="T34" s="30"/>
      <c r="U34" s="30"/>
      <c r="V34" s="30"/>
      <c r="W34" s="30"/>
      <c r="X34" s="30"/>
      <c r="Y34" s="30"/>
      <c r="Z34" s="30"/>
      <c r="AA34" s="30"/>
      <c r="AB34" s="30"/>
      <c r="AC34" s="30"/>
      <c r="AD34" s="30"/>
      <c r="AE34" s="30"/>
    </row>
    <row r="35" spans="1:31" s="2" customFormat="1" ht="14.45" hidden="1" customHeight="1">
      <c r="A35" s="30"/>
      <c r="B35" s="31"/>
      <c r="C35" s="30"/>
      <c r="D35" s="30"/>
      <c r="E35" s="27" t="s">
        <v>43</v>
      </c>
      <c r="F35" s="94">
        <f>ROUND((SUM(BG101:BG426)),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c r="A36" s="30"/>
      <c r="B36" s="31"/>
      <c r="C36" s="30"/>
      <c r="D36" s="30"/>
      <c r="E36" s="27" t="s">
        <v>44</v>
      </c>
      <c r="F36" s="94">
        <f>ROUND((SUM(BH101:BH426)),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c r="A37" s="30"/>
      <c r="B37" s="31"/>
      <c r="C37" s="30"/>
      <c r="D37" s="30"/>
      <c r="E37" s="27" t="s">
        <v>45</v>
      </c>
      <c r="F37" s="94">
        <f>ROUND((SUM(BI101:BI426)),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c r="A39" s="30"/>
      <c r="B39" s="31"/>
      <c r="C39" s="96"/>
      <c r="D39" s="97" t="s">
        <v>46</v>
      </c>
      <c r="E39" s="53"/>
      <c r="F39" s="53"/>
      <c r="G39" s="98" t="s">
        <v>47</v>
      </c>
      <c r="H39" s="99" t="s">
        <v>48</v>
      </c>
      <c r="I39" s="53"/>
      <c r="J39" s="100">
        <f>SUM(J30:J37)</f>
        <v>0</v>
      </c>
      <c r="K39" s="101"/>
      <c r="L39" s="88"/>
      <c r="S39" s="30"/>
      <c r="T39" s="30"/>
      <c r="U39" s="30"/>
      <c r="V39" s="30"/>
      <c r="W39" s="30"/>
      <c r="X39" s="30"/>
      <c r="Y39" s="30"/>
      <c r="Z39" s="30"/>
      <c r="AA39" s="30"/>
      <c r="AB39" s="30"/>
      <c r="AC39" s="30"/>
      <c r="AD39" s="30"/>
      <c r="AE39" s="30"/>
    </row>
    <row r="40" spans="1:31" s="2" customFormat="1" ht="14.45" customHeight="1">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c r="A45" s="30"/>
      <c r="B45" s="31"/>
      <c r="C45" s="22" t="s">
        <v>130</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c r="A48" s="30"/>
      <c r="B48" s="31"/>
      <c r="C48" s="30"/>
      <c r="D48" s="30"/>
      <c r="E48" s="296" t="str">
        <f>E7</f>
        <v>Oprava traťového úseku Hanušovice - Jeseník</v>
      </c>
      <c r="F48" s="297"/>
      <c r="G48" s="297"/>
      <c r="H48" s="297"/>
      <c r="I48" s="30"/>
      <c r="J48" s="30"/>
      <c r="K48" s="30"/>
      <c r="L48" s="88"/>
      <c r="S48" s="30"/>
      <c r="T48" s="30"/>
      <c r="U48" s="30"/>
      <c r="V48" s="30"/>
      <c r="W48" s="30"/>
      <c r="X48" s="30"/>
      <c r="Y48" s="30"/>
      <c r="Z48" s="30"/>
      <c r="AA48" s="30"/>
      <c r="AB48" s="30"/>
      <c r="AC48" s="30"/>
      <c r="AD48" s="30"/>
      <c r="AE48" s="30"/>
    </row>
    <row r="49" spans="1:47" s="2" customFormat="1" ht="12" customHeight="1">
      <c r="A49" s="30"/>
      <c r="B49" s="31"/>
      <c r="C49" s="27" t="s">
        <v>126</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24.75" customHeight="1">
      <c r="A50" s="30"/>
      <c r="B50" s="31"/>
      <c r="C50" s="30"/>
      <c r="D50" s="30"/>
      <c r="E50" s="267" t="str">
        <f>E9</f>
        <v>SO 05-19-02 - Lipová Lázně - Jeseník, žel. propustek v ev. km 33,498</v>
      </c>
      <c r="F50" s="298"/>
      <c r="G50" s="298"/>
      <c r="H50" s="298"/>
      <c r="I50" s="30"/>
      <c r="J50" s="30"/>
      <c r="K50" s="30"/>
      <c r="L50" s="88"/>
      <c r="S50" s="30"/>
      <c r="T50" s="30"/>
      <c r="U50" s="30"/>
      <c r="V50" s="30"/>
      <c r="W50" s="30"/>
      <c r="X50" s="30"/>
      <c r="Y50" s="30"/>
      <c r="Z50" s="30"/>
      <c r="AA50" s="30"/>
      <c r="AB50" s="30"/>
      <c r="AC50" s="30"/>
      <c r="AD50" s="30"/>
      <c r="AE50" s="30"/>
    </row>
    <row r="51" spans="1:47" s="2" customFormat="1" ht="6.95" customHeight="1">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c r="A52" s="30"/>
      <c r="B52" s="31"/>
      <c r="C52" s="27" t="s">
        <v>19</v>
      </c>
      <c r="D52" s="30"/>
      <c r="E52" s="30"/>
      <c r="F52" s="25" t="str">
        <f>F12</f>
        <v>Olomouc</v>
      </c>
      <c r="G52" s="30"/>
      <c r="H52" s="30"/>
      <c r="I52" s="27" t="s">
        <v>21</v>
      </c>
      <c r="J52" s="48" t="str">
        <f>IF(J12="","",J12)</f>
        <v>26. 3. 2020</v>
      </c>
      <c r="K52" s="30"/>
      <c r="L52" s="88"/>
      <c r="S52" s="30"/>
      <c r="T52" s="30"/>
      <c r="U52" s="30"/>
      <c r="V52" s="30"/>
      <c r="W52" s="30"/>
      <c r="X52" s="30"/>
      <c r="Y52" s="30"/>
      <c r="Z52" s="30"/>
      <c r="AA52" s="30"/>
      <c r="AB52" s="30"/>
      <c r="AC52" s="30"/>
      <c r="AD52" s="30"/>
      <c r="AE52" s="30"/>
    </row>
    <row r="53" spans="1:47" s="2" customFormat="1" ht="6.95" customHeight="1">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c r="A54" s="30"/>
      <c r="B54" s="31"/>
      <c r="C54" s="27" t="s">
        <v>23</v>
      </c>
      <c r="D54" s="30"/>
      <c r="E54" s="30"/>
      <c r="F54" s="25" t="str">
        <f>E15</f>
        <v>Správa železnic, státní organizace</v>
      </c>
      <c r="G54" s="30"/>
      <c r="H54" s="30"/>
      <c r="I54" s="27" t="s">
        <v>29</v>
      </c>
      <c r="J54" s="28" t="str">
        <f>E21</f>
        <v>Ing. Petr Vachutka</v>
      </c>
      <c r="K54" s="30"/>
      <c r="L54" s="88"/>
      <c r="S54" s="30"/>
      <c r="T54" s="30"/>
      <c r="U54" s="30"/>
      <c r="V54" s="30"/>
      <c r="W54" s="30"/>
      <c r="X54" s="30"/>
      <c r="Y54" s="30"/>
      <c r="Z54" s="30"/>
      <c r="AA54" s="30"/>
      <c r="AB54" s="30"/>
      <c r="AC54" s="30"/>
      <c r="AD54" s="30"/>
      <c r="AE54" s="30"/>
    </row>
    <row r="55" spans="1:47" s="2" customFormat="1" ht="25.7" customHeight="1">
      <c r="A55" s="30"/>
      <c r="B55" s="31"/>
      <c r="C55" s="27" t="s">
        <v>27</v>
      </c>
      <c r="D55" s="30"/>
      <c r="E55" s="30"/>
      <c r="F55" s="25" t="str">
        <f>IF(E18="","",E18)</f>
        <v>Moravia Consult Olomouc a.s.</v>
      </c>
      <c r="G55" s="30"/>
      <c r="H55" s="30"/>
      <c r="I55" s="27" t="s">
        <v>32</v>
      </c>
      <c r="J55" s="28" t="str">
        <f>E24</f>
        <v>Ing. et Ing. Ondřej Suk</v>
      </c>
      <c r="K55" s="30"/>
      <c r="L55" s="88"/>
      <c r="S55" s="30"/>
      <c r="T55" s="30"/>
      <c r="U55" s="30"/>
      <c r="V55" s="30"/>
      <c r="W55" s="30"/>
      <c r="X55" s="30"/>
      <c r="Y55" s="30"/>
      <c r="Z55" s="30"/>
      <c r="AA55" s="30"/>
      <c r="AB55" s="30"/>
      <c r="AC55" s="30"/>
      <c r="AD55" s="30"/>
      <c r="AE55" s="30"/>
    </row>
    <row r="56" spans="1:47" s="2" customFormat="1" ht="10.35" customHeight="1">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c r="A57" s="30"/>
      <c r="B57" s="31"/>
      <c r="C57" s="102" t="s">
        <v>131</v>
      </c>
      <c r="D57" s="96"/>
      <c r="E57" s="96"/>
      <c r="F57" s="96"/>
      <c r="G57" s="96"/>
      <c r="H57" s="96"/>
      <c r="I57" s="96"/>
      <c r="J57" s="103" t="s">
        <v>132</v>
      </c>
      <c r="K57" s="96"/>
      <c r="L57" s="88"/>
      <c r="S57" s="30"/>
      <c r="T57" s="30"/>
      <c r="U57" s="30"/>
      <c r="V57" s="30"/>
      <c r="W57" s="30"/>
      <c r="X57" s="30"/>
      <c r="Y57" s="30"/>
      <c r="Z57" s="30"/>
      <c r="AA57" s="30"/>
      <c r="AB57" s="30"/>
      <c r="AC57" s="30"/>
      <c r="AD57" s="30"/>
      <c r="AE57" s="30"/>
    </row>
    <row r="58" spans="1:47" s="2" customFormat="1" ht="10.35" customHeight="1">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c r="A59" s="30"/>
      <c r="B59" s="31"/>
      <c r="C59" s="104" t="s">
        <v>68</v>
      </c>
      <c r="D59" s="30"/>
      <c r="E59" s="30"/>
      <c r="F59" s="30"/>
      <c r="G59" s="30"/>
      <c r="H59" s="30"/>
      <c r="I59" s="30"/>
      <c r="J59" s="64">
        <f>J101</f>
        <v>0</v>
      </c>
      <c r="K59" s="30"/>
      <c r="L59" s="88"/>
      <c r="S59" s="30"/>
      <c r="T59" s="30"/>
      <c r="U59" s="30"/>
      <c r="V59" s="30"/>
      <c r="W59" s="30"/>
      <c r="X59" s="30"/>
      <c r="Y59" s="30"/>
      <c r="Z59" s="30"/>
      <c r="AA59" s="30"/>
      <c r="AB59" s="30"/>
      <c r="AC59" s="30"/>
      <c r="AD59" s="30"/>
      <c r="AE59" s="30"/>
      <c r="AU59" s="18" t="s">
        <v>133</v>
      </c>
    </row>
    <row r="60" spans="1:47" s="9" customFormat="1" ht="24.95" customHeight="1">
      <c r="B60" s="105"/>
      <c r="D60" s="106" t="s">
        <v>134</v>
      </c>
      <c r="E60" s="107"/>
      <c r="F60" s="107"/>
      <c r="G60" s="107"/>
      <c r="H60" s="107"/>
      <c r="I60" s="107"/>
      <c r="J60" s="108">
        <f>J102</f>
        <v>0</v>
      </c>
      <c r="L60" s="105"/>
    </row>
    <row r="61" spans="1:47" s="10" customFormat="1" ht="19.899999999999999" customHeight="1">
      <c r="B61" s="109"/>
      <c r="D61" s="110" t="s">
        <v>135</v>
      </c>
      <c r="E61" s="111"/>
      <c r="F61" s="111"/>
      <c r="G61" s="111"/>
      <c r="H61" s="111"/>
      <c r="I61" s="111"/>
      <c r="J61" s="112">
        <f>J103</f>
        <v>0</v>
      </c>
      <c r="L61" s="109"/>
    </row>
    <row r="62" spans="1:47" s="10" customFormat="1" ht="19.899999999999999" customHeight="1">
      <c r="B62" s="109"/>
      <c r="D62" s="110" t="s">
        <v>136</v>
      </c>
      <c r="E62" s="111"/>
      <c r="F62" s="111"/>
      <c r="G62" s="111"/>
      <c r="H62" s="111"/>
      <c r="I62" s="111"/>
      <c r="J62" s="112">
        <f>J175</f>
        <v>0</v>
      </c>
      <c r="L62" s="109"/>
    </row>
    <row r="63" spans="1:47" s="10" customFormat="1" ht="19.899999999999999" customHeight="1">
      <c r="B63" s="109"/>
      <c r="D63" s="110" t="s">
        <v>137</v>
      </c>
      <c r="E63" s="111"/>
      <c r="F63" s="111"/>
      <c r="G63" s="111"/>
      <c r="H63" s="111"/>
      <c r="I63" s="111"/>
      <c r="J63" s="112">
        <f>J204</f>
        <v>0</v>
      </c>
      <c r="L63" s="109"/>
    </row>
    <row r="64" spans="1:47" s="10" customFormat="1" ht="19.899999999999999" customHeight="1">
      <c r="B64" s="109"/>
      <c r="D64" s="110" t="s">
        <v>138</v>
      </c>
      <c r="E64" s="111"/>
      <c r="F64" s="111"/>
      <c r="G64" s="111"/>
      <c r="H64" s="111"/>
      <c r="I64" s="111"/>
      <c r="J64" s="112">
        <f>J219</f>
        <v>0</v>
      </c>
      <c r="L64" s="109"/>
    </row>
    <row r="65" spans="2:12" s="10" customFormat="1" ht="19.899999999999999" customHeight="1">
      <c r="B65" s="109"/>
      <c r="D65" s="110" t="s">
        <v>139</v>
      </c>
      <c r="E65" s="111"/>
      <c r="F65" s="111"/>
      <c r="G65" s="111"/>
      <c r="H65" s="111"/>
      <c r="I65" s="111"/>
      <c r="J65" s="112">
        <f>J253</f>
        <v>0</v>
      </c>
      <c r="L65" s="109"/>
    </row>
    <row r="66" spans="2:12" s="10" customFormat="1" ht="19.899999999999999" customHeight="1">
      <c r="B66" s="109"/>
      <c r="D66" s="110" t="s">
        <v>141</v>
      </c>
      <c r="E66" s="111"/>
      <c r="F66" s="111"/>
      <c r="G66" s="111"/>
      <c r="H66" s="111"/>
      <c r="I66" s="111"/>
      <c r="J66" s="112">
        <f>J275</f>
        <v>0</v>
      </c>
      <c r="L66" s="109"/>
    </row>
    <row r="67" spans="2:12" s="10" customFormat="1" ht="19.899999999999999" customHeight="1">
      <c r="B67" s="109"/>
      <c r="D67" s="110" t="s">
        <v>142</v>
      </c>
      <c r="E67" s="111"/>
      <c r="F67" s="111"/>
      <c r="G67" s="111"/>
      <c r="H67" s="111"/>
      <c r="I67" s="111"/>
      <c r="J67" s="112">
        <f>J301</f>
        <v>0</v>
      </c>
      <c r="L67" s="109"/>
    </row>
    <row r="68" spans="2:12" s="10" customFormat="1" ht="19.899999999999999" customHeight="1">
      <c r="B68" s="109"/>
      <c r="D68" s="110" t="s">
        <v>143</v>
      </c>
      <c r="E68" s="111"/>
      <c r="F68" s="111"/>
      <c r="G68" s="111"/>
      <c r="H68" s="111"/>
      <c r="I68" s="111"/>
      <c r="J68" s="112">
        <f>J353</f>
        <v>0</v>
      </c>
      <c r="L68" s="109"/>
    </row>
    <row r="69" spans="2:12" s="10" customFormat="1" ht="19.899999999999999" customHeight="1">
      <c r="B69" s="109"/>
      <c r="D69" s="110" t="s">
        <v>144</v>
      </c>
      <c r="E69" s="111"/>
      <c r="F69" s="111"/>
      <c r="G69" s="111"/>
      <c r="H69" s="111"/>
      <c r="I69" s="111"/>
      <c r="J69" s="112">
        <f>J377</f>
        <v>0</v>
      </c>
      <c r="L69" s="109"/>
    </row>
    <row r="70" spans="2:12" s="9" customFormat="1" ht="24.95" customHeight="1">
      <c r="B70" s="105"/>
      <c r="D70" s="106" t="s">
        <v>145</v>
      </c>
      <c r="E70" s="107"/>
      <c r="F70" s="107"/>
      <c r="G70" s="107"/>
      <c r="H70" s="107"/>
      <c r="I70" s="107"/>
      <c r="J70" s="108">
        <f>J380</f>
        <v>0</v>
      </c>
      <c r="L70" s="105"/>
    </row>
    <row r="71" spans="2:12" s="10" customFormat="1" ht="19.899999999999999" customHeight="1">
      <c r="B71" s="109"/>
      <c r="D71" s="110" t="s">
        <v>146</v>
      </c>
      <c r="E71" s="111"/>
      <c r="F71" s="111"/>
      <c r="G71" s="111"/>
      <c r="H71" s="111"/>
      <c r="I71" s="111"/>
      <c r="J71" s="112">
        <f>J381</f>
        <v>0</v>
      </c>
      <c r="L71" s="109"/>
    </row>
    <row r="72" spans="2:12" s="9" customFormat="1" ht="24.95" customHeight="1">
      <c r="B72" s="105"/>
      <c r="D72" s="106" t="s">
        <v>148</v>
      </c>
      <c r="E72" s="107"/>
      <c r="F72" s="107"/>
      <c r="G72" s="107"/>
      <c r="H72" s="107"/>
      <c r="I72" s="107"/>
      <c r="J72" s="108">
        <f>J402</f>
        <v>0</v>
      </c>
      <c r="L72" s="105"/>
    </row>
    <row r="73" spans="2:12" s="10" customFormat="1" ht="19.899999999999999" customHeight="1">
      <c r="B73" s="109"/>
      <c r="D73" s="110" t="s">
        <v>149</v>
      </c>
      <c r="E73" s="111"/>
      <c r="F73" s="111"/>
      <c r="G73" s="111"/>
      <c r="H73" s="111"/>
      <c r="I73" s="111"/>
      <c r="J73" s="112">
        <f>J403</f>
        <v>0</v>
      </c>
      <c r="L73" s="109"/>
    </row>
    <row r="74" spans="2:12" s="10" customFormat="1" ht="19.899999999999999" customHeight="1">
      <c r="B74" s="109"/>
      <c r="D74" s="110" t="s">
        <v>150</v>
      </c>
      <c r="E74" s="111"/>
      <c r="F74" s="111"/>
      <c r="G74" s="111"/>
      <c r="H74" s="111"/>
      <c r="I74" s="111"/>
      <c r="J74" s="112">
        <f>J405</f>
        <v>0</v>
      </c>
      <c r="L74" s="109"/>
    </row>
    <row r="75" spans="2:12" s="10" customFormat="1" ht="19.899999999999999" customHeight="1">
      <c r="B75" s="109"/>
      <c r="D75" s="110" t="s">
        <v>151</v>
      </c>
      <c r="E75" s="111"/>
      <c r="F75" s="111"/>
      <c r="G75" s="111"/>
      <c r="H75" s="111"/>
      <c r="I75" s="111"/>
      <c r="J75" s="112">
        <f>J413</f>
        <v>0</v>
      </c>
      <c r="L75" s="109"/>
    </row>
    <row r="76" spans="2:12" s="10" customFormat="1" ht="19.899999999999999" customHeight="1">
      <c r="B76" s="109"/>
      <c r="D76" s="110" t="s">
        <v>152</v>
      </c>
      <c r="E76" s="111"/>
      <c r="F76" s="111"/>
      <c r="G76" s="111"/>
      <c r="H76" s="111"/>
      <c r="I76" s="111"/>
      <c r="J76" s="112">
        <f>J415</f>
        <v>0</v>
      </c>
      <c r="L76" s="109"/>
    </row>
    <row r="77" spans="2:12" s="10" customFormat="1" ht="19.899999999999999" customHeight="1">
      <c r="B77" s="109"/>
      <c r="D77" s="110" t="s">
        <v>153</v>
      </c>
      <c r="E77" s="111"/>
      <c r="F77" s="111"/>
      <c r="G77" s="111"/>
      <c r="H77" s="111"/>
      <c r="I77" s="111"/>
      <c r="J77" s="112">
        <f>J417</f>
        <v>0</v>
      </c>
      <c r="L77" s="109"/>
    </row>
    <row r="78" spans="2:12" s="10" customFormat="1" ht="19.899999999999999" customHeight="1">
      <c r="B78" s="109"/>
      <c r="D78" s="110" t="s">
        <v>154</v>
      </c>
      <c r="E78" s="111"/>
      <c r="F78" s="111"/>
      <c r="G78" s="111"/>
      <c r="H78" s="111"/>
      <c r="I78" s="111"/>
      <c r="J78" s="112">
        <f>J419</f>
        <v>0</v>
      </c>
      <c r="L78" s="109"/>
    </row>
    <row r="79" spans="2:12" s="10" customFormat="1" ht="19.899999999999999" customHeight="1">
      <c r="B79" s="109"/>
      <c r="D79" s="110" t="s">
        <v>155</v>
      </c>
      <c r="E79" s="111"/>
      <c r="F79" s="111"/>
      <c r="G79" s="111"/>
      <c r="H79" s="111"/>
      <c r="I79" s="111"/>
      <c r="J79" s="112">
        <f>J421</f>
        <v>0</v>
      </c>
      <c r="L79" s="109"/>
    </row>
    <row r="80" spans="2:12" s="10" customFormat="1" ht="19.899999999999999" customHeight="1">
      <c r="B80" s="109"/>
      <c r="D80" s="110" t="s">
        <v>156</v>
      </c>
      <c r="E80" s="111"/>
      <c r="F80" s="111"/>
      <c r="G80" s="111"/>
      <c r="H80" s="111"/>
      <c r="I80" s="111"/>
      <c r="J80" s="112">
        <f>J423</f>
        <v>0</v>
      </c>
      <c r="L80" s="109"/>
    </row>
    <row r="81" spans="1:31" s="10" customFormat="1" ht="19.899999999999999" customHeight="1">
      <c r="B81" s="109"/>
      <c r="D81" s="110" t="s">
        <v>157</v>
      </c>
      <c r="E81" s="111"/>
      <c r="F81" s="111"/>
      <c r="G81" s="111"/>
      <c r="H81" s="111"/>
      <c r="I81" s="111"/>
      <c r="J81" s="112">
        <f>J425</f>
        <v>0</v>
      </c>
      <c r="L81" s="109"/>
    </row>
    <row r="82" spans="1:31" s="2" customFormat="1" ht="21.75" customHeight="1">
      <c r="A82" s="30"/>
      <c r="B82" s="31"/>
      <c r="C82" s="30"/>
      <c r="D82" s="30"/>
      <c r="E82" s="30"/>
      <c r="F82" s="30"/>
      <c r="G82" s="30"/>
      <c r="H82" s="30"/>
      <c r="I82" s="30"/>
      <c r="J82" s="30"/>
      <c r="K82" s="30"/>
      <c r="L82" s="88"/>
      <c r="S82" s="30"/>
      <c r="T82" s="30"/>
      <c r="U82" s="30"/>
      <c r="V82" s="30"/>
      <c r="W82" s="30"/>
      <c r="X82" s="30"/>
      <c r="Y82" s="30"/>
      <c r="Z82" s="30"/>
      <c r="AA82" s="30"/>
      <c r="AB82" s="30"/>
      <c r="AC82" s="30"/>
      <c r="AD82" s="30"/>
      <c r="AE82" s="30"/>
    </row>
    <row r="83" spans="1:31" s="2" customFormat="1" ht="6.95" customHeight="1">
      <c r="A83" s="30"/>
      <c r="B83" s="40"/>
      <c r="C83" s="41"/>
      <c r="D83" s="41"/>
      <c r="E83" s="41"/>
      <c r="F83" s="41"/>
      <c r="G83" s="41"/>
      <c r="H83" s="41"/>
      <c r="I83" s="41"/>
      <c r="J83" s="41"/>
      <c r="K83" s="41"/>
      <c r="L83" s="88"/>
      <c r="S83" s="30"/>
      <c r="T83" s="30"/>
      <c r="U83" s="30"/>
      <c r="V83" s="30"/>
      <c r="W83" s="30"/>
      <c r="X83" s="30"/>
      <c r="Y83" s="30"/>
      <c r="Z83" s="30"/>
      <c r="AA83" s="30"/>
      <c r="AB83" s="30"/>
      <c r="AC83" s="30"/>
      <c r="AD83" s="30"/>
      <c r="AE83" s="30"/>
    </row>
    <row r="87" spans="1:31" s="2" customFormat="1" ht="6.95" customHeight="1">
      <c r="A87" s="30"/>
      <c r="B87" s="42"/>
      <c r="C87" s="43"/>
      <c r="D87" s="43"/>
      <c r="E87" s="43"/>
      <c r="F87" s="43"/>
      <c r="G87" s="43"/>
      <c r="H87" s="43"/>
      <c r="I87" s="43"/>
      <c r="J87" s="43"/>
      <c r="K87" s="43"/>
      <c r="L87" s="88"/>
      <c r="S87" s="30"/>
      <c r="T87" s="30"/>
      <c r="U87" s="30"/>
      <c r="V87" s="30"/>
      <c r="W87" s="30"/>
      <c r="X87" s="30"/>
      <c r="Y87" s="30"/>
      <c r="Z87" s="30"/>
      <c r="AA87" s="30"/>
      <c r="AB87" s="30"/>
      <c r="AC87" s="30"/>
      <c r="AD87" s="30"/>
      <c r="AE87" s="30"/>
    </row>
    <row r="88" spans="1:31" s="2" customFormat="1" ht="24.95" customHeight="1">
      <c r="A88" s="30"/>
      <c r="B88" s="31"/>
      <c r="C88" s="22" t="s">
        <v>158</v>
      </c>
      <c r="D88" s="30"/>
      <c r="E88" s="30"/>
      <c r="F88" s="30"/>
      <c r="G88" s="30"/>
      <c r="H88" s="30"/>
      <c r="I88" s="30"/>
      <c r="J88" s="30"/>
      <c r="K88" s="30"/>
      <c r="L88" s="88"/>
      <c r="S88" s="30"/>
      <c r="T88" s="30"/>
      <c r="U88" s="30"/>
      <c r="V88" s="30"/>
      <c r="W88" s="30"/>
      <c r="X88" s="30"/>
      <c r="Y88" s="30"/>
      <c r="Z88" s="30"/>
      <c r="AA88" s="30"/>
      <c r="AB88" s="30"/>
      <c r="AC88" s="30"/>
      <c r="AD88" s="30"/>
      <c r="AE88" s="30"/>
    </row>
    <row r="89" spans="1:31" s="2" customFormat="1" ht="6.95" customHeight="1">
      <c r="A89" s="30"/>
      <c r="B89" s="31"/>
      <c r="C89" s="30"/>
      <c r="D89" s="30"/>
      <c r="E89" s="30"/>
      <c r="F89" s="30"/>
      <c r="G89" s="30"/>
      <c r="H89" s="30"/>
      <c r="I89" s="30"/>
      <c r="J89" s="30"/>
      <c r="K89" s="30"/>
      <c r="L89" s="88"/>
      <c r="S89" s="30"/>
      <c r="T89" s="30"/>
      <c r="U89" s="30"/>
      <c r="V89" s="30"/>
      <c r="W89" s="30"/>
      <c r="X89" s="30"/>
      <c r="Y89" s="30"/>
      <c r="Z89" s="30"/>
      <c r="AA89" s="30"/>
      <c r="AB89" s="30"/>
      <c r="AC89" s="30"/>
      <c r="AD89" s="30"/>
      <c r="AE89" s="30"/>
    </row>
    <row r="90" spans="1:31" s="2" customFormat="1" ht="12" customHeight="1">
      <c r="A90" s="30"/>
      <c r="B90" s="31"/>
      <c r="C90" s="27" t="s">
        <v>15</v>
      </c>
      <c r="D90" s="30"/>
      <c r="E90" s="30"/>
      <c r="F90" s="30"/>
      <c r="G90" s="30"/>
      <c r="H90" s="30"/>
      <c r="I90" s="30"/>
      <c r="J90" s="30"/>
      <c r="K90" s="30"/>
      <c r="L90" s="88"/>
      <c r="S90" s="30"/>
      <c r="T90" s="30"/>
      <c r="U90" s="30"/>
      <c r="V90" s="30"/>
      <c r="W90" s="30"/>
      <c r="X90" s="30"/>
      <c r="Y90" s="30"/>
      <c r="Z90" s="30"/>
      <c r="AA90" s="30"/>
      <c r="AB90" s="30"/>
      <c r="AC90" s="30"/>
      <c r="AD90" s="30"/>
      <c r="AE90" s="30"/>
    </row>
    <row r="91" spans="1:31" s="2" customFormat="1" ht="16.5" customHeight="1">
      <c r="A91" s="30"/>
      <c r="B91" s="31"/>
      <c r="C91" s="30"/>
      <c r="D91" s="30"/>
      <c r="E91" s="296" t="str">
        <f>E7</f>
        <v>Oprava traťového úseku Hanušovice - Jeseník</v>
      </c>
      <c r="F91" s="297"/>
      <c r="G91" s="297"/>
      <c r="H91" s="297"/>
      <c r="I91" s="30"/>
      <c r="J91" s="30"/>
      <c r="K91" s="30"/>
      <c r="L91" s="88"/>
      <c r="S91" s="30"/>
      <c r="T91" s="30"/>
      <c r="U91" s="30"/>
      <c r="V91" s="30"/>
      <c r="W91" s="30"/>
      <c r="X91" s="30"/>
      <c r="Y91" s="30"/>
      <c r="Z91" s="30"/>
      <c r="AA91" s="30"/>
      <c r="AB91" s="30"/>
      <c r="AC91" s="30"/>
      <c r="AD91" s="30"/>
      <c r="AE91" s="30"/>
    </row>
    <row r="92" spans="1:31" s="2" customFormat="1" ht="12" customHeight="1">
      <c r="A92" s="30"/>
      <c r="B92" s="31"/>
      <c r="C92" s="27" t="s">
        <v>126</v>
      </c>
      <c r="D92" s="30"/>
      <c r="E92" s="30"/>
      <c r="F92" s="30"/>
      <c r="G92" s="30"/>
      <c r="H92" s="30"/>
      <c r="I92" s="30"/>
      <c r="J92" s="30"/>
      <c r="K92" s="30"/>
      <c r="L92" s="88"/>
      <c r="S92" s="30"/>
      <c r="T92" s="30"/>
      <c r="U92" s="30"/>
      <c r="V92" s="30"/>
      <c r="W92" s="30"/>
      <c r="X92" s="30"/>
      <c r="Y92" s="30"/>
      <c r="Z92" s="30"/>
      <c r="AA92" s="30"/>
      <c r="AB92" s="30"/>
      <c r="AC92" s="30"/>
      <c r="AD92" s="30"/>
      <c r="AE92" s="30"/>
    </row>
    <row r="93" spans="1:31" s="2" customFormat="1" ht="24.75" customHeight="1">
      <c r="A93" s="30"/>
      <c r="B93" s="31"/>
      <c r="C93" s="30"/>
      <c r="D93" s="30"/>
      <c r="E93" s="267" t="str">
        <f>E9</f>
        <v>SO 05-19-02 - Lipová Lázně - Jeseník, žel. propustek v ev. km 33,498</v>
      </c>
      <c r="F93" s="298"/>
      <c r="G93" s="298"/>
      <c r="H93" s="298"/>
      <c r="I93" s="30"/>
      <c r="J93" s="30"/>
      <c r="K93" s="30"/>
      <c r="L93" s="88"/>
      <c r="S93" s="30"/>
      <c r="T93" s="30"/>
      <c r="U93" s="30"/>
      <c r="V93" s="30"/>
      <c r="W93" s="30"/>
      <c r="X93" s="30"/>
      <c r="Y93" s="30"/>
      <c r="Z93" s="30"/>
      <c r="AA93" s="30"/>
      <c r="AB93" s="30"/>
      <c r="AC93" s="30"/>
      <c r="AD93" s="30"/>
      <c r="AE93" s="30"/>
    </row>
    <row r="94" spans="1:31" s="2" customFormat="1" ht="6.95" customHeight="1">
      <c r="A94" s="30"/>
      <c r="B94" s="31"/>
      <c r="C94" s="30"/>
      <c r="D94" s="30"/>
      <c r="E94" s="30"/>
      <c r="F94" s="30"/>
      <c r="G94" s="30"/>
      <c r="H94" s="30"/>
      <c r="I94" s="30"/>
      <c r="J94" s="30"/>
      <c r="K94" s="30"/>
      <c r="L94" s="88"/>
      <c r="S94" s="30"/>
      <c r="T94" s="30"/>
      <c r="U94" s="30"/>
      <c r="V94" s="30"/>
      <c r="W94" s="30"/>
      <c r="X94" s="30"/>
      <c r="Y94" s="30"/>
      <c r="Z94" s="30"/>
      <c r="AA94" s="30"/>
      <c r="AB94" s="30"/>
      <c r="AC94" s="30"/>
      <c r="AD94" s="30"/>
      <c r="AE94" s="30"/>
    </row>
    <row r="95" spans="1:31" s="2" customFormat="1" ht="12" customHeight="1">
      <c r="A95" s="30"/>
      <c r="B95" s="31"/>
      <c r="C95" s="27" t="s">
        <v>19</v>
      </c>
      <c r="D95" s="30"/>
      <c r="E95" s="30"/>
      <c r="F95" s="25" t="str">
        <f>F12</f>
        <v>Olomouc</v>
      </c>
      <c r="G95" s="30"/>
      <c r="H95" s="30"/>
      <c r="I95" s="27" t="s">
        <v>21</v>
      </c>
      <c r="J95" s="48" t="str">
        <f>IF(J12="","",J12)</f>
        <v>26. 3. 2020</v>
      </c>
      <c r="K95" s="30"/>
      <c r="L95" s="88"/>
      <c r="S95" s="30"/>
      <c r="T95" s="30"/>
      <c r="U95" s="30"/>
      <c r="V95" s="30"/>
      <c r="W95" s="30"/>
      <c r="X95" s="30"/>
      <c r="Y95" s="30"/>
      <c r="Z95" s="30"/>
      <c r="AA95" s="30"/>
      <c r="AB95" s="30"/>
      <c r="AC95" s="30"/>
      <c r="AD95" s="30"/>
      <c r="AE95" s="30"/>
    </row>
    <row r="96" spans="1:31" s="2" customFormat="1" ht="6.95" customHeight="1">
      <c r="A96" s="30"/>
      <c r="B96" s="31"/>
      <c r="C96" s="30"/>
      <c r="D96" s="30"/>
      <c r="E96" s="30"/>
      <c r="F96" s="30"/>
      <c r="G96" s="30"/>
      <c r="H96" s="30"/>
      <c r="I96" s="30"/>
      <c r="J96" s="30"/>
      <c r="K96" s="30"/>
      <c r="L96" s="88"/>
      <c r="S96" s="30"/>
      <c r="T96" s="30"/>
      <c r="U96" s="30"/>
      <c r="V96" s="30"/>
      <c r="W96" s="30"/>
      <c r="X96" s="30"/>
      <c r="Y96" s="30"/>
      <c r="Z96" s="30"/>
      <c r="AA96" s="30"/>
      <c r="AB96" s="30"/>
      <c r="AC96" s="30"/>
      <c r="AD96" s="30"/>
      <c r="AE96" s="30"/>
    </row>
    <row r="97" spans="1:65" s="2" customFormat="1" ht="15.2" customHeight="1">
      <c r="A97" s="30"/>
      <c r="B97" s="31"/>
      <c r="C97" s="27" t="s">
        <v>23</v>
      </c>
      <c r="D97" s="30"/>
      <c r="E97" s="30"/>
      <c r="F97" s="25" t="str">
        <f>E15</f>
        <v>Správa železnic, státní organizace</v>
      </c>
      <c r="G97" s="30"/>
      <c r="H97" s="30"/>
      <c r="I97" s="27" t="s">
        <v>29</v>
      </c>
      <c r="J97" s="28" t="str">
        <f>E21</f>
        <v>Ing. Petr Vachutka</v>
      </c>
      <c r="K97" s="30"/>
      <c r="L97" s="88"/>
      <c r="S97" s="30"/>
      <c r="T97" s="30"/>
      <c r="U97" s="30"/>
      <c r="V97" s="30"/>
      <c r="W97" s="30"/>
      <c r="X97" s="30"/>
      <c r="Y97" s="30"/>
      <c r="Z97" s="30"/>
      <c r="AA97" s="30"/>
      <c r="AB97" s="30"/>
      <c r="AC97" s="30"/>
      <c r="AD97" s="30"/>
      <c r="AE97" s="30"/>
    </row>
    <row r="98" spans="1:65" s="2" customFormat="1" ht="25.7" customHeight="1">
      <c r="A98" s="30"/>
      <c r="B98" s="31"/>
      <c r="C98" s="27" t="s">
        <v>27</v>
      </c>
      <c r="D98" s="30"/>
      <c r="E98" s="30"/>
      <c r="F98" s="25" t="str">
        <f>IF(E18="","",E18)</f>
        <v>Moravia Consult Olomouc a.s.</v>
      </c>
      <c r="G98" s="30"/>
      <c r="H98" s="30"/>
      <c r="I98" s="27" t="s">
        <v>32</v>
      </c>
      <c r="J98" s="28" t="str">
        <f>E24</f>
        <v>Ing. et Ing. Ondřej Suk</v>
      </c>
      <c r="K98" s="30"/>
      <c r="L98" s="88"/>
      <c r="S98" s="30"/>
      <c r="T98" s="30"/>
      <c r="U98" s="30"/>
      <c r="V98" s="30"/>
      <c r="W98" s="30"/>
      <c r="X98" s="30"/>
      <c r="Y98" s="30"/>
      <c r="Z98" s="30"/>
      <c r="AA98" s="30"/>
      <c r="AB98" s="30"/>
      <c r="AC98" s="30"/>
      <c r="AD98" s="30"/>
      <c r="AE98" s="30"/>
    </row>
    <row r="99" spans="1:65" s="2" customFormat="1" ht="10.35" customHeight="1">
      <c r="A99" s="30"/>
      <c r="B99" s="31"/>
      <c r="C99" s="30"/>
      <c r="D99" s="30"/>
      <c r="E99" s="30"/>
      <c r="F99" s="30"/>
      <c r="G99" s="30"/>
      <c r="H99" s="30"/>
      <c r="I99" s="30"/>
      <c r="J99" s="30"/>
      <c r="K99" s="30"/>
      <c r="L99" s="88"/>
      <c r="S99" s="30"/>
      <c r="T99" s="30"/>
      <c r="U99" s="30"/>
      <c r="V99" s="30"/>
      <c r="W99" s="30"/>
      <c r="X99" s="30"/>
      <c r="Y99" s="30"/>
      <c r="Z99" s="30"/>
      <c r="AA99" s="30"/>
      <c r="AB99" s="30"/>
      <c r="AC99" s="30"/>
      <c r="AD99" s="30"/>
      <c r="AE99" s="30"/>
    </row>
    <row r="100" spans="1:65" s="11" customFormat="1" ht="29.25" customHeight="1">
      <c r="A100" s="113"/>
      <c r="B100" s="114"/>
      <c r="C100" s="115" t="s">
        <v>159</v>
      </c>
      <c r="D100" s="116" t="s">
        <v>55</v>
      </c>
      <c r="E100" s="116" t="s">
        <v>51</v>
      </c>
      <c r="F100" s="116" t="s">
        <v>52</v>
      </c>
      <c r="G100" s="116" t="s">
        <v>160</v>
      </c>
      <c r="H100" s="116" t="s">
        <v>161</v>
      </c>
      <c r="I100" s="116" t="s">
        <v>162</v>
      </c>
      <c r="J100" s="116" t="s">
        <v>132</v>
      </c>
      <c r="K100" s="117" t="s">
        <v>163</v>
      </c>
      <c r="L100" s="118"/>
      <c r="M100" s="55" t="s">
        <v>3</v>
      </c>
      <c r="N100" s="56" t="s">
        <v>40</v>
      </c>
      <c r="O100" s="56" t="s">
        <v>164</v>
      </c>
      <c r="P100" s="56" t="s">
        <v>165</v>
      </c>
      <c r="Q100" s="56" t="s">
        <v>166</v>
      </c>
      <c r="R100" s="56" t="s">
        <v>167</v>
      </c>
      <c r="S100" s="56" t="s">
        <v>168</v>
      </c>
      <c r="T100" s="57" t="s">
        <v>169</v>
      </c>
      <c r="U100" s="113"/>
      <c r="V100" s="113"/>
      <c r="W100" s="113"/>
      <c r="X100" s="113"/>
      <c r="Y100" s="113"/>
      <c r="Z100" s="113"/>
      <c r="AA100" s="113"/>
      <c r="AB100" s="113"/>
      <c r="AC100" s="113"/>
      <c r="AD100" s="113"/>
      <c r="AE100" s="113"/>
    </row>
    <row r="101" spans="1:65" s="2" customFormat="1" ht="22.9" customHeight="1">
      <c r="A101" s="30"/>
      <c r="B101" s="31"/>
      <c r="C101" s="62" t="s">
        <v>170</v>
      </c>
      <c r="D101" s="30"/>
      <c r="E101" s="30"/>
      <c r="F101" s="30"/>
      <c r="G101" s="30"/>
      <c r="H101" s="30"/>
      <c r="I101" s="30"/>
      <c r="J101" s="119">
        <f>BK101</f>
        <v>0</v>
      </c>
      <c r="K101" s="30"/>
      <c r="L101" s="31"/>
      <c r="M101" s="58"/>
      <c r="N101" s="49"/>
      <c r="O101" s="59"/>
      <c r="P101" s="120">
        <f>P102+P380+P402</f>
        <v>642.93078600000001</v>
      </c>
      <c r="Q101" s="59"/>
      <c r="R101" s="120">
        <f>R102+R380+R402</f>
        <v>38.360074303318008</v>
      </c>
      <c r="S101" s="59"/>
      <c r="T101" s="121">
        <f>T102+T380+T402</f>
        <v>76.99065800000001</v>
      </c>
      <c r="U101" s="30"/>
      <c r="V101" s="30"/>
      <c r="W101" s="30"/>
      <c r="X101" s="30"/>
      <c r="Y101" s="30"/>
      <c r="Z101" s="30"/>
      <c r="AA101" s="30"/>
      <c r="AB101" s="30"/>
      <c r="AC101" s="30"/>
      <c r="AD101" s="30"/>
      <c r="AE101" s="30"/>
      <c r="AT101" s="18" t="s">
        <v>69</v>
      </c>
      <c r="AU101" s="18" t="s">
        <v>133</v>
      </c>
      <c r="BK101" s="122">
        <f>BK102+BK380+BK402</f>
        <v>0</v>
      </c>
    </row>
    <row r="102" spans="1:65" s="12" customFormat="1" ht="25.9" customHeight="1">
      <c r="B102" s="123"/>
      <c r="D102" s="124" t="s">
        <v>69</v>
      </c>
      <c r="E102" s="125" t="s">
        <v>171</v>
      </c>
      <c r="F102" s="125" t="s">
        <v>172</v>
      </c>
      <c r="J102" s="126">
        <f>BK102</f>
        <v>0</v>
      </c>
      <c r="L102" s="123"/>
      <c r="M102" s="127"/>
      <c r="N102" s="128"/>
      <c r="O102" s="128"/>
      <c r="P102" s="129">
        <f>P103+P175+P204+P219+P253+P275+P301+P353+P377</f>
        <v>638.03649900000005</v>
      </c>
      <c r="Q102" s="128"/>
      <c r="R102" s="129">
        <f>R103+R175+R204+R219+R253+R275+R301+R353+R377</f>
        <v>36.873074303318006</v>
      </c>
      <c r="S102" s="128"/>
      <c r="T102" s="130">
        <f>T103+T175+T204+T219+T253+T275+T301+T353+T377</f>
        <v>70.49065800000001</v>
      </c>
      <c r="AR102" s="124" t="s">
        <v>76</v>
      </c>
      <c r="AT102" s="131" t="s">
        <v>69</v>
      </c>
      <c r="AU102" s="131" t="s">
        <v>70</v>
      </c>
      <c r="AY102" s="124" t="s">
        <v>173</v>
      </c>
      <c r="BK102" s="132">
        <f>BK103+BK175+BK204+BK219+BK253+BK275+BK301+BK353+BK377</f>
        <v>0</v>
      </c>
    </row>
    <row r="103" spans="1:65" s="12" customFormat="1" ht="22.9" customHeight="1">
      <c r="B103" s="123"/>
      <c r="D103" s="124" t="s">
        <v>69</v>
      </c>
      <c r="E103" s="133" t="s">
        <v>76</v>
      </c>
      <c r="F103" s="133" t="s">
        <v>174</v>
      </c>
      <c r="J103" s="134">
        <f>BK103</f>
        <v>0</v>
      </c>
      <c r="L103" s="123"/>
      <c r="M103" s="127"/>
      <c r="N103" s="128"/>
      <c r="O103" s="128"/>
      <c r="P103" s="129">
        <f>SUM(P104:P174)</f>
        <v>250.85978000000003</v>
      </c>
      <c r="Q103" s="128"/>
      <c r="R103" s="129">
        <f>SUM(R104:R174)</f>
        <v>0.26250371099999997</v>
      </c>
      <c r="S103" s="128"/>
      <c r="T103" s="130">
        <f>SUM(T104:T174)</f>
        <v>10.815000000000001</v>
      </c>
      <c r="AR103" s="124" t="s">
        <v>76</v>
      </c>
      <c r="AT103" s="131" t="s">
        <v>69</v>
      </c>
      <c r="AU103" s="131" t="s">
        <v>76</v>
      </c>
      <c r="AY103" s="124" t="s">
        <v>173</v>
      </c>
      <c r="BK103" s="132">
        <f>SUM(BK104:BK174)</f>
        <v>0</v>
      </c>
    </row>
    <row r="104" spans="1:65" s="2" customFormat="1" ht="55.5" customHeight="1">
      <c r="A104" s="30"/>
      <c r="B104" s="135"/>
      <c r="C104" s="136" t="s">
        <v>76</v>
      </c>
      <c r="D104" s="136" t="s">
        <v>175</v>
      </c>
      <c r="E104" s="137" t="s">
        <v>2594</v>
      </c>
      <c r="F104" s="138" t="s">
        <v>2595</v>
      </c>
      <c r="G104" s="139" t="s">
        <v>176</v>
      </c>
      <c r="H104" s="140">
        <v>2</v>
      </c>
      <c r="I104" s="141"/>
      <c r="J104" s="141">
        <f>ROUND(I104*H104,2)</f>
        <v>0</v>
      </c>
      <c r="K104" s="138" t="s">
        <v>177</v>
      </c>
      <c r="L104" s="31"/>
      <c r="M104" s="142" t="s">
        <v>3</v>
      </c>
      <c r="N104" s="143" t="s">
        <v>41</v>
      </c>
      <c r="O104" s="144">
        <v>0.44600000000000001</v>
      </c>
      <c r="P104" s="144">
        <f>O104*H104</f>
        <v>0.89200000000000002</v>
      </c>
      <c r="Q104" s="144">
        <v>0</v>
      </c>
      <c r="R104" s="144">
        <f>Q104*H104</f>
        <v>0</v>
      </c>
      <c r="S104" s="144">
        <v>0.29499999999999998</v>
      </c>
      <c r="T104" s="145">
        <f>S104*H104</f>
        <v>0.59</v>
      </c>
      <c r="U104" s="30"/>
      <c r="V104" s="30"/>
      <c r="W104" s="30"/>
      <c r="X104" s="30"/>
      <c r="Y104" s="30"/>
      <c r="Z104" s="30"/>
      <c r="AA104" s="30"/>
      <c r="AB104" s="30"/>
      <c r="AC104" s="30"/>
      <c r="AD104" s="30"/>
      <c r="AE104" s="30"/>
      <c r="AR104" s="146" t="s">
        <v>178</v>
      </c>
      <c r="AT104" s="146" t="s">
        <v>175</v>
      </c>
      <c r="AU104" s="146" t="s">
        <v>79</v>
      </c>
      <c r="AY104" s="18" t="s">
        <v>173</v>
      </c>
      <c r="BE104" s="147">
        <f>IF(N104="základní",J104,0)</f>
        <v>0</v>
      </c>
      <c r="BF104" s="147">
        <f>IF(N104="snížená",J104,0)</f>
        <v>0</v>
      </c>
      <c r="BG104" s="147">
        <f>IF(N104="zákl. přenesená",J104,0)</f>
        <v>0</v>
      </c>
      <c r="BH104" s="147">
        <f>IF(N104="sníž. přenesená",J104,0)</f>
        <v>0</v>
      </c>
      <c r="BI104" s="147">
        <f>IF(N104="nulová",J104,0)</f>
        <v>0</v>
      </c>
      <c r="BJ104" s="18" t="s">
        <v>76</v>
      </c>
      <c r="BK104" s="147">
        <f>ROUND(I104*H104,2)</f>
        <v>0</v>
      </c>
      <c r="BL104" s="18" t="s">
        <v>178</v>
      </c>
      <c r="BM104" s="146" t="s">
        <v>2596</v>
      </c>
    </row>
    <row r="105" spans="1:65" s="2" customFormat="1" ht="214.5">
      <c r="A105" s="30"/>
      <c r="B105" s="31"/>
      <c r="C105" s="30"/>
      <c r="D105" s="148" t="s">
        <v>179</v>
      </c>
      <c r="E105" s="30"/>
      <c r="F105" s="149" t="s">
        <v>2597</v>
      </c>
      <c r="G105" s="30"/>
      <c r="H105" s="30"/>
      <c r="I105" s="30"/>
      <c r="J105" s="30"/>
      <c r="K105" s="30"/>
      <c r="L105" s="31"/>
      <c r="M105" s="150"/>
      <c r="N105" s="151"/>
      <c r="O105" s="51"/>
      <c r="P105" s="51"/>
      <c r="Q105" s="51"/>
      <c r="R105" s="51"/>
      <c r="S105" s="51"/>
      <c r="T105" s="52"/>
      <c r="U105" s="30"/>
      <c r="V105" s="30"/>
      <c r="W105" s="30"/>
      <c r="X105" s="30"/>
      <c r="Y105" s="30"/>
      <c r="Z105" s="30"/>
      <c r="AA105" s="30"/>
      <c r="AB105" s="30"/>
      <c r="AC105" s="30"/>
      <c r="AD105" s="30"/>
      <c r="AE105" s="30"/>
      <c r="AT105" s="18" t="s">
        <v>179</v>
      </c>
      <c r="AU105" s="18" t="s">
        <v>79</v>
      </c>
    </row>
    <row r="106" spans="1:65" s="13" customFormat="1">
      <c r="B106" s="152"/>
      <c r="D106" s="148" t="s">
        <v>181</v>
      </c>
      <c r="E106" s="153" t="s">
        <v>3</v>
      </c>
      <c r="F106" s="154" t="s">
        <v>378</v>
      </c>
      <c r="H106" s="153" t="s">
        <v>3</v>
      </c>
      <c r="L106" s="152"/>
      <c r="M106" s="155"/>
      <c r="N106" s="156"/>
      <c r="O106" s="156"/>
      <c r="P106" s="156"/>
      <c r="Q106" s="156"/>
      <c r="R106" s="156"/>
      <c r="S106" s="156"/>
      <c r="T106" s="157"/>
      <c r="AT106" s="153" t="s">
        <v>181</v>
      </c>
      <c r="AU106" s="153" t="s">
        <v>79</v>
      </c>
      <c r="AV106" s="13" t="s">
        <v>76</v>
      </c>
      <c r="AW106" s="13" t="s">
        <v>31</v>
      </c>
      <c r="AX106" s="13" t="s">
        <v>70</v>
      </c>
      <c r="AY106" s="153" t="s">
        <v>173</v>
      </c>
    </row>
    <row r="107" spans="1:65" s="14" customFormat="1">
      <c r="B107" s="158"/>
      <c r="D107" s="148" t="s">
        <v>181</v>
      </c>
      <c r="E107" s="159" t="s">
        <v>3</v>
      </c>
      <c r="F107" s="160" t="s">
        <v>2598</v>
      </c>
      <c r="H107" s="161">
        <v>2</v>
      </c>
      <c r="L107" s="158"/>
      <c r="M107" s="162"/>
      <c r="N107" s="163"/>
      <c r="O107" s="163"/>
      <c r="P107" s="163"/>
      <c r="Q107" s="163"/>
      <c r="R107" s="163"/>
      <c r="S107" s="163"/>
      <c r="T107" s="164"/>
      <c r="AT107" s="159" t="s">
        <v>181</v>
      </c>
      <c r="AU107" s="159" t="s">
        <v>79</v>
      </c>
      <c r="AV107" s="14" t="s">
        <v>79</v>
      </c>
      <c r="AW107" s="14" t="s">
        <v>31</v>
      </c>
      <c r="AX107" s="14" t="s">
        <v>70</v>
      </c>
      <c r="AY107" s="159" t="s">
        <v>173</v>
      </c>
    </row>
    <row r="108" spans="1:65" s="15" customFormat="1">
      <c r="B108" s="165"/>
      <c r="D108" s="148" t="s">
        <v>181</v>
      </c>
      <c r="E108" s="166" t="s">
        <v>3</v>
      </c>
      <c r="F108" s="167" t="s">
        <v>188</v>
      </c>
      <c r="H108" s="168">
        <v>2</v>
      </c>
      <c r="L108" s="165"/>
      <c r="M108" s="169"/>
      <c r="N108" s="170"/>
      <c r="O108" s="170"/>
      <c r="P108" s="170"/>
      <c r="Q108" s="170"/>
      <c r="R108" s="170"/>
      <c r="S108" s="170"/>
      <c r="T108" s="171"/>
      <c r="AT108" s="166" t="s">
        <v>181</v>
      </c>
      <c r="AU108" s="166" t="s">
        <v>79</v>
      </c>
      <c r="AV108" s="15" t="s">
        <v>178</v>
      </c>
      <c r="AW108" s="15" t="s">
        <v>31</v>
      </c>
      <c r="AX108" s="15" t="s">
        <v>76</v>
      </c>
      <c r="AY108" s="166" t="s">
        <v>173</v>
      </c>
    </row>
    <row r="109" spans="1:65" s="2" customFormat="1" ht="55.5" customHeight="1">
      <c r="A109" s="30"/>
      <c r="B109" s="135"/>
      <c r="C109" s="136" t="s">
        <v>79</v>
      </c>
      <c r="D109" s="136" t="s">
        <v>175</v>
      </c>
      <c r="E109" s="137" t="s">
        <v>2599</v>
      </c>
      <c r="F109" s="138" t="s">
        <v>2600</v>
      </c>
      <c r="G109" s="139" t="s">
        <v>176</v>
      </c>
      <c r="H109" s="140">
        <v>5</v>
      </c>
      <c r="I109" s="141"/>
      <c r="J109" s="141">
        <f>ROUND(I109*H109,2)</f>
        <v>0</v>
      </c>
      <c r="K109" s="138" t="s">
        <v>177</v>
      </c>
      <c r="L109" s="31"/>
      <c r="M109" s="142" t="s">
        <v>3</v>
      </c>
      <c r="N109" s="143" t="s">
        <v>41</v>
      </c>
      <c r="O109" s="144">
        <v>2.1749999999999998</v>
      </c>
      <c r="P109" s="144">
        <f>O109*H109</f>
        <v>10.875</v>
      </c>
      <c r="Q109" s="144">
        <v>0</v>
      </c>
      <c r="R109" s="144">
        <f>Q109*H109</f>
        <v>0</v>
      </c>
      <c r="S109" s="144">
        <v>0.44</v>
      </c>
      <c r="T109" s="145">
        <f>S109*H109</f>
        <v>2.2000000000000002</v>
      </c>
      <c r="U109" s="30"/>
      <c r="V109" s="30"/>
      <c r="W109" s="30"/>
      <c r="X109" s="30"/>
      <c r="Y109" s="30"/>
      <c r="Z109" s="30"/>
      <c r="AA109" s="30"/>
      <c r="AB109" s="30"/>
      <c r="AC109" s="30"/>
      <c r="AD109" s="30"/>
      <c r="AE109" s="30"/>
      <c r="AR109" s="146" t="s">
        <v>178</v>
      </c>
      <c r="AT109" s="146" t="s">
        <v>175</v>
      </c>
      <c r="AU109" s="146" t="s">
        <v>79</v>
      </c>
      <c r="AY109" s="18" t="s">
        <v>173</v>
      </c>
      <c r="BE109" s="147">
        <f>IF(N109="základní",J109,0)</f>
        <v>0</v>
      </c>
      <c r="BF109" s="147">
        <f>IF(N109="snížená",J109,0)</f>
        <v>0</v>
      </c>
      <c r="BG109" s="147">
        <f>IF(N109="zákl. přenesená",J109,0)</f>
        <v>0</v>
      </c>
      <c r="BH109" s="147">
        <f>IF(N109="sníž. přenesená",J109,0)</f>
        <v>0</v>
      </c>
      <c r="BI109" s="147">
        <f>IF(N109="nulová",J109,0)</f>
        <v>0</v>
      </c>
      <c r="BJ109" s="18" t="s">
        <v>76</v>
      </c>
      <c r="BK109" s="147">
        <f>ROUND(I109*H109,2)</f>
        <v>0</v>
      </c>
      <c r="BL109" s="18" t="s">
        <v>178</v>
      </c>
      <c r="BM109" s="146" t="s">
        <v>2601</v>
      </c>
    </row>
    <row r="110" spans="1:65" s="2" customFormat="1" ht="282.75">
      <c r="A110" s="30"/>
      <c r="B110" s="31"/>
      <c r="C110" s="30"/>
      <c r="D110" s="148" t="s">
        <v>179</v>
      </c>
      <c r="E110" s="30"/>
      <c r="F110" s="149" t="s">
        <v>2602</v>
      </c>
      <c r="G110" s="30"/>
      <c r="H110" s="30"/>
      <c r="I110" s="30"/>
      <c r="J110" s="30"/>
      <c r="K110" s="30"/>
      <c r="L110" s="31"/>
      <c r="M110" s="150"/>
      <c r="N110" s="151"/>
      <c r="O110" s="51"/>
      <c r="P110" s="51"/>
      <c r="Q110" s="51"/>
      <c r="R110" s="51"/>
      <c r="S110" s="51"/>
      <c r="T110" s="52"/>
      <c r="U110" s="30"/>
      <c r="V110" s="30"/>
      <c r="W110" s="30"/>
      <c r="X110" s="30"/>
      <c r="Y110" s="30"/>
      <c r="Z110" s="30"/>
      <c r="AA110" s="30"/>
      <c r="AB110" s="30"/>
      <c r="AC110" s="30"/>
      <c r="AD110" s="30"/>
      <c r="AE110" s="30"/>
      <c r="AT110" s="18" t="s">
        <v>179</v>
      </c>
      <c r="AU110" s="18" t="s">
        <v>79</v>
      </c>
    </row>
    <row r="111" spans="1:65" s="14" customFormat="1">
      <c r="B111" s="158"/>
      <c r="D111" s="148" t="s">
        <v>181</v>
      </c>
      <c r="E111" s="159" t="s">
        <v>3</v>
      </c>
      <c r="F111" s="160" t="s">
        <v>2603</v>
      </c>
      <c r="H111" s="161">
        <v>5</v>
      </c>
      <c r="L111" s="158"/>
      <c r="M111" s="162"/>
      <c r="N111" s="163"/>
      <c r="O111" s="163"/>
      <c r="P111" s="163"/>
      <c r="Q111" s="163"/>
      <c r="R111" s="163"/>
      <c r="S111" s="163"/>
      <c r="T111" s="164"/>
      <c r="AT111" s="159" t="s">
        <v>181</v>
      </c>
      <c r="AU111" s="159" t="s">
        <v>79</v>
      </c>
      <c r="AV111" s="14" t="s">
        <v>79</v>
      </c>
      <c r="AW111" s="14" t="s">
        <v>31</v>
      </c>
      <c r="AX111" s="14" t="s">
        <v>76</v>
      </c>
      <c r="AY111" s="159" t="s">
        <v>173</v>
      </c>
    </row>
    <row r="112" spans="1:65" s="2" customFormat="1" ht="55.5" customHeight="1">
      <c r="A112" s="30"/>
      <c r="B112" s="135"/>
      <c r="C112" s="136" t="s">
        <v>189</v>
      </c>
      <c r="D112" s="136" t="s">
        <v>175</v>
      </c>
      <c r="E112" s="137" t="s">
        <v>2604</v>
      </c>
      <c r="F112" s="138" t="s">
        <v>2605</v>
      </c>
      <c r="G112" s="139" t="s">
        <v>176</v>
      </c>
      <c r="H112" s="140">
        <v>15</v>
      </c>
      <c r="I112" s="141"/>
      <c r="J112" s="141">
        <f>ROUND(I112*H112,2)</f>
        <v>0</v>
      </c>
      <c r="K112" s="138" t="s">
        <v>177</v>
      </c>
      <c r="L112" s="31"/>
      <c r="M112" s="142" t="s">
        <v>3</v>
      </c>
      <c r="N112" s="143" t="s">
        <v>41</v>
      </c>
      <c r="O112" s="144">
        <v>2.5369999999999999</v>
      </c>
      <c r="P112" s="144">
        <f>O112*H112</f>
        <v>38.055</v>
      </c>
      <c r="Q112" s="144">
        <v>0</v>
      </c>
      <c r="R112" s="144">
        <f>Q112*H112</f>
        <v>0</v>
      </c>
      <c r="S112" s="144">
        <v>0.32500000000000001</v>
      </c>
      <c r="T112" s="145">
        <f>S112*H112</f>
        <v>4.875</v>
      </c>
      <c r="U112" s="30"/>
      <c r="V112" s="30"/>
      <c r="W112" s="30"/>
      <c r="X112" s="30"/>
      <c r="Y112" s="30"/>
      <c r="Z112" s="30"/>
      <c r="AA112" s="30"/>
      <c r="AB112" s="30"/>
      <c r="AC112" s="30"/>
      <c r="AD112" s="30"/>
      <c r="AE112" s="30"/>
      <c r="AR112" s="146" t="s">
        <v>178</v>
      </c>
      <c r="AT112" s="146" t="s">
        <v>175</v>
      </c>
      <c r="AU112" s="146" t="s">
        <v>79</v>
      </c>
      <c r="AY112" s="18" t="s">
        <v>173</v>
      </c>
      <c r="BE112" s="147">
        <f>IF(N112="základní",J112,0)</f>
        <v>0</v>
      </c>
      <c r="BF112" s="147">
        <f>IF(N112="snížená",J112,0)</f>
        <v>0</v>
      </c>
      <c r="BG112" s="147">
        <f>IF(N112="zákl. přenesená",J112,0)</f>
        <v>0</v>
      </c>
      <c r="BH112" s="147">
        <f>IF(N112="sníž. přenesená",J112,0)</f>
        <v>0</v>
      </c>
      <c r="BI112" s="147">
        <f>IF(N112="nulová",J112,0)</f>
        <v>0</v>
      </c>
      <c r="BJ112" s="18" t="s">
        <v>76</v>
      </c>
      <c r="BK112" s="147">
        <f>ROUND(I112*H112,2)</f>
        <v>0</v>
      </c>
      <c r="BL112" s="18" t="s">
        <v>178</v>
      </c>
      <c r="BM112" s="146" t="s">
        <v>2606</v>
      </c>
    </row>
    <row r="113" spans="1:65" s="2" customFormat="1" ht="282.75">
      <c r="A113" s="30"/>
      <c r="B113" s="31"/>
      <c r="C113" s="30"/>
      <c r="D113" s="148" t="s">
        <v>179</v>
      </c>
      <c r="E113" s="30"/>
      <c r="F113" s="149" t="s">
        <v>2602</v>
      </c>
      <c r="G113" s="30"/>
      <c r="H113" s="30"/>
      <c r="I113" s="30"/>
      <c r="J113" s="30"/>
      <c r="K113" s="30"/>
      <c r="L113" s="31"/>
      <c r="M113" s="150"/>
      <c r="N113" s="151"/>
      <c r="O113" s="51"/>
      <c r="P113" s="51"/>
      <c r="Q113" s="51"/>
      <c r="R113" s="51"/>
      <c r="S113" s="51"/>
      <c r="T113" s="52"/>
      <c r="U113" s="30"/>
      <c r="V113" s="30"/>
      <c r="W113" s="30"/>
      <c r="X113" s="30"/>
      <c r="Y113" s="30"/>
      <c r="Z113" s="30"/>
      <c r="AA113" s="30"/>
      <c r="AB113" s="30"/>
      <c r="AC113" s="30"/>
      <c r="AD113" s="30"/>
      <c r="AE113" s="30"/>
      <c r="AT113" s="18" t="s">
        <v>179</v>
      </c>
      <c r="AU113" s="18" t="s">
        <v>79</v>
      </c>
    </row>
    <row r="114" spans="1:65" s="13" customFormat="1">
      <c r="B114" s="152"/>
      <c r="D114" s="148" t="s">
        <v>181</v>
      </c>
      <c r="E114" s="153" t="s">
        <v>3</v>
      </c>
      <c r="F114" s="154" t="s">
        <v>378</v>
      </c>
      <c r="H114" s="153" t="s">
        <v>3</v>
      </c>
      <c r="L114" s="152"/>
      <c r="M114" s="155"/>
      <c r="N114" s="156"/>
      <c r="O114" s="156"/>
      <c r="P114" s="156"/>
      <c r="Q114" s="156"/>
      <c r="R114" s="156"/>
      <c r="S114" s="156"/>
      <c r="T114" s="157"/>
      <c r="AT114" s="153" t="s">
        <v>181</v>
      </c>
      <c r="AU114" s="153" t="s">
        <v>79</v>
      </c>
      <c r="AV114" s="13" t="s">
        <v>76</v>
      </c>
      <c r="AW114" s="13" t="s">
        <v>31</v>
      </c>
      <c r="AX114" s="13" t="s">
        <v>70</v>
      </c>
      <c r="AY114" s="153" t="s">
        <v>173</v>
      </c>
    </row>
    <row r="115" spans="1:65" s="14" customFormat="1">
      <c r="B115" s="158"/>
      <c r="D115" s="148" t="s">
        <v>181</v>
      </c>
      <c r="E115" s="159" t="s">
        <v>3</v>
      </c>
      <c r="F115" s="160" t="s">
        <v>2607</v>
      </c>
      <c r="H115" s="161">
        <v>15</v>
      </c>
      <c r="L115" s="158"/>
      <c r="M115" s="162"/>
      <c r="N115" s="163"/>
      <c r="O115" s="163"/>
      <c r="P115" s="163"/>
      <c r="Q115" s="163"/>
      <c r="R115" s="163"/>
      <c r="S115" s="163"/>
      <c r="T115" s="164"/>
      <c r="AT115" s="159" t="s">
        <v>181</v>
      </c>
      <c r="AU115" s="159" t="s">
        <v>79</v>
      </c>
      <c r="AV115" s="14" t="s">
        <v>79</v>
      </c>
      <c r="AW115" s="14" t="s">
        <v>31</v>
      </c>
      <c r="AX115" s="14" t="s">
        <v>70</v>
      </c>
      <c r="AY115" s="159" t="s">
        <v>173</v>
      </c>
    </row>
    <row r="116" spans="1:65" s="15" customFormat="1">
      <c r="B116" s="165"/>
      <c r="D116" s="148" t="s">
        <v>181</v>
      </c>
      <c r="E116" s="166" t="s">
        <v>3</v>
      </c>
      <c r="F116" s="167" t="s">
        <v>188</v>
      </c>
      <c r="H116" s="168">
        <v>15</v>
      </c>
      <c r="L116" s="165"/>
      <c r="M116" s="169"/>
      <c r="N116" s="170"/>
      <c r="O116" s="170"/>
      <c r="P116" s="170"/>
      <c r="Q116" s="170"/>
      <c r="R116" s="170"/>
      <c r="S116" s="170"/>
      <c r="T116" s="171"/>
      <c r="AT116" s="166" t="s">
        <v>181</v>
      </c>
      <c r="AU116" s="166" t="s">
        <v>79</v>
      </c>
      <c r="AV116" s="15" t="s">
        <v>178</v>
      </c>
      <c r="AW116" s="15" t="s">
        <v>31</v>
      </c>
      <c r="AX116" s="15" t="s">
        <v>76</v>
      </c>
      <c r="AY116" s="166" t="s">
        <v>173</v>
      </c>
    </row>
    <row r="117" spans="1:65" s="2" customFormat="1" ht="55.5" customHeight="1">
      <c r="A117" s="30"/>
      <c r="B117" s="135"/>
      <c r="C117" s="136" t="s">
        <v>178</v>
      </c>
      <c r="D117" s="136" t="s">
        <v>175</v>
      </c>
      <c r="E117" s="137" t="s">
        <v>2608</v>
      </c>
      <c r="F117" s="138" t="s">
        <v>2609</v>
      </c>
      <c r="G117" s="139" t="s">
        <v>176</v>
      </c>
      <c r="H117" s="140">
        <v>5</v>
      </c>
      <c r="I117" s="141"/>
      <c r="J117" s="141">
        <f>ROUND(I117*H117,2)</f>
        <v>0</v>
      </c>
      <c r="K117" s="138" t="s">
        <v>177</v>
      </c>
      <c r="L117" s="31"/>
      <c r="M117" s="142" t="s">
        <v>3</v>
      </c>
      <c r="N117" s="143" t="s">
        <v>41</v>
      </c>
      <c r="O117" s="144">
        <v>0.77200000000000002</v>
      </c>
      <c r="P117" s="144">
        <f>O117*H117</f>
        <v>3.8600000000000003</v>
      </c>
      <c r="Q117" s="144">
        <v>0</v>
      </c>
      <c r="R117" s="144">
        <f>Q117*H117</f>
        <v>0</v>
      </c>
      <c r="S117" s="144">
        <v>0.22</v>
      </c>
      <c r="T117" s="145">
        <f>S117*H117</f>
        <v>1.1000000000000001</v>
      </c>
      <c r="U117" s="30"/>
      <c r="V117" s="30"/>
      <c r="W117" s="30"/>
      <c r="X117" s="30"/>
      <c r="Y117" s="30"/>
      <c r="Z117" s="30"/>
      <c r="AA117" s="30"/>
      <c r="AB117" s="30"/>
      <c r="AC117" s="30"/>
      <c r="AD117" s="30"/>
      <c r="AE117" s="30"/>
      <c r="AR117" s="146" t="s">
        <v>178</v>
      </c>
      <c r="AT117" s="146" t="s">
        <v>175</v>
      </c>
      <c r="AU117" s="146" t="s">
        <v>79</v>
      </c>
      <c r="AY117" s="18" t="s">
        <v>173</v>
      </c>
      <c r="BE117" s="147">
        <f>IF(N117="základní",J117,0)</f>
        <v>0</v>
      </c>
      <c r="BF117" s="147">
        <f>IF(N117="snížená",J117,0)</f>
        <v>0</v>
      </c>
      <c r="BG117" s="147">
        <f>IF(N117="zákl. přenesená",J117,0)</f>
        <v>0</v>
      </c>
      <c r="BH117" s="147">
        <f>IF(N117="sníž. přenesená",J117,0)</f>
        <v>0</v>
      </c>
      <c r="BI117" s="147">
        <f>IF(N117="nulová",J117,0)</f>
        <v>0</v>
      </c>
      <c r="BJ117" s="18" t="s">
        <v>76</v>
      </c>
      <c r="BK117" s="147">
        <f>ROUND(I117*H117,2)</f>
        <v>0</v>
      </c>
      <c r="BL117" s="18" t="s">
        <v>178</v>
      </c>
      <c r="BM117" s="146" t="s">
        <v>2610</v>
      </c>
    </row>
    <row r="118" spans="1:65" s="2" customFormat="1" ht="282.75">
      <c r="A118" s="30"/>
      <c r="B118" s="31"/>
      <c r="C118" s="30"/>
      <c r="D118" s="148" t="s">
        <v>179</v>
      </c>
      <c r="E118" s="30"/>
      <c r="F118" s="149" t="s">
        <v>2602</v>
      </c>
      <c r="G118" s="30"/>
      <c r="H118" s="30"/>
      <c r="I118" s="30"/>
      <c r="J118" s="30"/>
      <c r="K118" s="30"/>
      <c r="L118" s="31"/>
      <c r="M118" s="150"/>
      <c r="N118" s="151"/>
      <c r="O118" s="51"/>
      <c r="P118" s="51"/>
      <c r="Q118" s="51"/>
      <c r="R118" s="51"/>
      <c r="S118" s="51"/>
      <c r="T118" s="52"/>
      <c r="U118" s="30"/>
      <c r="V118" s="30"/>
      <c r="W118" s="30"/>
      <c r="X118" s="30"/>
      <c r="Y118" s="30"/>
      <c r="Z118" s="30"/>
      <c r="AA118" s="30"/>
      <c r="AB118" s="30"/>
      <c r="AC118" s="30"/>
      <c r="AD118" s="30"/>
      <c r="AE118" s="30"/>
      <c r="AT118" s="18" t="s">
        <v>179</v>
      </c>
      <c r="AU118" s="18" t="s">
        <v>79</v>
      </c>
    </row>
    <row r="119" spans="1:65" s="14" customFormat="1">
      <c r="B119" s="158"/>
      <c r="D119" s="148" t="s">
        <v>181</v>
      </c>
      <c r="E119" s="159" t="s">
        <v>3</v>
      </c>
      <c r="F119" s="160" t="s">
        <v>2611</v>
      </c>
      <c r="H119" s="161">
        <v>5</v>
      </c>
      <c r="L119" s="158"/>
      <c r="M119" s="162"/>
      <c r="N119" s="163"/>
      <c r="O119" s="163"/>
      <c r="P119" s="163"/>
      <c r="Q119" s="163"/>
      <c r="R119" s="163"/>
      <c r="S119" s="163"/>
      <c r="T119" s="164"/>
      <c r="AT119" s="159" t="s">
        <v>181</v>
      </c>
      <c r="AU119" s="159" t="s">
        <v>79</v>
      </c>
      <c r="AV119" s="14" t="s">
        <v>79</v>
      </c>
      <c r="AW119" s="14" t="s">
        <v>31</v>
      </c>
      <c r="AX119" s="14" t="s">
        <v>76</v>
      </c>
      <c r="AY119" s="159" t="s">
        <v>173</v>
      </c>
    </row>
    <row r="120" spans="1:65" s="2" customFormat="1" ht="44.25" customHeight="1">
      <c r="A120" s="30"/>
      <c r="B120" s="135"/>
      <c r="C120" s="136" t="s">
        <v>197</v>
      </c>
      <c r="D120" s="136" t="s">
        <v>175</v>
      </c>
      <c r="E120" s="137" t="s">
        <v>2612</v>
      </c>
      <c r="F120" s="138" t="s">
        <v>2613</v>
      </c>
      <c r="G120" s="139" t="s">
        <v>190</v>
      </c>
      <c r="H120" s="140">
        <v>10</v>
      </c>
      <c r="I120" s="141"/>
      <c r="J120" s="141">
        <f>ROUND(I120*H120,2)</f>
        <v>0</v>
      </c>
      <c r="K120" s="138" t="s">
        <v>177</v>
      </c>
      <c r="L120" s="31"/>
      <c r="M120" s="142" t="s">
        <v>3</v>
      </c>
      <c r="N120" s="143" t="s">
        <v>41</v>
      </c>
      <c r="O120" s="144">
        <v>0.13300000000000001</v>
      </c>
      <c r="P120" s="144">
        <f>O120*H120</f>
        <v>1.33</v>
      </c>
      <c r="Q120" s="144">
        <v>0</v>
      </c>
      <c r="R120" s="144">
        <f>Q120*H120</f>
        <v>0</v>
      </c>
      <c r="S120" s="144">
        <v>0.20499999999999999</v>
      </c>
      <c r="T120" s="145">
        <f>S120*H120</f>
        <v>2.0499999999999998</v>
      </c>
      <c r="U120" s="30"/>
      <c r="V120" s="30"/>
      <c r="W120" s="30"/>
      <c r="X120" s="30"/>
      <c r="Y120" s="30"/>
      <c r="Z120" s="30"/>
      <c r="AA120" s="30"/>
      <c r="AB120" s="30"/>
      <c r="AC120" s="30"/>
      <c r="AD120" s="30"/>
      <c r="AE120" s="30"/>
      <c r="AR120" s="146" t="s">
        <v>178</v>
      </c>
      <c r="AT120" s="146" t="s">
        <v>175</v>
      </c>
      <c r="AU120" s="146" t="s">
        <v>79</v>
      </c>
      <c r="AY120" s="18" t="s">
        <v>173</v>
      </c>
      <c r="BE120" s="147">
        <f>IF(N120="základní",J120,0)</f>
        <v>0</v>
      </c>
      <c r="BF120" s="147">
        <f>IF(N120="snížená",J120,0)</f>
        <v>0</v>
      </c>
      <c r="BG120" s="147">
        <f>IF(N120="zákl. přenesená",J120,0)</f>
        <v>0</v>
      </c>
      <c r="BH120" s="147">
        <f>IF(N120="sníž. přenesená",J120,0)</f>
        <v>0</v>
      </c>
      <c r="BI120" s="147">
        <f>IF(N120="nulová",J120,0)</f>
        <v>0</v>
      </c>
      <c r="BJ120" s="18" t="s">
        <v>76</v>
      </c>
      <c r="BK120" s="147">
        <f>ROUND(I120*H120,2)</f>
        <v>0</v>
      </c>
      <c r="BL120" s="18" t="s">
        <v>178</v>
      </c>
      <c r="BM120" s="146" t="s">
        <v>2614</v>
      </c>
    </row>
    <row r="121" spans="1:65" s="2" customFormat="1" ht="195">
      <c r="A121" s="30"/>
      <c r="B121" s="31"/>
      <c r="C121" s="30"/>
      <c r="D121" s="148" t="s">
        <v>179</v>
      </c>
      <c r="E121" s="30"/>
      <c r="F121" s="149" t="s">
        <v>2615</v>
      </c>
      <c r="G121" s="30"/>
      <c r="H121" s="30"/>
      <c r="I121" s="30"/>
      <c r="J121" s="30"/>
      <c r="K121" s="30"/>
      <c r="L121" s="31"/>
      <c r="M121" s="150"/>
      <c r="N121" s="151"/>
      <c r="O121" s="51"/>
      <c r="P121" s="51"/>
      <c r="Q121" s="51"/>
      <c r="R121" s="51"/>
      <c r="S121" s="51"/>
      <c r="T121" s="52"/>
      <c r="U121" s="30"/>
      <c r="V121" s="30"/>
      <c r="W121" s="30"/>
      <c r="X121" s="30"/>
      <c r="Y121" s="30"/>
      <c r="Z121" s="30"/>
      <c r="AA121" s="30"/>
      <c r="AB121" s="30"/>
      <c r="AC121" s="30"/>
      <c r="AD121" s="30"/>
      <c r="AE121" s="30"/>
      <c r="AT121" s="18" t="s">
        <v>179</v>
      </c>
      <c r="AU121" s="18" t="s">
        <v>79</v>
      </c>
    </row>
    <row r="122" spans="1:65" s="13" customFormat="1">
      <c r="B122" s="152"/>
      <c r="D122" s="148" t="s">
        <v>181</v>
      </c>
      <c r="E122" s="153" t="s">
        <v>3</v>
      </c>
      <c r="F122" s="154" t="s">
        <v>378</v>
      </c>
      <c r="H122" s="153" t="s">
        <v>3</v>
      </c>
      <c r="L122" s="152"/>
      <c r="M122" s="155"/>
      <c r="N122" s="156"/>
      <c r="O122" s="156"/>
      <c r="P122" s="156"/>
      <c r="Q122" s="156"/>
      <c r="R122" s="156"/>
      <c r="S122" s="156"/>
      <c r="T122" s="157"/>
      <c r="AT122" s="153" t="s">
        <v>181</v>
      </c>
      <c r="AU122" s="153" t="s">
        <v>79</v>
      </c>
      <c r="AV122" s="13" t="s">
        <v>76</v>
      </c>
      <c r="AW122" s="13" t="s">
        <v>31</v>
      </c>
      <c r="AX122" s="13" t="s">
        <v>70</v>
      </c>
      <c r="AY122" s="153" t="s">
        <v>173</v>
      </c>
    </row>
    <row r="123" spans="1:65" s="13" customFormat="1">
      <c r="B123" s="152"/>
      <c r="D123" s="148" t="s">
        <v>181</v>
      </c>
      <c r="E123" s="153" t="s">
        <v>3</v>
      </c>
      <c r="F123" s="154" t="s">
        <v>2616</v>
      </c>
      <c r="H123" s="153" t="s">
        <v>3</v>
      </c>
      <c r="L123" s="152"/>
      <c r="M123" s="155"/>
      <c r="N123" s="156"/>
      <c r="O123" s="156"/>
      <c r="P123" s="156"/>
      <c r="Q123" s="156"/>
      <c r="R123" s="156"/>
      <c r="S123" s="156"/>
      <c r="T123" s="157"/>
      <c r="AT123" s="153" t="s">
        <v>181</v>
      </c>
      <c r="AU123" s="153" t="s">
        <v>79</v>
      </c>
      <c r="AV123" s="13" t="s">
        <v>76</v>
      </c>
      <c r="AW123" s="13" t="s">
        <v>31</v>
      </c>
      <c r="AX123" s="13" t="s">
        <v>70</v>
      </c>
      <c r="AY123" s="153" t="s">
        <v>173</v>
      </c>
    </row>
    <row r="124" spans="1:65" s="14" customFormat="1">
      <c r="B124" s="158"/>
      <c r="D124" s="148" t="s">
        <v>181</v>
      </c>
      <c r="E124" s="159" t="s">
        <v>3</v>
      </c>
      <c r="F124" s="160" t="s">
        <v>2617</v>
      </c>
      <c r="H124" s="161">
        <v>10</v>
      </c>
      <c r="L124" s="158"/>
      <c r="M124" s="162"/>
      <c r="N124" s="163"/>
      <c r="O124" s="163"/>
      <c r="P124" s="163"/>
      <c r="Q124" s="163"/>
      <c r="R124" s="163"/>
      <c r="S124" s="163"/>
      <c r="T124" s="164"/>
      <c r="AT124" s="159" t="s">
        <v>181</v>
      </c>
      <c r="AU124" s="159" t="s">
        <v>79</v>
      </c>
      <c r="AV124" s="14" t="s">
        <v>79</v>
      </c>
      <c r="AW124" s="14" t="s">
        <v>31</v>
      </c>
      <c r="AX124" s="14" t="s">
        <v>70</v>
      </c>
      <c r="AY124" s="159" t="s">
        <v>173</v>
      </c>
    </row>
    <row r="125" spans="1:65" s="15" customFormat="1">
      <c r="B125" s="165"/>
      <c r="D125" s="148" t="s">
        <v>181</v>
      </c>
      <c r="E125" s="166" t="s">
        <v>3</v>
      </c>
      <c r="F125" s="167" t="s">
        <v>188</v>
      </c>
      <c r="H125" s="168">
        <v>10</v>
      </c>
      <c r="L125" s="165"/>
      <c r="M125" s="169"/>
      <c r="N125" s="170"/>
      <c r="O125" s="170"/>
      <c r="P125" s="170"/>
      <c r="Q125" s="170"/>
      <c r="R125" s="170"/>
      <c r="S125" s="170"/>
      <c r="T125" s="171"/>
      <c r="AT125" s="166" t="s">
        <v>181</v>
      </c>
      <c r="AU125" s="166" t="s">
        <v>79</v>
      </c>
      <c r="AV125" s="15" t="s">
        <v>178</v>
      </c>
      <c r="AW125" s="15" t="s">
        <v>31</v>
      </c>
      <c r="AX125" s="15" t="s">
        <v>76</v>
      </c>
      <c r="AY125" s="166" t="s">
        <v>173</v>
      </c>
    </row>
    <row r="126" spans="1:65" s="2" customFormat="1" ht="16.5" customHeight="1">
      <c r="A126" s="30"/>
      <c r="B126" s="135"/>
      <c r="C126" s="136" t="s">
        <v>202</v>
      </c>
      <c r="D126" s="136" t="s">
        <v>175</v>
      </c>
      <c r="E126" s="137" t="s">
        <v>1616</v>
      </c>
      <c r="F126" s="138" t="s">
        <v>1617</v>
      </c>
      <c r="G126" s="139" t="s">
        <v>190</v>
      </c>
      <c r="H126" s="140">
        <v>15</v>
      </c>
      <c r="I126" s="141"/>
      <c r="J126" s="141">
        <f>ROUND(I126*H126,2)</f>
        <v>0</v>
      </c>
      <c r="K126" s="138" t="s">
        <v>177</v>
      </c>
      <c r="L126" s="31"/>
      <c r="M126" s="142" t="s">
        <v>3</v>
      </c>
      <c r="N126" s="143" t="s">
        <v>41</v>
      </c>
      <c r="O126" s="144">
        <v>0.29799999999999999</v>
      </c>
      <c r="P126" s="144">
        <f>O126*H126</f>
        <v>4.47</v>
      </c>
      <c r="Q126" s="144">
        <v>1.7500247399999998E-2</v>
      </c>
      <c r="R126" s="144">
        <f>Q126*H126</f>
        <v>0.26250371099999997</v>
      </c>
      <c r="S126" s="144">
        <v>0</v>
      </c>
      <c r="T126" s="145">
        <f>S126*H126</f>
        <v>0</v>
      </c>
      <c r="U126" s="30"/>
      <c r="V126" s="30"/>
      <c r="W126" s="30"/>
      <c r="X126" s="30"/>
      <c r="Y126" s="30"/>
      <c r="Z126" s="30"/>
      <c r="AA126" s="30"/>
      <c r="AB126" s="30"/>
      <c r="AC126" s="30"/>
      <c r="AD126" s="30"/>
      <c r="AE126" s="30"/>
      <c r="AR126" s="146" t="s">
        <v>178</v>
      </c>
      <c r="AT126" s="146" t="s">
        <v>175</v>
      </c>
      <c r="AU126" s="146" t="s">
        <v>79</v>
      </c>
      <c r="AY126" s="18" t="s">
        <v>173</v>
      </c>
      <c r="BE126" s="147">
        <f>IF(N126="základní",J126,0)</f>
        <v>0</v>
      </c>
      <c r="BF126" s="147">
        <f>IF(N126="snížená",J126,0)</f>
        <v>0</v>
      </c>
      <c r="BG126" s="147">
        <f>IF(N126="zákl. přenesená",J126,0)</f>
        <v>0</v>
      </c>
      <c r="BH126" s="147">
        <f>IF(N126="sníž. přenesená",J126,0)</f>
        <v>0</v>
      </c>
      <c r="BI126" s="147">
        <f>IF(N126="nulová",J126,0)</f>
        <v>0</v>
      </c>
      <c r="BJ126" s="18" t="s">
        <v>76</v>
      </c>
      <c r="BK126" s="147">
        <f>ROUND(I126*H126,2)</f>
        <v>0</v>
      </c>
      <c r="BL126" s="18" t="s">
        <v>178</v>
      </c>
      <c r="BM126" s="146" t="s">
        <v>2618</v>
      </c>
    </row>
    <row r="127" spans="1:65" s="2" customFormat="1" ht="195">
      <c r="A127" s="30"/>
      <c r="B127" s="31"/>
      <c r="C127" s="30"/>
      <c r="D127" s="148" t="s">
        <v>179</v>
      </c>
      <c r="E127" s="30"/>
      <c r="F127" s="149" t="s">
        <v>191</v>
      </c>
      <c r="G127" s="30"/>
      <c r="H127" s="30"/>
      <c r="I127" s="30"/>
      <c r="J127" s="30"/>
      <c r="K127" s="30"/>
      <c r="L127" s="31"/>
      <c r="M127" s="150"/>
      <c r="N127" s="151"/>
      <c r="O127" s="51"/>
      <c r="P127" s="51"/>
      <c r="Q127" s="51"/>
      <c r="R127" s="51"/>
      <c r="S127" s="51"/>
      <c r="T127" s="52"/>
      <c r="U127" s="30"/>
      <c r="V127" s="30"/>
      <c r="W127" s="30"/>
      <c r="X127" s="30"/>
      <c r="Y127" s="30"/>
      <c r="Z127" s="30"/>
      <c r="AA127" s="30"/>
      <c r="AB127" s="30"/>
      <c r="AC127" s="30"/>
      <c r="AD127" s="30"/>
      <c r="AE127" s="30"/>
      <c r="AT127" s="18" t="s">
        <v>179</v>
      </c>
      <c r="AU127" s="18" t="s">
        <v>79</v>
      </c>
    </row>
    <row r="128" spans="1:65" s="13" customFormat="1" ht="22.5">
      <c r="B128" s="152"/>
      <c r="D128" s="148" t="s">
        <v>181</v>
      </c>
      <c r="E128" s="153" t="s">
        <v>3</v>
      </c>
      <c r="F128" s="154" t="s">
        <v>192</v>
      </c>
      <c r="H128" s="153" t="s">
        <v>3</v>
      </c>
      <c r="L128" s="152"/>
      <c r="M128" s="155"/>
      <c r="N128" s="156"/>
      <c r="O128" s="156"/>
      <c r="P128" s="156"/>
      <c r="Q128" s="156"/>
      <c r="R128" s="156"/>
      <c r="S128" s="156"/>
      <c r="T128" s="157"/>
      <c r="AT128" s="153" t="s">
        <v>181</v>
      </c>
      <c r="AU128" s="153" t="s">
        <v>79</v>
      </c>
      <c r="AV128" s="13" t="s">
        <v>76</v>
      </c>
      <c r="AW128" s="13" t="s">
        <v>31</v>
      </c>
      <c r="AX128" s="13" t="s">
        <v>70</v>
      </c>
      <c r="AY128" s="153" t="s">
        <v>173</v>
      </c>
    </row>
    <row r="129" spans="1:65" s="14" customFormat="1">
      <c r="B129" s="158"/>
      <c r="D129" s="148" t="s">
        <v>181</v>
      </c>
      <c r="E129" s="159" t="s">
        <v>3</v>
      </c>
      <c r="F129" s="160" t="s">
        <v>2619</v>
      </c>
      <c r="H129" s="161">
        <v>15</v>
      </c>
      <c r="L129" s="158"/>
      <c r="M129" s="162"/>
      <c r="N129" s="163"/>
      <c r="O129" s="163"/>
      <c r="P129" s="163"/>
      <c r="Q129" s="163"/>
      <c r="R129" s="163"/>
      <c r="S129" s="163"/>
      <c r="T129" s="164"/>
      <c r="AT129" s="159" t="s">
        <v>181</v>
      </c>
      <c r="AU129" s="159" t="s">
        <v>79</v>
      </c>
      <c r="AV129" s="14" t="s">
        <v>79</v>
      </c>
      <c r="AW129" s="14" t="s">
        <v>31</v>
      </c>
      <c r="AX129" s="14" t="s">
        <v>70</v>
      </c>
      <c r="AY129" s="159" t="s">
        <v>173</v>
      </c>
    </row>
    <row r="130" spans="1:65" s="15" customFormat="1">
      <c r="B130" s="165"/>
      <c r="D130" s="148" t="s">
        <v>181</v>
      </c>
      <c r="E130" s="166" t="s">
        <v>3</v>
      </c>
      <c r="F130" s="167" t="s">
        <v>188</v>
      </c>
      <c r="H130" s="168">
        <v>15</v>
      </c>
      <c r="L130" s="165"/>
      <c r="M130" s="169"/>
      <c r="N130" s="170"/>
      <c r="O130" s="170"/>
      <c r="P130" s="170"/>
      <c r="Q130" s="170"/>
      <c r="R130" s="170"/>
      <c r="S130" s="170"/>
      <c r="T130" s="171"/>
      <c r="AT130" s="166" t="s">
        <v>181</v>
      </c>
      <c r="AU130" s="166" t="s">
        <v>79</v>
      </c>
      <c r="AV130" s="15" t="s">
        <v>178</v>
      </c>
      <c r="AW130" s="15" t="s">
        <v>31</v>
      </c>
      <c r="AX130" s="15" t="s">
        <v>76</v>
      </c>
      <c r="AY130" s="166" t="s">
        <v>173</v>
      </c>
    </row>
    <row r="131" spans="1:65" s="2" customFormat="1" ht="21.75" customHeight="1">
      <c r="A131" s="30"/>
      <c r="B131" s="135"/>
      <c r="C131" s="136" t="s">
        <v>206</v>
      </c>
      <c r="D131" s="136" t="s">
        <v>175</v>
      </c>
      <c r="E131" s="137" t="s">
        <v>2620</v>
      </c>
      <c r="F131" s="138" t="s">
        <v>2621</v>
      </c>
      <c r="G131" s="139" t="s">
        <v>200</v>
      </c>
      <c r="H131" s="140">
        <v>44.97</v>
      </c>
      <c r="I131" s="141"/>
      <c r="J131" s="141">
        <f>ROUND(I131*H131,2)</f>
        <v>0</v>
      </c>
      <c r="K131" s="138" t="s">
        <v>177</v>
      </c>
      <c r="L131" s="31"/>
      <c r="M131" s="142" t="s">
        <v>3</v>
      </c>
      <c r="N131" s="143" t="s">
        <v>41</v>
      </c>
      <c r="O131" s="144">
        <v>3.1480000000000001</v>
      </c>
      <c r="P131" s="144">
        <f>O131*H131</f>
        <v>141.56556</v>
      </c>
      <c r="Q131" s="144">
        <v>0</v>
      </c>
      <c r="R131" s="144">
        <f>Q131*H131</f>
        <v>0</v>
      </c>
      <c r="S131" s="144">
        <v>0</v>
      </c>
      <c r="T131" s="145">
        <f>S131*H131</f>
        <v>0</v>
      </c>
      <c r="U131" s="30"/>
      <c r="V131" s="30"/>
      <c r="W131" s="30"/>
      <c r="X131" s="30"/>
      <c r="Y131" s="30"/>
      <c r="Z131" s="30"/>
      <c r="AA131" s="30"/>
      <c r="AB131" s="30"/>
      <c r="AC131" s="30"/>
      <c r="AD131" s="30"/>
      <c r="AE131" s="30"/>
      <c r="AR131" s="146" t="s">
        <v>178</v>
      </c>
      <c r="AT131" s="146" t="s">
        <v>175</v>
      </c>
      <c r="AU131" s="146" t="s">
        <v>79</v>
      </c>
      <c r="AY131" s="18" t="s">
        <v>173</v>
      </c>
      <c r="BE131" s="147">
        <f>IF(N131="základní",J131,0)</f>
        <v>0</v>
      </c>
      <c r="BF131" s="147">
        <f>IF(N131="snížená",J131,0)</f>
        <v>0</v>
      </c>
      <c r="BG131" s="147">
        <f>IF(N131="zákl. přenesená",J131,0)</f>
        <v>0</v>
      </c>
      <c r="BH131" s="147">
        <f>IF(N131="sníž. přenesená",J131,0)</f>
        <v>0</v>
      </c>
      <c r="BI131" s="147">
        <f>IF(N131="nulová",J131,0)</f>
        <v>0</v>
      </c>
      <c r="BJ131" s="18" t="s">
        <v>76</v>
      </c>
      <c r="BK131" s="147">
        <f>ROUND(I131*H131,2)</f>
        <v>0</v>
      </c>
      <c r="BL131" s="18" t="s">
        <v>178</v>
      </c>
      <c r="BM131" s="146" t="s">
        <v>2622</v>
      </c>
    </row>
    <row r="132" spans="1:65" s="2" customFormat="1" ht="48.75">
      <c r="A132" s="30"/>
      <c r="B132" s="31"/>
      <c r="C132" s="30"/>
      <c r="D132" s="148" t="s">
        <v>179</v>
      </c>
      <c r="E132" s="30"/>
      <c r="F132" s="149" t="s">
        <v>2623</v>
      </c>
      <c r="G132" s="30"/>
      <c r="H132" s="30"/>
      <c r="I132" s="30"/>
      <c r="J132" s="30"/>
      <c r="K132" s="30"/>
      <c r="L132" s="31"/>
      <c r="M132" s="150"/>
      <c r="N132" s="151"/>
      <c r="O132" s="51"/>
      <c r="P132" s="51"/>
      <c r="Q132" s="51"/>
      <c r="R132" s="51"/>
      <c r="S132" s="51"/>
      <c r="T132" s="52"/>
      <c r="U132" s="30"/>
      <c r="V132" s="30"/>
      <c r="W132" s="30"/>
      <c r="X132" s="30"/>
      <c r="Y132" s="30"/>
      <c r="Z132" s="30"/>
      <c r="AA132" s="30"/>
      <c r="AB132" s="30"/>
      <c r="AC132" s="30"/>
      <c r="AD132" s="30"/>
      <c r="AE132" s="30"/>
      <c r="AT132" s="18" t="s">
        <v>179</v>
      </c>
      <c r="AU132" s="18" t="s">
        <v>79</v>
      </c>
    </row>
    <row r="133" spans="1:65" s="13" customFormat="1">
      <c r="B133" s="152"/>
      <c r="D133" s="148" t="s">
        <v>181</v>
      </c>
      <c r="E133" s="153" t="s">
        <v>3</v>
      </c>
      <c r="F133" s="154" t="s">
        <v>1035</v>
      </c>
      <c r="H133" s="153" t="s">
        <v>3</v>
      </c>
      <c r="L133" s="152"/>
      <c r="M133" s="155"/>
      <c r="N133" s="156"/>
      <c r="O133" s="156"/>
      <c r="P133" s="156"/>
      <c r="Q133" s="156"/>
      <c r="R133" s="156"/>
      <c r="S133" s="156"/>
      <c r="T133" s="157"/>
      <c r="AT133" s="153" t="s">
        <v>181</v>
      </c>
      <c r="AU133" s="153" t="s">
        <v>79</v>
      </c>
      <c r="AV133" s="13" t="s">
        <v>76</v>
      </c>
      <c r="AW133" s="13" t="s">
        <v>31</v>
      </c>
      <c r="AX133" s="13" t="s">
        <v>70</v>
      </c>
      <c r="AY133" s="153" t="s">
        <v>173</v>
      </c>
    </row>
    <row r="134" spans="1:65" s="14" customFormat="1">
      <c r="B134" s="158"/>
      <c r="D134" s="148" t="s">
        <v>181</v>
      </c>
      <c r="E134" s="159" t="s">
        <v>3</v>
      </c>
      <c r="F134" s="160" t="s">
        <v>2624</v>
      </c>
      <c r="H134" s="161">
        <v>43.47</v>
      </c>
      <c r="L134" s="158"/>
      <c r="M134" s="162"/>
      <c r="N134" s="163"/>
      <c r="O134" s="163"/>
      <c r="P134" s="163"/>
      <c r="Q134" s="163"/>
      <c r="R134" s="163"/>
      <c r="S134" s="163"/>
      <c r="T134" s="164"/>
      <c r="AT134" s="159" t="s">
        <v>181</v>
      </c>
      <c r="AU134" s="159" t="s">
        <v>79</v>
      </c>
      <c r="AV134" s="14" t="s">
        <v>79</v>
      </c>
      <c r="AW134" s="14" t="s">
        <v>31</v>
      </c>
      <c r="AX134" s="14" t="s">
        <v>70</v>
      </c>
      <c r="AY134" s="159" t="s">
        <v>173</v>
      </c>
    </row>
    <row r="135" spans="1:65" s="14" customFormat="1">
      <c r="B135" s="158"/>
      <c r="D135" s="148" t="s">
        <v>181</v>
      </c>
      <c r="E135" s="159" t="s">
        <v>3</v>
      </c>
      <c r="F135" s="160" t="s">
        <v>2625</v>
      </c>
      <c r="H135" s="161">
        <v>1.5</v>
      </c>
      <c r="L135" s="158"/>
      <c r="M135" s="162"/>
      <c r="N135" s="163"/>
      <c r="O135" s="163"/>
      <c r="P135" s="163"/>
      <c r="Q135" s="163"/>
      <c r="R135" s="163"/>
      <c r="S135" s="163"/>
      <c r="T135" s="164"/>
      <c r="AT135" s="159" t="s">
        <v>181</v>
      </c>
      <c r="AU135" s="159" t="s">
        <v>79</v>
      </c>
      <c r="AV135" s="14" t="s">
        <v>79</v>
      </c>
      <c r="AW135" s="14" t="s">
        <v>31</v>
      </c>
      <c r="AX135" s="14" t="s">
        <v>70</v>
      </c>
      <c r="AY135" s="159" t="s">
        <v>173</v>
      </c>
    </row>
    <row r="136" spans="1:65" s="15" customFormat="1">
      <c r="B136" s="165"/>
      <c r="D136" s="148" t="s">
        <v>181</v>
      </c>
      <c r="E136" s="166" t="s">
        <v>3</v>
      </c>
      <c r="F136" s="167" t="s">
        <v>188</v>
      </c>
      <c r="H136" s="168">
        <v>44.97</v>
      </c>
      <c r="L136" s="165"/>
      <c r="M136" s="169"/>
      <c r="N136" s="170"/>
      <c r="O136" s="170"/>
      <c r="P136" s="170"/>
      <c r="Q136" s="170"/>
      <c r="R136" s="170"/>
      <c r="S136" s="170"/>
      <c r="T136" s="171"/>
      <c r="AT136" s="166" t="s">
        <v>181</v>
      </c>
      <c r="AU136" s="166" t="s">
        <v>79</v>
      </c>
      <c r="AV136" s="15" t="s">
        <v>178</v>
      </c>
      <c r="AW136" s="15" t="s">
        <v>31</v>
      </c>
      <c r="AX136" s="15" t="s">
        <v>76</v>
      </c>
      <c r="AY136" s="166" t="s">
        <v>173</v>
      </c>
    </row>
    <row r="137" spans="1:65" s="2" customFormat="1" ht="33" customHeight="1">
      <c r="A137" s="30"/>
      <c r="B137" s="135"/>
      <c r="C137" s="136" t="s">
        <v>211</v>
      </c>
      <c r="D137" s="136" t="s">
        <v>175</v>
      </c>
      <c r="E137" s="137" t="s">
        <v>2626</v>
      </c>
      <c r="F137" s="138" t="s">
        <v>2627</v>
      </c>
      <c r="G137" s="139" t="s">
        <v>200</v>
      </c>
      <c r="H137" s="140">
        <v>1.33</v>
      </c>
      <c r="I137" s="141"/>
      <c r="J137" s="141">
        <f>ROUND(I137*H137,2)</f>
        <v>0</v>
      </c>
      <c r="K137" s="138" t="s">
        <v>177</v>
      </c>
      <c r="L137" s="31"/>
      <c r="M137" s="142" t="s">
        <v>3</v>
      </c>
      <c r="N137" s="143" t="s">
        <v>41</v>
      </c>
      <c r="O137" s="144">
        <v>0.41299999999999998</v>
      </c>
      <c r="P137" s="144">
        <f>O137*H137</f>
        <v>0.54928999999999994</v>
      </c>
      <c r="Q137" s="144">
        <v>0</v>
      </c>
      <c r="R137" s="144">
        <f>Q137*H137</f>
        <v>0</v>
      </c>
      <c r="S137" s="144">
        <v>0</v>
      </c>
      <c r="T137" s="145">
        <f>S137*H137</f>
        <v>0</v>
      </c>
      <c r="U137" s="30"/>
      <c r="V137" s="30"/>
      <c r="W137" s="30"/>
      <c r="X137" s="30"/>
      <c r="Y137" s="30"/>
      <c r="Z137" s="30"/>
      <c r="AA137" s="30"/>
      <c r="AB137" s="30"/>
      <c r="AC137" s="30"/>
      <c r="AD137" s="30"/>
      <c r="AE137" s="30"/>
      <c r="AR137" s="146" t="s">
        <v>178</v>
      </c>
      <c r="AT137" s="146" t="s">
        <v>175</v>
      </c>
      <c r="AU137" s="146" t="s">
        <v>79</v>
      </c>
      <c r="AY137" s="18" t="s">
        <v>173</v>
      </c>
      <c r="BE137" s="147">
        <f>IF(N137="základní",J137,0)</f>
        <v>0</v>
      </c>
      <c r="BF137" s="147">
        <f>IF(N137="snížená",J137,0)</f>
        <v>0</v>
      </c>
      <c r="BG137" s="147">
        <f>IF(N137="zákl. přenesená",J137,0)</f>
        <v>0</v>
      </c>
      <c r="BH137" s="147">
        <f>IF(N137="sníž. přenesená",J137,0)</f>
        <v>0</v>
      </c>
      <c r="BI137" s="147">
        <f>IF(N137="nulová",J137,0)</f>
        <v>0</v>
      </c>
      <c r="BJ137" s="18" t="s">
        <v>76</v>
      </c>
      <c r="BK137" s="147">
        <f>ROUND(I137*H137,2)</f>
        <v>0</v>
      </c>
      <c r="BL137" s="18" t="s">
        <v>178</v>
      </c>
      <c r="BM137" s="146" t="s">
        <v>2628</v>
      </c>
    </row>
    <row r="138" spans="1:65" s="2" customFormat="1" ht="136.5">
      <c r="A138" s="30"/>
      <c r="B138" s="31"/>
      <c r="C138" s="30"/>
      <c r="D138" s="148" t="s">
        <v>179</v>
      </c>
      <c r="E138" s="30"/>
      <c r="F138" s="149" t="s">
        <v>1231</v>
      </c>
      <c r="G138" s="30"/>
      <c r="H138" s="30"/>
      <c r="I138" s="30"/>
      <c r="J138" s="30"/>
      <c r="K138" s="30"/>
      <c r="L138" s="31"/>
      <c r="M138" s="150"/>
      <c r="N138" s="151"/>
      <c r="O138" s="51"/>
      <c r="P138" s="51"/>
      <c r="Q138" s="51"/>
      <c r="R138" s="51"/>
      <c r="S138" s="51"/>
      <c r="T138" s="52"/>
      <c r="U138" s="30"/>
      <c r="V138" s="30"/>
      <c r="W138" s="30"/>
      <c r="X138" s="30"/>
      <c r="Y138" s="30"/>
      <c r="Z138" s="30"/>
      <c r="AA138" s="30"/>
      <c r="AB138" s="30"/>
      <c r="AC138" s="30"/>
      <c r="AD138" s="30"/>
      <c r="AE138" s="30"/>
      <c r="AT138" s="18" t="s">
        <v>179</v>
      </c>
      <c r="AU138" s="18" t="s">
        <v>79</v>
      </c>
    </row>
    <row r="139" spans="1:65" s="14" customFormat="1">
      <c r="B139" s="158"/>
      <c r="D139" s="148" t="s">
        <v>181</v>
      </c>
      <c r="E139" s="159" t="s">
        <v>3</v>
      </c>
      <c r="F139" s="160" t="s">
        <v>2629</v>
      </c>
      <c r="H139" s="161">
        <v>1.33</v>
      </c>
      <c r="L139" s="158"/>
      <c r="M139" s="162"/>
      <c r="N139" s="163"/>
      <c r="O139" s="163"/>
      <c r="P139" s="163"/>
      <c r="Q139" s="163"/>
      <c r="R139" s="163"/>
      <c r="S139" s="163"/>
      <c r="T139" s="164"/>
      <c r="AT139" s="159" t="s">
        <v>181</v>
      </c>
      <c r="AU139" s="159" t="s">
        <v>79</v>
      </c>
      <c r="AV139" s="14" t="s">
        <v>79</v>
      </c>
      <c r="AW139" s="14" t="s">
        <v>31</v>
      </c>
      <c r="AX139" s="14" t="s">
        <v>70</v>
      </c>
      <c r="AY139" s="159" t="s">
        <v>173</v>
      </c>
    </row>
    <row r="140" spans="1:65" s="15" customFormat="1">
      <c r="B140" s="165"/>
      <c r="D140" s="148" t="s">
        <v>181</v>
      </c>
      <c r="E140" s="166" t="s">
        <v>3</v>
      </c>
      <c r="F140" s="167" t="s">
        <v>188</v>
      </c>
      <c r="H140" s="168">
        <v>1.33</v>
      </c>
      <c r="L140" s="165"/>
      <c r="M140" s="169"/>
      <c r="N140" s="170"/>
      <c r="O140" s="170"/>
      <c r="P140" s="170"/>
      <c r="Q140" s="170"/>
      <c r="R140" s="170"/>
      <c r="S140" s="170"/>
      <c r="T140" s="171"/>
      <c r="AT140" s="166" t="s">
        <v>181</v>
      </c>
      <c r="AU140" s="166" t="s">
        <v>79</v>
      </c>
      <c r="AV140" s="15" t="s">
        <v>178</v>
      </c>
      <c r="AW140" s="15" t="s">
        <v>31</v>
      </c>
      <c r="AX140" s="15" t="s">
        <v>76</v>
      </c>
      <c r="AY140" s="166" t="s">
        <v>173</v>
      </c>
    </row>
    <row r="141" spans="1:65" s="2" customFormat="1" ht="33" customHeight="1">
      <c r="A141" s="30"/>
      <c r="B141" s="135"/>
      <c r="C141" s="136" t="s">
        <v>216</v>
      </c>
      <c r="D141" s="136" t="s">
        <v>175</v>
      </c>
      <c r="E141" s="137" t="s">
        <v>2630</v>
      </c>
      <c r="F141" s="138" t="s">
        <v>2631</v>
      </c>
      <c r="G141" s="139" t="s">
        <v>200</v>
      </c>
      <c r="H141" s="140">
        <v>55</v>
      </c>
      <c r="I141" s="141"/>
      <c r="J141" s="141">
        <f>ROUND(I141*H141,2)</f>
        <v>0</v>
      </c>
      <c r="K141" s="138" t="s">
        <v>177</v>
      </c>
      <c r="L141" s="31"/>
      <c r="M141" s="142" t="s">
        <v>3</v>
      </c>
      <c r="N141" s="143" t="s">
        <v>41</v>
      </c>
      <c r="O141" s="144">
        <v>0.56299999999999994</v>
      </c>
      <c r="P141" s="144">
        <f>O141*H141</f>
        <v>30.964999999999996</v>
      </c>
      <c r="Q141" s="144">
        <v>0</v>
      </c>
      <c r="R141" s="144">
        <f>Q141*H141</f>
        <v>0</v>
      </c>
      <c r="S141" s="144">
        <v>0</v>
      </c>
      <c r="T141" s="145">
        <f>S141*H141</f>
        <v>0</v>
      </c>
      <c r="U141" s="30"/>
      <c r="V141" s="30"/>
      <c r="W141" s="30"/>
      <c r="X141" s="30"/>
      <c r="Y141" s="30"/>
      <c r="Z141" s="30"/>
      <c r="AA141" s="30"/>
      <c r="AB141" s="30"/>
      <c r="AC141" s="30"/>
      <c r="AD141" s="30"/>
      <c r="AE141" s="30"/>
      <c r="AR141" s="146" t="s">
        <v>178</v>
      </c>
      <c r="AT141" s="146" t="s">
        <v>175</v>
      </c>
      <c r="AU141" s="146" t="s">
        <v>79</v>
      </c>
      <c r="AY141" s="18" t="s">
        <v>173</v>
      </c>
      <c r="BE141" s="147">
        <f>IF(N141="základní",J141,0)</f>
        <v>0</v>
      </c>
      <c r="BF141" s="147">
        <f>IF(N141="snížená",J141,0)</f>
        <v>0</v>
      </c>
      <c r="BG141" s="147">
        <f>IF(N141="zákl. přenesená",J141,0)</f>
        <v>0</v>
      </c>
      <c r="BH141" s="147">
        <f>IF(N141="sníž. přenesená",J141,0)</f>
        <v>0</v>
      </c>
      <c r="BI141" s="147">
        <f>IF(N141="nulová",J141,0)</f>
        <v>0</v>
      </c>
      <c r="BJ141" s="18" t="s">
        <v>76</v>
      </c>
      <c r="BK141" s="147">
        <f>ROUND(I141*H141,2)</f>
        <v>0</v>
      </c>
      <c r="BL141" s="18" t="s">
        <v>178</v>
      </c>
      <c r="BM141" s="146" t="s">
        <v>2632</v>
      </c>
    </row>
    <row r="142" spans="1:65" s="2" customFormat="1" ht="78">
      <c r="A142" s="30"/>
      <c r="B142" s="31"/>
      <c r="C142" s="30"/>
      <c r="D142" s="148" t="s">
        <v>179</v>
      </c>
      <c r="E142" s="30"/>
      <c r="F142" s="149" t="s">
        <v>209</v>
      </c>
      <c r="G142" s="30"/>
      <c r="H142" s="30"/>
      <c r="I142" s="30"/>
      <c r="J142" s="30"/>
      <c r="K142" s="30"/>
      <c r="L142" s="31"/>
      <c r="M142" s="150"/>
      <c r="N142" s="151"/>
      <c r="O142" s="51"/>
      <c r="P142" s="51"/>
      <c r="Q142" s="51"/>
      <c r="R142" s="51"/>
      <c r="S142" s="51"/>
      <c r="T142" s="52"/>
      <c r="U142" s="30"/>
      <c r="V142" s="30"/>
      <c r="W142" s="30"/>
      <c r="X142" s="30"/>
      <c r="Y142" s="30"/>
      <c r="Z142" s="30"/>
      <c r="AA142" s="30"/>
      <c r="AB142" s="30"/>
      <c r="AC142" s="30"/>
      <c r="AD142" s="30"/>
      <c r="AE142" s="30"/>
      <c r="AT142" s="18" t="s">
        <v>179</v>
      </c>
      <c r="AU142" s="18" t="s">
        <v>79</v>
      </c>
    </row>
    <row r="143" spans="1:65" s="13" customFormat="1">
      <c r="B143" s="152"/>
      <c r="D143" s="148" t="s">
        <v>181</v>
      </c>
      <c r="E143" s="153" t="s">
        <v>3</v>
      </c>
      <c r="F143" s="154" t="s">
        <v>378</v>
      </c>
      <c r="H143" s="153" t="s">
        <v>3</v>
      </c>
      <c r="L143" s="152"/>
      <c r="M143" s="155"/>
      <c r="N143" s="156"/>
      <c r="O143" s="156"/>
      <c r="P143" s="156"/>
      <c r="Q143" s="156"/>
      <c r="R143" s="156"/>
      <c r="S143" s="156"/>
      <c r="T143" s="157"/>
      <c r="AT143" s="153" t="s">
        <v>181</v>
      </c>
      <c r="AU143" s="153" t="s">
        <v>79</v>
      </c>
      <c r="AV143" s="13" t="s">
        <v>76</v>
      </c>
      <c r="AW143" s="13" t="s">
        <v>31</v>
      </c>
      <c r="AX143" s="13" t="s">
        <v>70</v>
      </c>
      <c r="AY143" s="153" t="s">
        <v>173</v>
      </c>
    </row>
    <row r="144" spans="1:65" s="14" customFormat="1">
      <c r="B144" s="158"/>
      <c r="D144" s="148" t="s">
        <v>181</v>
      </c>
      <c r="E144" s="159" t="s">
        <v>3</v>
      </c>
      <c r="F144" s="160" t="s">
        <v>2633</v>
      </c>
      <c r="H144" s="161">
        <v>55</v>
      </c>
      <c r="L144" s="158"/>
      <c r="M144" s="162"/>
      <c r="N144" s="163"/>
      <c r="O144" s="163"/>
      <c r="P144" s="163"/>
      <c r="Q144" s="163"/>
      <c r="R144" s="163"/>
      <c r="S144" s="163"/>
      <c r="T144" s="164"/>
      <c r="AT144" s="159" t="s">
        <v>181</v>
      </c>
      <c r="AU144" s="159" t="s">
        <v>79</v>
      </c>
      <c r="AV144" s="14" t="s">
        <v>79</v>
      </c>
      <c r="AW144" s="14" t="s">
        <v>31</v>
      </c>
      <c r="AX144" s="14" t="s">
        <v>70</v>
      </c>
      <c r="AY144" s="159" t="s">
        <v>173</v>
      </c>
    </row>
    <row r="145" spans="1:65" s="15" customFormat="1">
      <c r="B145" s="165"/>
      <c r="D145" s="148" t="s">
        <v>181</v>
      </c>
      <c r="E145" s="166" t="s">
        <v>3</v>
      </c>
      <c r="F145" s="167" t="s">
        <v>188</v>
      </c>
      <c r="H145" s="168">
        <v>55</v>
      </c>
      <c r="L145" s="165"/>
      <c r="M145" s="169"/>
      <c r="N145" s="170"/>
      <c r="O145" s="170"/>
      <c r="P145" s="170"/>
      <c r="Q145" s="170"/>
      <c r="R145" s="170"/>
      <c r="S145" s="170"/>
      <c r="T145" s="171"/>
      <c r="AT145" s="166" t="s">
        <v>181</v>
      </c>
      <c r="AU145" s="166" t="s">
        <v>79</v>
      </c>
      <c r="AV145" s="15" t="s">
        <v>178</v>
      </c>
      <c r="AW145" s="15" t="s">
        <v>31</v>
      </c>
      <c r="AX145" s="15" t="s">
        <v>76</v>
      </c>
      <c r="AY145" s="166" t="s">
        <v>173</v>
      </c>
    </row>
    <row r="146" spans="1:65" s="2" customFormat="1" ht="55.5" customHeight="1">
      <c r="A146" s="30"/>
      <c r="B146" s="135"/>
      <c r="C146" s="136" t="s">
        <v>220</v>
      </c>
      <c r="D146" s="136" t="s">
        <v>175</v>
      </c>
      <c r="E146" s="137" t="s">
        <v>2634</v>
      </c>
      <c r="F146" s="138" t="s">
        <v>2635</v>
      </c>
      <c r="G146" s="139" t="s">
        <v>200</v>
      </c>
      <c r="H146" s="140">
        <v>44.97</v>
      </c>
      <c r="I146" s="141"/>
      <c r="J146" s="141">
        <f>ROUND(I146*H146,2)</f>
        <v>0</v>
      </c>
      <c r="K146" s="138" t="s">
        <v>177</v>
      </c>
      <c r="L146" s="31"/>
      <c r="M146" s="142" t="s">
        <v>3</v>
      </c>
      <c r="N146" s="143" t="s">
        <v>41</v>
      </c>
      <c r="O146" s="144">
        <v>4.9000000000000002E-2</v>
      </c>
      <c r="P146" s="144">
        <f>O146*H146</f>
        <v>2.2035300000000002</v>
      </c>
      <c r="Q146" s="144">
        <v>0</v>
      </c>
      <c r="R146" s="144">
        <f>Q146*H146</f>
        <v>0</v>
      </c>
      <c r="S146" s="144">
        <v>0</v>
      </c>
      <c r="T146" s="145">
        <f>S146*H146</f>
        <v>0</v>
      </c>
      <c r="U146" s="30"/>
      <c r="V146" s="30"/>
      <c r="W146" s="30"/>
      <c r="X146" s="30"/>
      <c r="Y146" s="30"/>
      <c r="Z146" s="30"/>
      <c r="AA146" s="30"/>
      <c r="AB146" s="30"/>
      <c r="AC146" s="30"/>
      <c r="AD146" s="30"/>
      <c r="AE146" s="30"/>
      <c r="AR146" s="146" t="s">
        <v>178</v>
      </c>
      <c r="AT146" s="146" t="s">
        <v>175</v>
      </c>
      <c r="AU146" s="146" t="s">
        <v>79</v>
      </c>
      <c r="AY146" s="18" t="s">
        <v>173</v>
      </c>
      <c r="BE146" s="147">
        <f>IF(N146="základní",J146,0)</f>
        <v>0</v>
      </c>
      <c r="BF146" s="147">
        <f>IF(N146="snížená",J146,0)</f>
        <v>0</v>
      </c>
      <c r="BG146" s="147">
        <f>IF(N146="zákl. přenesená",J146,0)</f>
        <v>0</v>
      </c>
      <c r="BH146" s="147">
        <f>IF(N146="sníž. přenesená",J146,0)</f>
        <v>0</v>
      </c>
      <c r="BI146" s="147">
        <f>IF(N146="nulová",J146,0)</f>
        <v>0</v>
      </c>
      <c r="BJ146" s="18" t="s">
        <v>76</v>
      </c>
      <c r="BK146" s="147">
        <f>ROUND(I146*H146,2)</f>
        <v>0</v>
      </c>
      <c r="BL146" s="18" t="s">
        <v>178</v>
      </c>
      <c r="BM146" s="146" t="s">
        <v>2636</v>
      </c>
    </row>
    <row r="147" spans="1:65" s="2" customFormat="1" ht="78">
      <c r="A147" s="30"/>
      <c r="B147" s="31"/>
      <c r="C147" s="30"/>
      <c r="D147" s="148" t="s">
        <v>179</v>
      </c>
      <c r="E147" s="30"/>
      <c r="F147" s="149" t="s">
        <v>219</v>
      </c>
      <c r="G147" s="30"/>
      <c r="H147" s="30"/>
      <c r="I147" s="30"/>
      <c r="J147" s="30"/>
      <c r="K147" s="30"/>
      <c r="L147" s="31"/>
      <c r="M147" s="150"/>
      <c r="N147" s="151"/>
      <c r="O147" s="51"/>
      <c r="P147" s="51"/>
      <c r="Q147" s="51"/>
      <c r="R147" s="51"/>
      <c r="S147" s="51"/>
      <c r="T147" s="52"/>
      <c r="U147" s="30"/>
      <c r="V147" s="30"/>
      <c r="W147" s="30"/>
      <c r="X147" s="30"/>
      <c r="Y147" s="30"/>
      <c r="Z147" s="30"/>
      <c r="AA147" s="30"/>
      <c r="AB147" s="30"/>
      <c r="AC147" s="30"/>
      <c r="AD147" s="30"/>
      <c r="AE147" s="30"/>
      <c r="AT147" s="18" t="s">
        <v>179</v>
      </c>
      <c r="AU147" s="18" t="s">
        <v>79</v>
      </c>
    </row>
    <row r="148" spans="1:65" s="13" customFormat="1">
      <c r="B148" s="152"/>
      <c r="D148" s="148" t="s">
        <v>181</v>
      </c>
      <c r="E148" s="153" t="s">
        <v>3</v>
      </c>
      <c r="F148" s="154" t="s">
        <v>1035</v>
      </c>
      <c r="H148" s="153" t="s">
        <v>3</v>
      </c>
      <c r="L148" s="152"/>
      <c r="M148" s="155"/>
      <c r="N148" s="156"/>
      <c r="O148" s="156"/>
      <c r="P148" s="156"/>
      <c r="Q148" s="156"/>
      <c r="R148" s="156"/>
      <c r="S148" s="156"/>
      <c r="T148" s="157"/>
      <c r="AT148" s="153" t="s">
        <v>181</v>
      </c>
      <c r="AU148" s="153" t="s">
        <v>79</v>
      </c>
      <c r="AV148" s="13" t="s">
        <v>76</v>
      </c>
      <c r="AW148" s="13" t="s">
        <v>31</v>
      </c>
      <c r="AX148" s="13" t="s">
        <v>70</v>
      </c>
      <c r="AY148" s="153" t="s">
        <v>173</v>
      </c>
    </row>
    <row r="149" spans="1:65" s="14" customFormat="1">
      <c r="B149" s="158"/>
      <c r="D149" s="148" t="s">
        <v>181</v>
      </c>
      <c r="E149" s="159" t="s">
        <v>3</v>
      </c>
      <c r="F149" s="160" t="s">
        <v>2637</v>
      </c>
      <c r="H149" s="161">
        <v>43.47</v>
      </c>
      <c r="L149" s="158"/>
      <c r="M149" s="162"/>
      <c r="N149" s="163"/>
      <c r="O149" s="163"/>
      <c r="P149" s="163"/>
      <c r="Q149" s="163"/>
      <c r="R149" s="163"/>
      <c r="S149" s="163"/>
      <c r="T149" s="164"/>
      <c r="AT149" s="159" t="s">
        <v>181</v>
      </c>
      <c r="AU149" s="159" t="s">
        <v>79</v>
      </c>
      <c r="AV149" s="14" t="s">
        <v>79</v>
      </c>
      <c r="AW149" s="14" t="s">
        <v>31</v>
      </c>
      <c r="AX149" s="14" t="s">
        <v>70</v>
      </c>
      <c r="AY149" s="159" t="s">
        <v>173</v>
      </c>
    </row>
    <row r="150" spans="1:65" s="13" customFormat="1">
      <c r="B150" s="152"/>
      <c r="D150" s="148" t="s">
        <v>181</v>
      </c>
      <c r="E150" s="153" t="s">
        <v>3</v>
      </c>
      <c r="F150" s="154" t="s">
        <v>2638</v>
      </c>
      <c r="H150" s="153" t="s">
        <v>3</v>
      </c>
      <c r="L150" s="152"/>
      <c r="M150" s="155"/>
      <c r="N150" s="156"/>
      <c r="O150" s="156"/>
      <c r="P150" s="156"/>
      <c r="Q150" s="156"/>
      <c r="R150" s="156"/>
      <c r="S150" s="156"/>
      <c r="T150" s="157"/>
      <c r="AT150" s="153" t="s">
        <v>181</v>
      </c>
      <c r="AU150" s="153" t="s">
        <v>79</v>
      </c>
      <c r="AV150" s="13" t="s">
        <v>76</v>
      </c>
      <c r="AW150" s="13" t="s">
        <v>31</v>
      </c>
      <c r="AX150" s="13" t="s">
        <v>70</v>
      </c>
      <c r="AY150" s="153" t="s">
        <v>173</v>
      </c>
    </row>
    <row r="151" spans="1:65" s="14" customFormat="1">
      <c r="B151" s="158"/>
      <c r="D151" s="148" t="s">
        <v>181</v>
      </c>
      <c r="E151" s="159" t="s">
        <v>3</v>
      </c>
      <c r="F151" s="160" t="s">
        <v>1093</v>
      </c>
      <c r="H151" s="161">
        <v>1.5</v>
      </c>
      <c r="L151" s="158"/>
      <c r="M151" s="162"/>
      <c r="N151" s="163"/>
      <c r="O151" s="163"/>
      <c r="P151" s="163"/>
      <c r="Q151" s="163"/>
      <c r="R151" s="163"/>
      <c r="S151" s="163"/>
      <c r="T151" s="164"/>
      <c r="AT151" s="159" t="s">
        <v>181</v>
      </c>
      <c r="AU151" s="159" t="s">
        <v>79</v>
      </c>
      <c r="AV151" s="14" t="s">
        <v>79</v>
      </c>
      <c r="AW151" s="14" t="s">
        <v>31</v>
      </c>
      <c r="AX151" s="14" t="s">
        <v>70</v>
      </c>
      <c r="AY151" s="159" t="s">
        <v>173</v>
      </c>
    </row>
    <row r="152" spans="1:65" s="15" customFormat="1">
      <c r="B152" s="165"/>
      <c r="D152" s="148" t="s">
        <v>181</v>
      </c>
      <c r="E152" s="166" t="s">
        <v>3</v>
      </c>
      <c r="F152" s="167" t="s">
        <v>188</v>
      </c>
      <c r="H152" s="168">
        <v>44.97</v>
      </c>
      <c r="L152" s="165"/>
      <c r="M152" s="169"/>
      <c r="N152" s="170"/>
      <c r="O152" s="170"/>
      <c r="P152" s="170"/>
      <c r="Q152" s="170"/>
      <c r="R152" s="170"/>
      <c r="S152" s="170"/>
      <c r="T152" s="171"/>
      <c r="AT152" s="166" t="s">
        <v>181</v>
      </c>
      <c r="AU152" s="166" t="s">
        <v>79</v>
      </c>
      <c r="AV152" s="15" t="s">
        <v>178</v>
      </c>
      <c r="AW152" s="15" t="s">
        <v>31</v>
      </c>
      <c r="AX152" s="15" t="s">
        <v>76</v>
      </c>
      <c r="AY152" s="166" t="s">
        <v>173</v>
      </c>
    </row>
    <row r="153" spans="1:65" s="2" customFormat="1" ht="55.5" customHeight="1">
      <c r="A153" s="30"/>
      <c r="B153" s="135"/>
      <c r="C153" s="136" t="s">
        <v>224</v>
      </c>
      <c r="D153" s="136" t="s">
        <v>175</v>
      </c>
      <c r="E153" s="137" t="s">
        <v>2639</v>
      </c>
      <c r="F153" s="138" t="s">
        <v>2640</v>
      </c>
      <c r="G153" s="139" t="s">
        <v>200</v>
      </c>
      <c r="H153" s="140">
        <v>11.53</v>
      </c>
      <c r="I153" s="141"/>
      <c r="J153" s="141">
        <f>ROUND(I153*H153,2)</f>
        <v>0</v>
      </c>
      <c r="K153" s="138" t="s">
        <v>177</v>
      </c>
      <c r="L153" s="31"/>
      <c r="M153" s="142" t="s">
        <v>3</v>
      </c>
      <c r="N153" s="143" t="s">
        <v>41</v>
      </c>
      <c r="O153" s="144">
        <v>9.9000000000000005E-2</v>
      </c>
      <c r="P153" s="144">
        <f>O153*H153</f>
        <v>1.14147</v>
      </c>
      <c r="Q153" s="144">
        <v>0</v>
      </c>
      <c r="R153" s="144">
        <f>Q153*H153</f>
        <v>0</v>
      </c>
      <c r="S153" s="144">
        <v>0</v>
      </c>
      <c r="T153" s="145">
        <f>S153*H153</f>
        <v>0</v>
      </c>
      <c r="U153" s="30"/>
      <c r="V153" s="30"/>
      <c r="W153" s="30"/>
      <c r="X153" s="30"/>
      <c r="Y153" s="30"/>
      <c r="Z153" s="30"/>
      <c r="AA153" s="30"/>
      <c r="AB153" s="30"/>
      <c r="AC153" s="30"/>
      <c r="AD153" s="30"/>
      <c r="AE153" s="30"/>
      <c r="AR153" s="146" t="s">
        <v>178</v>
      </c>
      <c r="AT153" s="146" t="s">
        <v>175</v>
      </c>
      <c r="AU153" s="146" t="s">
        <v>79</v>
      </c>
      <c r="AY153" s="18" t="s">
        <v>173</v>
      </c>
      <c r="BE153" s="147">
        <f>IF(N153="základní",J153,0)</f>
        <v>0</v>
      </c>
      <c r="BF153" s="147">
        <f>IF(N153="snížená",J153,0)</f>
        <v>0</v>
      </c>
      <c r="BG153" s="147">
        <f>IF(N153="zákl. přenesená",J153,0)</f>
        <v>0</v>
      </c>
      <c r="BH153" s="147">
        <f>IF(N153="sníž. přenesená",J153,0)</f>
        <v>0</v>
      </c>
      <c r="BI153" s="147">
        <f>IF(N153="nulová",J153,0)</f>
        <v>0</v>
      </c>
      <c r="BJ153" s="18" t="s">
        <v>76</v>
      </c>
      <c r="BK153" s="147">
        <f>ROUND(I153*H153,2)</f>
        <v>0</v>
      </c>
      <c r="BL153" s="18" t="s">
        <v>178</v>
      </c>
      <c r="BM153" s="146" t="s">
        <v>2641</v>
      </c>
    </row>
    <row r="154" spans="1:65" s="2" customFormat="1" ht="78">
      <c r="A154" s="30"/>
      <c r="B154" s="31"/>
      <c r="C154" s="30"/>
      <c r="D154" s="148" t="s">
        <v>179</v>
      </c>
      <c r="E154" s="30"/>
      <c r="F154" s="149" t="s">
        <v>219</v>
      </c>
      <c r="G154" s="30"/>
      <c r="H154" s="30"/>
      <c r="I154" s="30"/>
      <c r="J154" s="30"/>
      <c r="K154" s="30"/>
      <c r="L154" s="31"/>
      <c r="M154" s="150"/>
      <c r="N154" s="151"/>
      <c r="O154" s="51"/>
      <c r="P154" s="51"/>
      <c r="Q154" s="51"/>
      <c r="R154" s="51"/>
      <c r="S154" s="51"/>
      <c r="T154" s="52"/>
      <c r="U154" s="30"/>
      <c r="V154" s="30"/>
      <c r="W154" s="30"/>
      <c r="X154" s="30"/>
      <c r="Y154" s="30"/>
      <c r="Z154" s="30"/>
      <c r="AA154" s="30"/>
      <c r="AB154" s="30"/>
      <c r="AC154" s="30"/>
      <c r="AD154" s="30"/>
      <c r="AE154" s="30"/>
      <c r="AT154" s="18" t="s">
        <v>179</v>
      </c>
      <c r="AU154" s="18" t="s">
        <v>79</v>
      </c>
    </row>
    <row r="155" spans="1:65" s="13" customFormat="1">
      <c r="B155" s="152"/>
      <c r="D155" s="148" t="s">
        <v>181</v>
      </c>
      <c r="E155" s="153" t="s">
        <v>3</v>
      </c>
      <c r="F155" s="154" t="s">
        <v>2642</v>
      </c>
      <c r="H155" s="153" t="s">
        <v>3</v>
      </c>
      <c r="L155" s="152"/>
      <c r="M155" s="155"/>
      <c r="N155" s="156"/>
      <c r="O155" s="156"/>
      <c r="P155" s="156"/>
      <c r="Q155" s="156"/>
      <c r="R155" s="156"/>
      <c r="S155" s="156"/>
      <c r="T155" s="157"/>
      <c r="AT155" s="153" t="s">
        <v>181</v>
      </c>
      <c r="AU155" s="153" t="s">
        <v>79</v>
      </c>
      <c r="AV155" s="13" t="s">
        <v>76</v>
      </c>
      <c r="AW155" s="13" t="s">
        <v>31</v>
      </c>
      <c r="AX155" s="13" t="s">
        <v>70</v>
      </c>
      <c r="AY155" s="153" t="s">
        <v>173</v>
      </c>
    </row>
    <row r="156" spans="1:65" s="14" customFormat="1">
      <c r="B156" s="158"/>
      <c r="D156" s="148" t="s">
        <v>181</v>
      </c>
      <c r="E156" s="159" t="s">
        <v>3</v>
      </c>
      <c r="F156" s="160" t="s">
        <v>2643</v>
      </c>
      <c r="H156" s="161">
        <v>55</v>
      </c>
      <c r="L156" s="158"/>
      <c r="M156" s="162"/>
      <c r="N156" s="163"/>
      <c r="O156" s="163"/>
      <c r="P156" s="163"/>
      <c r="Q156" s="163"/>
      <c r="R156" s="163"/>
      <c r="S156" s="163"/>
      <c r="T156" s="164"/>
      <c r="AT156" s="159" t="s">
        <v>181</v>
      </c>
      <c r="AU156" s="159" t="s">
        <v>79</v>
      </c>
      <c r="AV156" s="14" t="s">
        <v>79</v>
      </c>
      <c r="AW156" s="14" t="s">
        <v>31</v>
      </c>
      <c r="AX156" s="14" t="s">
        <v>70</v>
      </c>
      <c r="AY156" s="159" t="s">
        <v>173</v>
      </c>
    </row>
    <row r="157" spans="1:65" s="14" customFormat="1">
      <c r="B157" s="158"/>
      <c r="D157" s="148" t="s">
        <v>181</v>
      </c>
      <c r="E157" s="159" t="s">
        <v>3</v>
      </c>
      <c r="F157" s="160" t="s">
        <v>2644</v>
      </c>
      <c r="H157" s="161">
        <v>-43.47</v>
      </c>
      <c r="L157" s="158"/>
      <c r="M157" s="162"/>
      <c r="N157" s="163"/>
      <c r="O157" s="163"/>
      <c r="P157" s="163"/>
      <c r="Q157" s="163"/>
      <c r="R157" s="163"/>
      <c r="S157" s="163"/>
      <c r="T157" s="164"/>
      <c r="AT157" s="159" t="s">
        <v>181</v>
      </c>
      <c r="AU157" s="159" t="s">
        <v>79</v>
      </c>
      <c r="AV157" s="14" t="s">
        <v>79</v>
      </c>
      <c r="AW157" s="14" t="s">
        <v>31</v>
      </c>
      <c r="AX157" s="14" t="s">
        <v>70</v>
      </c>
      <c r="AY157" s="159" t="s">
        <v>173</v>
      </c>
    </row>
    <row r="158" spans="1:65" s="15" customFormat="1">
      <c r="B158" s="165"/>
      <c r="D158" s="148" t="s">
        <v>181</v>
      </c>
      <c r="E158" s="166" t="s">
        <v>3</v>
      </c>
      <c r="F158" s="167" t="s">
        <v>188</v>
      </c>
      <c r="H158" s="168">
        <v>11.530000000000001</v>
      </c>
      <c r="L158" s="165"/>
      <c r="M158" s="169"/>
      <c r="N158" s="170"/>
      <c r="O158" s="170"/>
      <c r="P158" s="170"/>
      <c r="Q158" s="170"/>
      <c r="R158" s="170"/>
      <c r="S158" s="170"/>
      <c r="T158" s="171"/>
      <c r="AT158" s="166" t="s">
        <v>181</v>
      </c>
      <c r="AU158" s="166" t="s">
        <v>79</v>
      </c>
      <c r="AV158" s="15" t="s">
        <v>178</v>
      </c>
      <c r="AW158" s="15" t="s">
        <v>31</v>
      </c>
      <c r="AX158" s="15" t="s">
        <v>76</v>
      </c>
      <c r="AY158" s="166" t="s">
        <v>173</v>
      </c>
    </row>
    <row r="159" spans="1:65" s="2" customFormat="1" ht="55.5" customHeight="1">
      <c r="A159" s="30"/>
      <c r="B159" s="135"/>
      <c r="C159" s="136" t="s">
        <v>227</v>
      </c>
      <c r="D159" s="136" t="s">
        <v>175</v>
      </c>
      <c r="E159" s="137" t="s">
        <v>228</v>
      </c>
      <c r="F159" s="138" t="s">
        <v>229</v>
      </c>
      <c r="G159" s="139" t="s">
        <v>200</v>
      </c>
      <c r="H159" s="140">
        <v>1.5</v>
      </c>
      <c r="I159" s="141"/>
      <c r="J159" s="141">
        <f>ROUND(I159*H159,2)</f>
        <v>0</v>
      </c>
      <c r="K159" s="138" t="s">
        <v>177</v>
      </c>
      <c r="L159" s="31"/>
      <c r="M159" s="142" t="s">
        <v>3</v>
      </c>
      <c r="N159" s="143" t="s">
        <v>41</v>
      </c>
      <c r="O159" s="144">
        <v>0.39400000000000002</v>
      </c>
      <c r="P159" s="144">
        <f>O159*H159</f>
        <v>0.59099999999999997</v>
      </c>
      <c r="Q159" s="144">
        <v>0</v>
      </c>
      <c r="R159" s="144">
        <f>Q159*H159</f>
        <v>0</v>
      </c>
      <c r="S159" s="144">
        <v>0</v>
      </c>
      <c r="T159" s="145">
        <f>S159*H159</f>
        <v>0</v>
      </c>
      <c r="U159" s="30"/>
      <c r="V159" s="30"/>
      <c r="W159" s="30"/>
      <c r="X159" s="30"/>
      <c r="Y159" s="30"/>
      <c r="Z159" s="30"/>
      <c r="AA159" s="30"/>
      <c r="AB159" s="30"/>
      <c r="AC159" s="30"/>
      <c r="AD159" s="30"/>
      <c r="AE159" s="30"/>
      <c r="AR159" s="146" t="s">
        <v>178</v>
      </c>
      <c r="AT159" s="146" t="s">
        <v>175</v>
      </c>
      <c r="AU159" s="146" t="s">
        <v>79</v>
      </c>
      <c r="AY159" s="18" t="s">
        <v>173</v>
      </c>
      <c r="BE159" s="147">
        <f>IF(N159="základní",J159,0)</f>
        <v>0</v>
      </c>
      <c r="BF159" s="147">
        <f>IF(N159="snížená",J159,0)</f>
        <v>0</v>
      </c>
      <c r="BG159" s="147">
        <f>IF(N159="zákl. přenesená",J159,0)</f>
        <v>0</v>
      </c>
      <c r="BH159" s="147">
        <f>IF(N159="sníž. přenesená",J159,0)</f>
        <v>0</v>
      </c>
      <c r="BI159" s="147">
        <f>IF(N159="nulová",J159,0)</f>
        <v>0</v>
      </c>
      <c r="BJ159" s="18" t="s">
        <v>76</v>
      </c>
      <c r="BK159" s="147">
        <f>ROUND(I159*H159,2)</f>
        <v>0</v>
      </c>
      <c r="BL159" s="18" t="s">
        <v>178</v>
      </c>
      <c r="BM159" s="146" t="s">
        <v>2645</v>
      </c>
    </row>
    <row r="160" spans="1:65" s="2" customFormat="1" ht="68.25">
      <c r="A160" s="30"/>
      <c r="B160" s="31"/>
      <c r="C160" s="30"/>
      <c r="D160" s="148" t="s">
        <v>179</v>
      </c>
      <c r="E160" s="30"/>
      <c r="F160" s="149" t="s">
        <v>230</v>
      </c>
      <c r="G160" s="30"/>
      <c r="H160" s="30"/>
      <c r="I160" s="30"/>
      <c r="J160" s="30"/>
      <c r="K160" s="30"/>
      <c r="L160" s="31"/>
      <c r="M160" s="150"/>
      <c r="N160" s="151"/>
      <c r="O160" s="51"/>
      <c r="P160" s="51"/>
      <c r="Q160" s="51"/>
      <c r="R160" s="51"/>
      <c r="S160" s="51"/>
      <c r="T160" s="52"/>
      <c r="U160" s="30"/>
      <c r="V160" s="30"/>
      <c r="W160" s="30"/>
      <c r="X160" s="30"/>
      <c r="Y160" s="30"/>
      <c r="Z160" s="30"/>
      <c r="AA160" s="30"/>
      <c r="AB160" s="30"/>
      <c r="AC160" s="30"/>
      <c r="AD160" s="30"/>
      <c r="AE160" s="30"/>
      <c r="AT160" s="18" t="s">
        <v>179</v>
      </c>
      <c r="AU160" s="18" t="s">
        <v>79</v>
      </c>
    </row>
    <row r="161" spans="1:65" s="13" customFormat="1">
      <c r="B161" s="152"/>
      <c r="D161" s="148" t="s">
        <v>181</v>
      </c>
      <c r="E161" s="153" t="s">
        <v>3</v>
      </c>
      <c r="F161" s="154" t="s">
        <v>2461</v>
      </c>
      <c r="H161" s="153" t="s">
        <v>3</v>
      </c>
      <c r="L161" s="152"/>
      <c r="M161" s="155"/>
      <c r="N161" s="156"/>
      <c r="O161" s="156"/>
      <c r="P161" s="156"/>
      <c r="Q161" s="156"/>
      <c r="R161" s="156"/>
      <c r="S161" s="156"/>
      <c r="T161" s="157"/>
      <c r="AT161" s="153" t="s">
        <v>181</v>
      </c>
      <c r="AU161" s="153" t="s">
        <v>79</v>
      </c>
      <c r="AV161" s="13" t="s">
        <v>76</v>
      </c>
      <c r="AW161" s="13" t="s">
        <v>31</v>
      </c>
      <c r="AX161" s="13" t="s">
        <v>70</v>
      </c>
      <c r="AY161" s="153" t="s">
        <v>173</v>
      </c>
    </row>
    <row r="162" spans="1:65" s="14" customFormat="1">
      <c r="B162" s="158"/>
      <c r="D162" s="148" t="s">
        <v>181</v>
      </c>
      <c r="E162" s="159" t="s">
        <v>3</v>
      </c>
      <c r="F162" s="160" t="s">
        <v>1925</v>
      </c>
      <c r="H162" s="161">
        <v>1.5</v>
      </c>
      <c r="L162" s="158"/>
      <c r="M162" s="162"/>
      <c r="N162" s="163"/>
      <c r="O162" s="163"/>
      <c r="P162" s="163"/>
      <c r="Q162" s="163"/>
      <c r="R162" s="163"/>
      <c r="S162" s="163"/>
      <c r="T162" s="164"/>
      <c r="AT162" s="159" t="s">
        <v>181</v>
      </c>
      <c r="AU162" s="159" t="s">
        <v>79</v>
      </c>
      <c r="AV162" s="14" t="s">
        <v>79</v>
      </c>
      <c r="AW162" s="14" t="s">
        <v>31</v>
      </c>
      <c r="AX162" s="14" t="s">
        <v>76</v>
      </c>
      <c r="AY162" s="159" t="s">
        <v>173</v>
      </c>
    </row>
    <row r="163" spans="1:65" s="2" customFormat="1" ht="33" customHeight="1">
      <c r="A163" s="30"/>
      <c r="B163" s="135"/>
      <c r="C163" s="136" t="s">
        <v>232</v>
      </c>
      <c r="D163" s="136" t="s">
        <v>175</v>
      </c>
      <c r="E163" s="137" t="s">
        <v>233</v>
      </c>
      <c r="F163" s="138" t="s">
        <v>234</v>
      </c>
      <c r="G163" s="139" t="s">
        <v>200</v>
      </c>
      <c r="H163" s="140">
        <v>11.53</v>
      </c>
      <c r="I163" s="141"/>
      <c r="J163" s="141">
        <f>ROUND(I163*H163,2)</f>
        <v>0</v>
      </c>
      <c r="K163" s="138" t="s">
        <v>177</v>
      </c>
      <c r="L163" s="31"/>
      <c r="M163" s="142" t="s">
        <v>3</v>
      </c>
      <c r="N163" s="143" t="s">
        <v>41</v>
      </c>
      <c r="O163" s="144">
        <v>8.9999999999999993E-3</v>
      </c>
      <c r="P163" s="144">
        <f>O163*H163</f>
        <v>0.10376999999999999</v>
      </c>
      <c r="Q163" s="144">
        <v>0</v>
      </c>
      <c r="R163" s="144">
        <f>Q163*H163</f>
        <v>0</v>
      </c>
      <c r="S163" s="144">
        <v>0</v>
      </c>
      <c r="T163" s="145">
        <f>S163*H163</f>
        <v>0</v>
      </c>
      <c r="U163" s="30"/>
      <c r="V163" s="30"/>
      <c r="W163" s="30"/>
      <c r="X163" s="30"/>
      <c r="Y163" s="30"/>
      <c r="Z163" s="30"/>
      <c r="AA163" s="30"/>
      <c r="AB163" s="30"/>
      <c r="AC163" s="30"/>
      <c r="AD163" s="30"/>
      <c r="AE163" s="30"/>
      <c r="AR163" s="146" t="s">
        <v>178</v>
      </c>
      <c r="AT163" s="146" t="s">
        <v>175</v>
      </c>
      <c r="AU163" s="146" t="s">
        <v>79</v>
      </c>
      <c r="AY163" s="18" t="s">
        <v>173</v>
      </c>
      <c r="BE163" s="147">
        <f>IF(N163="základní",J163,0)</f>
        <v>0</v>
      </c>
      <c r="BF163" s="147">
        <f>IF(N163="snížená",J163,0)</f>
        <v>0</v>
      </c>
      <c r="BG163" s="147">
        <f>IF(N163="zákl. přenesená",J163,0)</f>
        <v>0</v>
      </c>
      <c r="BH163" s="147">
        <f>IF(N163="sníž. přenesená",J163,0)</f>
        <v>0</v>
      </c>
      <c r="BI163" s="147">
        <f>IF(N163="nulová",J163,0)</f>
        <v>0</v>
      </c>
      <c r="BJ163" s="18" t="s">
        <v>76</v>
      </c>
      <c r="BK163" s="147">
        <f>ROUND(I163*H163,2)</f>
        <v>0</v>
      </c>
      <c r="BL163" s="18" t="s">
        <v>178</v>
      </c>
      <c r="BM163" s="146" t="s">
        <v>2646</v>
      </c>
    </row>
    <row r="164" spans="1:65" s="2" customFormat="1" ht="165.75">
      <c r="A164" s="30"/>
      <c r="B164" s="31"/>
      <c r="C164" s="30"/>
      <c r="D164" s="148" t="s">
        <v>179</v>
      </c>
      <c r="E164" s="30"/>
      <c r="F164" s="149" t="s">
        <v>235</v>
      </c>
      <c r="G164" s="30"/>
      <c r="H164" s="30"/>
      <c r="I164" s="30"/>
      <c r="J164" s="30"/>
      <c r="K164" s="30"/>
      <c r="L164" s="31"/>
      <c r="M164" s="150"/>
      <c r="N164" s="151"/>
      <c r="O164" s="51"/>
      <c r="P164" s="51"/>
      <c r="Q164" s="51"/>
      <c r="R164" s="51"/>
      <c r="S164" s="51"/>
      <c r="T164" s="52"/>
      <c r="U164" s="30"/>
      <c r="V164" s="30"/>
      <c r="W164" s="30"/>
      <c r="X164" s="30"/>
      <c r="Y164" s="30"/>
      <c r="Z164" s="30"/>
      <c r="AA164" s="30"/>
      <c r="AB164" s="30"/>
      <c r="AC164" s="30"/>
      <c r="AD164" s="30"/>
      <c r="AE164" s="30"/>
      <c r="AT164" s="18" t="s">
        <v>179</v>
      </c>
      <c r="AU164" s="18" t="s">
        <v>79</v>
      </c>
    </row>
    <row r="165" spans="1:65" s="14" customFormat="1">
      <c r="B165" s="158"/>
      <c r="D165" s="148" t="s">
        <v>181</v>
      </c>
      <c r="E165" s="159" t="s">
        <v>3</v>
      </c>
      <c r="F165" s="160" t="s">
        <v>2647</v>
      </c>
      <c r="H165" s="161">
        <v>11.53</v>
      </c>
      <c r="L165" s="158"/>
      <c r="M165" s="162"/>
      <c r="N165" s="163"/>
      <c r="O165" s="163"/>
      <c r="P165" s="163"/>
      <c r="Q165" s="163"/>
      <c r="R165" s="163"/>
      <c r="S165" s="163"/>
      <c r="T165" s="164"/>
      <c r="AT165" s="159" t="s">
        <v>181</v>
      </c>
      <c r="AU165" s="159" t="s">
        <v>79</v>
      </c>
      <c r="AV165" s="14" t="s">
        <v>79</v>
      </c>
      <c r="AW165" s="14" t="s">
        <v>31</v>
      </c>
      <c r="AX165" s="14" t="s">
        <v>76</v>
      </c>
      <c r="AY165" s="159" t="s">
        <v>173</v>
      </c>
    </row>
    <row r="166" spans="1:65" s="2" customFormat="1" ht="33" customHeight="1">
      <c r="A166" s="30"/>
      <c r="B166" s="135"/>
      <c r="C166" s="136" t="s">
        <v>236</v>
      </c>
      <c r="D166" s="136" t="s">
        <v>175</v>
      </c>
      <c r="E166" s="137" t="s">
        <v>237</v>
      </c>
      <c r="F166" s="138" t="s">
        <v>238</v>
      </c>
      <c r="G166" s="139" t="s">
        <v>239</v>
      </c>
      <c r="H166" s="140">
        <v>21.907</v>
      </c>
      <c r="I166" s="141"/>
      <c r="J166" s="141">
        <f>ROUND(I166*H166,2)</f>
        <v>0</v>
      </c>
      <c r="K166" s="138" t="s">
        <v>177</v>
      </c>
      <c r="L166" s="31"/>
      <c r="M166" s="142" t="s">
        <v>3</v>
      </c>
      <c r="N166" s="143" t="s">
        <v>41</v>
      </c>
      <c r="O166" s="144">
        <v>0</v>
      </c>
      <c r="P166" s="144">
        <f>O166*H166</f>
        <v>0</v>
      </c>
      <c r="Q166" s="144">
        <v>0</v>
      </c>
      <c r="R166" s="144">
        <f>Q166*H166</f>
        <v>0</v>
      </c>
      <c r="S166" s="144">
        <v>0</v>
      </c>
      <c r="T166" s="145">
        <f>S166*H166</f>
        <v>0</v>
      </c>
      <c r="U166" s="30"/>
      <c r="V166" s="30"/>
      <c r="W166" s="30"/>
      <c r="X166" s="30"/>
      <c r="Y166" s="30"/>
      <c r="Z166" s="30"/>
      <c r="AA166" s="30"/>
      <c r="AB166" s="30"/>
      <c r="AC166" s="30"/>
      <c r="AD166" s="30"/>
      <c r="AE166" s="30"/>
      <c r="AR166" s="146" t="s">
        <v>178</v>
      </c>
      <c r="AT166" s="146" t="s">
        <v>175</v>
      </c>
      <c r="AU166" s="146" t="s">
        <v>79</v>
      </c>
      <c r="AY166" s="18" t="s">
        <v>173</v>
      </c>
      <c r="BE166" s="147">
        <f>IF(N166="základní",J166,0)</f>
        <v>0</v>
      </c>
      <c r="BF166" s="147">
        <f>IF(N166="snížená",J166,0)</f>
        <v>0</v>
      </c>
      <c r="BG166" s="147">
        <f>IF(N166="zákl. přenesená",J166,0)</f>
        <v>0</v>
      </c>
      <c r="BH166" s="147">
        <f>IF(N166="sníž. přenesená",J166,0)</f>
        <v>0</v>
      </c>
      <c r="BI166" s="147">
        <f>IF(N166="nulová",J166,0)</f>
        <v>0</v>
      </c>
      <c r="BJ166" s="18" t="s">
        <v>76</v>
      </c>
      <c r="BK166" s="147">
        <f>ROUND(I166*H166,2)</f>
        <v>0</v>
      </c>
      <c r="BL166" s="18" t="s">
        <v>178</v>
      </c>
      <c r="BM166" s="146" t="s">
        <v>2648</v>
      </c>
    </row>
    <row r="167" spans="1:65" s="2" customFormat="1" ht="58.5">
      <c r="A167" s="30"/>
      <c r="B167" s="31"/>
      <c r="C167" s="30"/>
      <c r="D167" s="148" t="s">
        <v>179</v>
      </c>
      <c r="E167" s="30"/>
      <c r="F167" s="149" t="s">
        <v>240</v>
      </c>
      <c r="G167" s="30"/>
      <c r="H167" s="30"/>
      <c r="I167" s="30"/>
      <c r="J167" s="30"/>
      <c r="K167" s="30"/>
      <c r="L167" s="31"/>
      <c r="M167" s="150"/>
      <c r="N167" s="151"/>
      <c r="O167" s="51"/>
      <c r="P167" s="51"/>
      <c r="Q167" s="51"/>
      <c r="R167" s="51"/>
      <c r="S167" s="51"/>
      <c r="T167" s="52"/>
      <c r="U167" s="30"/>
      <c r="V167" s="30"/>
      <c r="W167" s="30"/>
      <c r="X167" s="30"/>
      <c r="Y167" s="30"/>
      <c r="Z167" s="30"/>
      <c r="AA167" s="30"/>
      <c r="AB167" s="30"/>
      <c r="AC167" s="30"/>
      <c r="AD167" s="30"/>
      <c r="AE167" s="30"/>
      <c r="AT167" s="18" t="s">
        <v>179</v>
      </c>
      <c r="AU167" s="18" t="s">
        <v>79</v>
      </c>
    </row>
    <row r="168" spans="1:65" s="14" customFormat="1">
      <c r="B168" s="158"/>
      <c r="D168" s="148" t="s">
        <v>181</v>
      </c>
      <c r="E168" s="159" t="s">
        <v>3</v>
      </c>
      <c r="F168" s="160" t="s">
        <v>2649</v>
      </c>
      <c r="H168" s="161">
        <v>21.907</v>
      </c>
      <c r="L168" s="158"/>
      <c r="M168" s="162"/>
      <c r="N168" s="163"/>
      <c r="O168" s="163"/>
      <c r="P168" s="163"/>
      <c r="Q168" s="163"/>
      <c r="R168" s="163"/>
      <c r="S168" s="163"/>
      <c r="T168" s="164"/>
      <c r="AT168" s="159" t="s">
        <v>181</v>
      </c>
      <c r="AU168" s="159" t="s">
        <v>79</v>
      </c>
      <c r="AV168" s="14" t="s">
        <v>79</v>
      </c>
      <c r="AW168" s="14" t="s">
        <v>31</v>
      </c>
      <c r="AX168" s="14" t="s">
        <v>76</v>
      </c>
      <c r="AY168" s="159" t="s">
        <v>173</v>
      </c>
    </row>
    <row r="169" spans="1:65" s="2" customFormat="1" ht="33" customHeight="1">
      <c r="A169" s="30"/>
      <c r="B169" s="135"/>
      <c r="C169" s="136" t="s">
        <v>9</v>
      </c>
      <c r="D169" s="136" t="s">
        <v>175</v>
      </c>
      <c r="E169" s="137" t="s">
        <v>241</v>
      </c>
      <c r="F169" s="138" t="s">
        <v>242</v>
      </c>
      <c r="G169" s="139" t="s">
        <v>200</v>
      </c>
      <c r="H169" s="140">
        <v>43.47</v>
      </c>
      <c r="I169" s="141"/>
      <c r="J169" s="141">
        <f>ROUND(I169*H169,2)</f>
        <v>0</v>
      </c>
      <c r="K169" s="138" t="s">
        <v>177</v>
      </c>
      <c r="L169" s="31"/>
      <c r="M169" s="142" t="s">
        <v>3</v>
      </c>
      <c r="N169" s="143" t="s">
        <v>41</v>
      </c>
      <c r="O169" s="144">
        <v>0.32800000000000001</v>
      </c>
      <c r="P169" s="144">
        <f>O169*H169</f>
        <v>14.25816</v>
      </c>
      <c r="Q169" s="144">
        <v>0</v>
      </c>
      <c r="R169" s="144">
        <f>Q169*H169</f>
        <v>0</v>
      </c>
      <c r="S169" s="144">
        <v>0</v>
      </c>
      <c r="T169" s="145">
        <f>S169*H169</f>
        <v>0</v>
      </c>
      <c r="U169" s="30"/>
      <c r="V169" s="30"/>
      <c r="W169" s="30"/>
      <c r="X169" s="30"/>
      <c r="Y169" s="30"/>
      <c r="Z169" s="30"/>
      <c r="AA169" s="30"/>
      <c r="AB169" s="30"/>
      <c r="AC169" s="30"/>
      <c r="AD169" s="30"/>
      <c r="AE169" s="30"/>
      <c r="AR169" s="146" t="s">
        <v>178</v>
      </c>
      <c r="AT169" s="146" t="s">
        <v>175</v>
      </c>
      <c r="AU169" s="146" t="s">
        <v>79</v>
      </c>
      <c r="AY169" s="18" t="s">
        <v>173</v>
      </c>
      <c r="BE169" s="147">
        <f>IF(N169="základní",J169,0)</f>
        <v>0</v>
      </c>
      <c r="BF169" s="147">
        <f>IF(N169="snížená",J169,0)</f>
        <v>0</v>
      </c>
      <c r="BG169" s="147">
        <f>IF(N169="zákl. přenesená",J169,0)</f>
        <v>0</v>
      </c>
      <c r="BH169" s="147">
        <f>IF(N169="sníž. přenesená",J169,0)</f>
        <v>0</v>
      </c>
      <c r="BI169" s="147">
        <f>IF(N169="nulová",J169,0)</f>
        <v>0</v>
      </c>
      <c r="BJ169" s="18" t="s">
        <v>76</v>
      </c>
      <c r="BK169" s="147">
        <f>ROUND(I169*H169,2)</f>
        <v>0</v>
      </c>
      <c r="BL169" s="18" t="s">
        <v>178</v>
      </c>
      <c r="BM169" s="146" t="s">
        <v>2650</v>
      </c>
    </row>
    <row r="170" spans="1:65" s="2" customFormat="1" ht="234">
      <c r="A170" s="30"/>
      <c r="B170" s="31"/>
      <c r="C170" s="30"/>
      <c r="D170" s="148" t="s">
        <v>179</v>
      </c>
      <c r="E170" s="30"/>
      <c r="F170" s="149" t="s">
        <v>243</v>
      </c>
      <c r="G170" s="30"/>
      <c r="H170" s="30"/>
      <c r="I170" s="30"/>
      <c r="J170" s="30"/>
      <c r="K170" s="30"/>
      <c r="L170" s="31"/>
      <c r="M170" s="150"/>
      <c r="N170" s="151"/>
      <c r="O170" s="51"/>
      <c r="P170" s="51"/>
      <c r="Q170" s="51"/>
      <c r="R170" s="51"/>
      <c r="S170" s="51"/>
      <c r="T170" s="52"/>
      <c r="U170" s="30"/>
      <c r="V170" s="30"/>
      <c r="W170" s="30"/>
      <c r="X170" s="30"/>
      <c r="Y170" s="30"/>
      <c r="Z170" s="30"/>
      <c r="AA170" s="30"/>
      <c r="AB170" s="30"/>
      <c r="AC170" s="30"/>
      <c r="AD170" s="30"/>
      <c r="AE170" s="30"/>
      <c r="AT170" s="18" t="s">
        <v>179</v>
      </c>
      <c r="AU170" s="18" t="s">
        <v>79</v>
      </c>
    </row>
    <row r="171" spans="1:65" s="13" customFormat="1">
      <c r="B171" s="152"/>
      <c r="D171" s="148" t="s">
        <v>181</v>
      </c>
      <c r="E171" s="153" t="s">
        <v>3</v>
      </c>
      <c r="F171" s="154" t="s">
        <v>244</v>
      </c>
      <c r="H171" s="153" t="s">
        <v>3</v>
      </c>
      <c r="L171" s="152"/>
      <c r="M171" s="155"/>
      <c r="N171" s="156"/>
      <c r="O171" s="156"/>
      <c r="P171" s="156"/>
      <c r="Q171" s="156"/>
      <c r="R171" s="156"/>
      <c r="S171" s="156"/>
      <c r="T171" s="157"/>
      <c r="AT171" s="153" t="s">
        <v>181</v>
      </c>
      <c r="AU171" s="153" t="s">
        <v>79</v>
      </c>
      <c r="AV171" s="13" t="s">
        <v>76</v>
      </c>
      <c r="AW171" s="13" t="s">
        <v>31</v>
      </c>
      <c r="AX171" s="13" t="s">
        <v>70</v>
      </c>
      <c r="AY171" s="153" t="s">
        <v>173</v>
      </c>
    </row>
    <row r="172" spans="1:65" s="14" customFormat="1" ht="22.5">
      <c r="B172" s="158"/>
      <c r="D172" s="148" t="s">
        <v>181</v>
      </c>
      <c r="E172" s="159" t="s">
        <v>3</v>
      </c>
      <c r="F172" s="160" t="s">
        <v>2651</v>
      </c>
      <c r="H172" s="161">
        <v>15.05</v>
      </c>
      <c r="L172" s="158"/>
      <c r="M172" s="162"/>
      <c r="N172" s="163"/>
      <c r="O172" s="163"/>
      <c r="P172" s="163"/>
      <c r="Q172" s="163"/>
      <c r="R172" s="163"/>
      <c r="S172" s="163"/>
      <c r="T172" s="164"/>
      <c r="AT172" s="159" t="s">
        <v>181</v>
      </c>
      <c r="AU172" s="159" t="s">
        <v>79</v>
      </c>
      <c r="AV172" s="14" t="s">
        <v>79</v>
      </c>
      <c r="AW172" s="14" t="s">
        <v>31</v>
      </c>
      <c r="AX172" s="14" t="s">
        <v>70</v>
      </c>
      <c r="AY172" s="159" t="s">
        <v>173</v>
      </c>
    </row>
    <row r="173" spans="1:65" s="14" customFormat="1" ht="22.5">
      <c r="B173" s="158"/>
      <c r="D173" s="148" t="s">
        <v>181</v>
      </c>
      <c r="E173" s="159" t="s">
        <v>3</v>
      </c>
      <c r="F173" s="160" t="s">
        <v>2652</v>
      </c>
      <c r="H173" s="161">
        <v>28.42</v>
      </c>
      <c r="L173" s="158"/>
      <c r="M173" s="162"/>
      <c r="N173" s="163"/>
      <c r="O173" s="163"/>
      <c r="P173" s="163"/>
      <c r="Q173" s="163"/>
      <c r="R173" s="163"/>
      <c r="S173" s="163"/>
      <c r="T173" s="164"/>
      <c r="AT173" s="159" t="s">
        <v>181</v>
      </c>
      <c r="AU173" s="159" t="s">
        <v>79</v>
      </c>
      <c r="AV173" s="14" t="s">
        <v>79</v>
      </c>
      <c r="AW173" s="14" t="s">
        <v>31</v>
      </c>
      <c r="AX173" s="14" t="s">
        <v>70</v>
      </c>
      <c r="AY173" s="159" t="s">
        <v>173</v>
      </c>
    </row>
    <row r="174" spans="1:65" s="15" customFormat="1">
      <c r="B174" s="165"/>
      <c r="D174" s="148" t="s">
        <v>181</v>
      </c>
      <c r="E174" s="166" t="s">
        <v>3</v>
      </c>
      <c r="F174" s="167" t="s">
        <v>188</v>
      </c>
      <c r="H174" s="168">
        <v>43.47</v>
      </c>
      <c r="L174" s="165"/>
      <c r="M174" s="169"/>
      <c r="N174" s="170"/>
      <c r="O174" s="170"/>
      <c r="P174" s="170"/>
      <c r="Q174" s="170"/>
      <c r="R174" s="170"/>
      <c r="S174" s="170"/>
      <c r="T174" s="171"/>
      <c r="AT174" s="166" t="s">
        <v>181</v>
      </c>
      <c r="AU174" s="166" t="s">
        <v>79</v>
      </c>
      <c r="AV174" s="15" t="s">
        <v>178</v>
      </c>
      <c r="AW174" s="15" t="s">
        <v>31</v>
      </c>
      <c r="AX174" s="15" t="s">
        <v>76</v>
      </c>
      <c r="AY174" s="166" t="s">
        <v>173</v>
      </c>
    </row>
    <row r="175" spans="1:65" s="12" customFormat="1" ht="22.9" customHeight="1">
      <c r="B175" s="123"/>
      <c r="D175" s="124" t="s">
        <v>69</v>
      </c>
      <c r="E175" s="133" t="s">
        <v>79</v>
      </c>
      <c r="F175" s="133" t="s">
        <v>269</v>
      </c>
      <c r="J175" s="134">
        <f>BK175</f>
        <v>0</v>
      </c>
      <c r="L175" s="123"/>
      <c r="M175" s="127"/>
      <c r="N175" s="128"/>
      <c r="O175" s="128"/>
      <c r="P175" s="129">
        <f>SUM(P176:P203)</f>
        <v>7.4225139999999987</v>
      </c>
      <c r="Q175" s="128"/>
      <c r="R175" s="129">
        <f>SUM(R176:R203)</f>
        <v>9.3291352800000019E-2</v>
      </c>
      <c r="S175" s="128"/>
      <c r="T175" s="130">
        <f>SUM(T176:T203)</f>
        <v>0</v>
      </c>
      <c r="AR175" s="124" t="s">
        <v>76</v>
      </c>
      <c r="AT175" s="131" t="s">
        <v>69</v>
      </c>
      <c r="AU175" s="131" t="s">
        <v>76</v>
      </c>
      <c r="AY175" s="124" t="s">
        <v>173</v>
      </c>
      <c r="BK175" s="132">
        <f>SUM(BK176:BK203)</f>
        <v>0</v>
      </c>
    </row>
    <row r="176" spans="1:65" s="2" customFormat="1" ht="21.75" customHeight="1">
      <c r="A176" s="30"/>
      <c r="B176" s="135"/>
      <c r="C176" s="136" t="s">
        <v>245</v>
      </c>
      <c r="D176" s="136" t="s">
        <v>175</v>
      </c>
      <c r="E176" s="137" t="s">
        <v>272</v>
      </c>
      <c r="F176" s="138" t="s">
        <v>273</v>
      </c>
      <c r="G176" s="139" t="s">
        <v>200</v>
      </c>
      <c r="H176" s="140">
        <v>2.25</v>
      </c>
      <c r="I176" s="141"/>
      <c r="J176" s="141">
        <f>ROUND(I176*H176,2)</f>
        <v>0</v>
      </c>
      <c r="K176" s="138" t="s">
        <v>177</v>
      </c>
      <c r="L176" s="31"/>
      <c r="M176" s="142" t="s">
        <v>3</v>
      </c>
      <c r="N176" s="143" t="s">
        <v>41</v>
      </c>
      <c r="O176" s="144">
        <v>0.69599999999999995</v>
      </c>
      <c r="P176" s="144">
        <f>O176*H176</f>
        <v>1.5659999999999998</v>
      </c>
      <c r="Q176" s="144">
        <v>0</v>
      </c>
      <c r="R176" s="144">
        <f>Q176*H176</f>
        <v>0</v>
      </c>
      <c r="S176" s="144">
        <v>0</v>
      </c>
      <c r="T176" s="145">
        <f>S176*H176</f>
        <v>0</v>
      </c>
      <c r="U176" s="30"/>
      <c r="V176" s="30"/>
      <c r="W176" s="30"/>
      <c r="X176" s="30"/>
      <c r="Y176" s="30"/>
      <c r="Z176" s="30"/>
      <c r="AA176" s="30"/>
      <c r="AB176" s="30"/>
      <c r="AC176" s="30"/>
      <c r="AD176" s="30"/>
      <c r="AE176" s="30"/>
      <c r="AR176" s="146" t="s">
        <v>178</v>
      </c>
      <c r="AT176" s="146" t="s">
        <v>175</v>
      </c>
      <c r="AU176" s="146" t="s">
        <v>79</v>
      </c>
      <c r="AY176" s="18" t="s">
        <v>173</v>
      </c>
      <c r="BE176" s="147">
        <f>IF(N176="základní",J176,0)</f>
        <v>0</v>
      </c>
      <c r="BF176" s="147">
        <f>IF(N176="snížená",J176,0)</f>
        <v>0</v>
      </c>
      <c r="BG176" s="147">
        <f>IF(N176="zákl. přenesená",J176,0)</f>
        <v>0</v>
      </c>
      <c r="BH176" s="147">
        <f>IF(N176="sníž. přenesená",J176,0)</f>
        <v>0</v>
      </c>
      <c r="BI176" s="147">
        <f>IF(N176="nulová",J176,0)</f>
        <v>0</v>
      </c>
      <c r="BJ176" s="18" t="s">
        <v>76</v>
      </c>
      <c r="BK176" s="147">
        <f>ROUND(I176*H176,2)</f>
        <v>0</v>
      </c>
      <c r="BL176" s="18" t="s">
        <v>178</v>
      </c>
      <c r="BM176" s="146" t="s">
        <v>2653</v>
      </c>
    </row>
    <row r="177" spans="1:65" s="2" customFormat="1" ht="126.75">
      <c r="A177" s="30"/>
      <c r="B177" s="31"/>
      <c r="C177" s="30"/>
      <c r="D177" s="148" t="s">
        <v>179</v>
      </c>
      <c r="E177" s="30"/>
      <c r="F177" s="149" t="s">
        <v>274</v>
      </c>
      <c r="G177" s="30"/>
      <c r="H177" s="30"/>
      <c r="I177" s="30"/>
      <c r="J177" s="30"/>
      <c r="K177" s="30"/>
      <c r="L177" s="31"/>
      <c r="M177" s="150"/>
      <c r="N177" s="151"/>
      <c r="O177" s="51"/>
      <c r="P177" s="51"/>
      <c r="Q177" s="51"/>
      <c r="R177" s="51"/>
      <c r="S177" s="51"/>
      <c r="T177" s="52"/>
      <c r="U177" s="30"/>
      <c r="V177" s="30"/>
      <c r="W177" s="30"/>
      <c r="X177" s="30"/>
      <c r="Y177" s="30"/>
      <c r="Z177" s="30"/>
      <c r="AA177" s="30"/>
      <c r="AB177" s="30"/>
      <c r="AC177" s="30"/>
      <c r="AD177" s="30"/>
      <c r="AE177" s="30"/>
      <c r="AT177" s="18" t="s">
        <v>179</v>
      </c>
      <c r="AU177" s="18" t="s">
        <v>79</v>
      </c>
    </row>
    <row r="178" spans="1:65" s="13" customFormat="1">
      <c r="B178" s="152"/>
      <c r="D178" s="148" t="s">
        <v>181</v>
      </c>
      <c r="E178" s="153" t="s">
        <v>3</v>
      </c>
      <c r="F178" s="154" t="s">
        <v>2654</v>
      </c>
      <c r="H178" s="153" t="s">
        <v>3</v>
      </c>
      <c r="L178" s="152"/>
      <c r="M178" s="155"/>
      <c r="N178" s="156"/>
      <c r="O178" s="156"/>
      <c r="P178" s="156"/>
      <c r="Q178" s="156"/>
      <c r="R178" s="156"/>
      <c r="S178" s="156"/>
      <c r="T178" s="157"/>
      <c r="AT178" s="153" t="s">
        <v>181</v>
      </c>
      <c r="AU178" s="153" t="s">
        <v>79</v>
      </c>
      <c r="AV178" s="13" t="s">
        <v>76</v>
      </c>
      <c r="AW178" s="13" t="s">
        <v>31</v>
      </c>
      <c r="AX178" s="13" t="s">
        <v>70</v>
      </c>
      <c r="AY178" s="153" t="s">
        <v>173</v>
      </c>
    </row>
    <row r="179" spans="1:65" s="14" customFormat="1">
      <c r="B179" s="158"/>
      <c r="D179" s="148" t="s">
        <v>181</v>
      </c>
      <c r="E179" s="159" t="s">
        <v>3</v>
      </c>
      <c r="F179" s="160" t="s">
        <v>2655</v>
      </c>
      <c r="H179" s="161">
        <v>2.25</v>
      </c>
      <c r="L179" s="158"/>
      <c r="M179" s="162"/>
      <c r="N179" s="163"/>
      <c r="O179" s="163"/>
      <c r="P179" s="163"/>
      <c r="Q179" s="163"/>
      <c r="R179" s="163"/>
      <c r="S179" s="163"/>
      <c r="T179" s="164"/>
      <c r="AT179" s="159" t="s">
        <v>181</v>
      </c>
      <c r="AU179" s="159" t="s">
        <v>79</v>
      </c>
      <c r="AV179" s="14" t="s">
        <v>79</v>
      </c>
      <c r="AW179" s="14" t="s">
        <v>31</v>
      </c>
      <c r="AX179" s="14" t="s">
        <v>70</v>
      </c>
      <c r="AY179" s="159" t="s">
        <v>173</v>
      </c>
    </row>
    <row r="180" spans="1:65" s="15" customFormat="1">
      <c r="B180" s="165"/>
      <c r="D180" s="148" t="s">
        <v>181</v>
      </c>
      <c r="E180" s="166" t="s">
        <v>3</v>
      </c>
      <c r="F180" s="167" t="s">
        <v>188</v>
      </c>
      <c r="H180" s="168">
        <v>2.25</v>
      </c>
      <c r="L180" s="165"/>
      <c r="M180" s="169"/>
      <c r="N180" s="170"/>
      <c r="O180" s="170"/>
      <c r="P180" s="170"/>
      <c r="Q180" s="170"/>
      <c r="R180" s="170"/>
      <c r="S180" s="170"/>
      <c r="T180" s="171"/>
      <c r="AT180" s="166" t="s">
        <v>181</v>
      </c>
      <c r="AU180" s="166" t="s">
        <v>79</v>
      </c>
      <c r="AV180" s="15" t="s">
        <v>178</v>
      </c>
      <c r="AW180" s="15" t="s">
        <v>31</v>
      </c>
      <c r="AX180" s="15" t="s">
        <v>76</v>
      </c>
      <c r="AY180" s="166" t="s">
        <v>173</v>
      </c>
    </row>
    <row r="181" spans="1:65" s="2" customFormat="1" ht="21.75" customHeight="1">
      <c r="A181" s="30"/>
      <c r="B181" s="135"/>
      <c r="C181" s="136" t="s">
        <v>247</v>
      </c>
      <c r="D181" s="136" t="s">
        <v>175</v>
      </c>
      <c r="E181" s="137" t="s">
        <v>618</v>
      </c>
      <c r="F181" s="138" t="s">
        <v>619</v>
      </c>
      <c r="G181" s="139" t="s">
        <v>200</v>
      </c>
      <c r="H181" s="140">
        <v>2.0329999999999999</v>
      </c>
      <c r="I181" s="141"/>
      <c r="J181" s="141">
        <f>ROUND(I181*H181,2)</f>
        <v>0</v>
      </c>
      <c r="K181" s="138" t="s">
        <v>177</v>
      </c>
      <c r="L181" s="31"/>
      <c r="M181" s="142" t="s">
        <v>3</v>
      </c>
      <c r="N181" s="143" t="s">
        <v>41</v>
      </c>
      <c r="O181" s="144">
        <v>0.81</v>
      </c>
      <c r="P181" s="144">
        <f>O181*H181</f>
        <v>1.64673</v>
      </c>
      <c r="Q181" s="144">
        <v>0</v>
      </c>
      <c r="R181" s="144">
        <f>Q181*H181</f>
        <v>0</v>
      </c>
      <c r="S181" s="144">
        <v>0</v>
      </c>
      <c r="T181" s="145">
        <f>S181*H181</f>
        <v>0</v>
      </c>
      <c r="U181" s="30"/>
      <c r="V181" s="30"/>
      <c r="W181" s="30"/>
      <c r="X181" s="30"/>
      <c r="Y181" s="30"/>
      <c r="Z181" s="30"/>
      <c r="AA181" s="30"/>
      <c r="AB181" s="30"/>
      <c r="AC181" s="30"/>
      <c r="AD181" s="30"/>
      <c r="AE181" s="30"/>
      <c r="AR181" s="146" t="s">
        <v>178</v>
      </c>
      <c r="AT181" s="146" t="s">
        <v>175</v>
      </c>
      <c r="AU181" s="146" t="s">
        <v>79</v>
      </c>
      <c r="AY181" s="18" t="s">
        <v>173</v>
      </c>
      <c r="BE181" s="147">
        <f>IF(N181="základní",J181,0)</f>
        <v>0</v>
      </c>
      <c r="BF181" s="147">
        <f>IF(N181="snížená",J181,0)</f>
        <v>0</v>
      </c>
      <c r="BG181" s="147">
        <f>IF(N181="zákl. přenesená",J181,0)</f>
        <v>0</v>
      </c>
      <c r="BH181" s="147">
        <f>IF(N181="sníž. přenesená",J181,0)</f>
        <v>0</v>
      </c>
      <c r="BI181" s="147">
        <f>IF(N181="nulová",J181,0)</f>
        <v>0</v>
      </c>
      <c r="BJ181" s="18" t="s">
        <v>76</v>
      </c>
      <c r="BK181" s="147">
        <f>ROUND(I181*H181,2)</f>
        <v>0</v>
      </c>
      <c r="BL181" s="18" t="s">
        <v>178</v>
      </c>
      <c r="BM181" s="146" t="s">
        <v>2656</v>
      </c>
    </row>
    <row r="182" spans="1:65" s="2" customFormat="1" ht="126.75">
      <c r="A182" s="30"/>
      <c r="B182" s="31"/>
      <c r="C182" s="30"/>
      <c r="D182" s="148" t="s">
        <v>179</v>
      </c>
      <c r="E182" s="30"/>
      <c r="F182" s="149" t="s">
        <v>621</v>
      </c>
      <c r="G182" s="30"/>
      <c r="H182" s="30"/>
      <c r="I182" s="30"/>
      <c r="J182" s="30"/>
      <c r="K182" s="30"/>
      <c r="L182" s="31"/>
      <c r="M182" s="150"/>
      <c r="N182" s="151"/>
      <c r="O182" s="51"/>
      <c r="P182" s="51"/>
      <c r="Q182" s="51"/>
      <c r="R182" s="51"/>
      <c r="S182" s="51"/>
      <c r="T182" s="52"/>
      <c r="U182" s="30"/>
      <c r="V182" s="30"/>
      <c r="W182" s="30"/>
      <c r="X182" s="30"/>
      <c r="Y182" s="30"/>
      <c r="Z182" s="30"/>
      <c r="AA182" s="30"/>
      <c r="AB182" s="30"/>
      <c r="AC182" s="30"/>
      <c r="AD182" s="30"/>
      <c r="AE182" s="30"/>
      <c r="AT182" s="18" t="s">
        <v>179</v>
      </c>
      <c r="AU182" s="18" t="s">
        <v>79</v>
      </c>
    </row>
    <row r="183" spans="1:65" s="13" customFormat="1">
      <c r="B183" s="152"/>
      <c r="D183" s="148" t="s">
        <v>181</v>
      </c>
      <c r="E183" s="153" t="s">
        <v>3</v>
      </c>
      <c r="F183" s="154" t="s">
        <v>2657</v>
      </c>
      <c r="H183" s="153" t="s">
        <v>3</v>
      </c>
      <c r="L183" s="152"/>
      <c r="M183" s="155"/>
      <c r="N183" s="156"/>
      <c r="O183" s="156"/>
      <c r="P183" s="156"/>
      <c r="Q183" s="156"/>
      <c r="R183" s="156"/>
      <c r="S183" s="156"/>
      <c r="T183" s="157"/>
      <c r="AT183" s="153" t="s">
        <v>181</v>
      </c>
      <c r="AU183" s="153" t="s">
        <v>79</v>
      </c>
      <c r="AV183" s="13" t="s">
        <v>76</v>
      </c>
      <c r="AW183" s="13" t="s">
        <v>31</v>
      </c>
      <c r="AX183" s="13" t="s">
        <v>70</v>
      </c>
      <c r="AY183" s="153" t="s">
        <v>173</v>
      </c>
    </row>
    <row r="184" spans="1:65" s="14" customFormat="1">
      <c r="B184" s="158"/>
      <c r="D184" s="148" t="s">
        <v>181</v>
      </c>
      <c r="E184" s="159" t="s">
        <v>3</v>
      </c>
      <c r="F184" s="160" t="s">
        <v>2658</v>
      </c>
      <c r="H184" s="161">
        <v>2.0329999999999999</v>
      </c>
      <c r="L184" s="158"/>
      <c r="M184" s="162"/>
      <c r="N184" s="163"/>
      <c r="O184" s="163"/>
      <c r="P184" s="163"/>
      <c r="Q184" s="163"/>
      <c r="R184" s="163"/>
      <c r="S184" s="163"/>
      <c r="T184" s="164"/>
      <c r="AT184" s="159" t="s">
        <v>181</v>
      </c>
      <c r="AU184" s="159" t="s">
        <v>79</v>
      </c>
      <c r="AV184" s="14" t="s">
        <v>79</v>
      </c>
      <c r="AW184" s="14" t="s">
        <v>31</v>
      </c>
      <c r="AX184" s="14" t="s">
        <v>70</v>
      </c>
      <c r="AY184" s="159" t="s">
        <v>173</v>
      </c>
    </row>
    <row r="185" spans="1:65" s="15" customFormat="1">
      <c r="B185" s="165"/>
      <c r="D185" s="148" t="s">
        <v>181</v>
      </c>
      <c r="E185" s="166" t="s">
        <v>3</v>
      </c>
      <c r="F185" s="167" t="s">
        <v>188</v>
      </c>
      <c r="H185" s="168">
        <v>2.0329999999999999</v>
      </c>
      <c r="L185" s="165"/>
      <c r="M185" s="169"/>
      <c r="N185" s="170"/>
      <c r="O185" s="170"/>
      <c r="P185" s="170"/>
      <c r="Q185" s="170"/>
      <c r="R185" s="170"/>
      <c r="S185" s="170"/>
      <c r="T185" s="171"/>
      <c r="AT185" s="166" t="s">
        <v>181</v>
      </c>
      <c r="AU185" s="166" t="s">
        <v>79</v>
      </c>
      <c r="AV185" s="15" t="s">
        <v>178</v>
      </c>
      <c r="AW185" s="15" t="s">
        <v>31</v>
      </c>
      <c r="AX185" s="15" t="s">
        <v>76</v>
      </c>
      <c r="AY185" s="166" t="s">
        <v>173</v>
      </c>
    </row>
    <row r="186" spans="1:65" s="2" customFormat="1" ht="16.5" customHeight="1">
      <c r="A186" s="30"/>
      <c r="B186" s="135"/>
      <c r="C186" s="136" t="s">
        <v>250</v>
      </c>
      <c r="D186" s="136" t="s">
        <v>175</v>
      </c>
      <c r="E186" s="137" t="s">
        <v>276</v>
      </c>
      <c r="F186" s="138" t="s">
        <v>277</v>
      </c>
      <c r="G186" s="139" t="s">
        <v>176</v>
      </c>
      <c r="H186" s="140">
        <v>5.7839999999999998</v>
      </c>
      <c r="I186" s="141"/>
      <c r="J186" s="141">
        <f>ROUND(I186*H186,2)</f>
        <v>0</v>
      </c>
      <c r="K186" s="138" t="s">
        <v>177</v>
      </c>
      <c r="L186" s="31"/>
      <c r="M186" s="142" t="s">
        <v>3</v>
      </c>
      <c r="N186" s="143" t="s">
        <v>41</v>
      </c>
      <c r="O186" s="144">
        <v>0.39700000000000002</v>
      </c>
      <c r="P186" s="144">
        <f>O186*H186</f>
        <v>2.2962479999999998</v>
      </c>
      <c r="Q186" s="144">
        <v>1.4357E-3</v>
      </c>
      <c r="R186" s="144">
        <f>Q186*H186</f>
        <v>8.3040887999999997E-3</v>
      </c>
      <c r="S186" s="144">
        <v>0</v>
      </c>
      <c r="T186" s="145">
        <f>S186*H186</f>
        <v>0</v>
      </c>
      <c r="U186" s="30"/>
      <c r="V186" s="30"/>
      <c r="W186" s="30"/>
      <c r="X186" s="30"/>
      <c r="Y186" s="30"/>
      <c r="Z186" s="30"/>
      <c r="AA186" s="30"/>
      <c r="AB186" s="30"/>
      <c r="AC186" s="30"/>
      <c r="AD186" s="30"/>
      <c r="AE186" s="30"/>
      <c r="AR186" s="146" t="s">
        <v>178</v>
      </c>
      <c r="AT186" s="146" t="s">
        <v>175</v>
      </c>
      <c r="AU186" s="146" t="s">
        <v>79</v>
      </c>
      <c r="AY186" s="18" t="s">
        <v>173</v>
      </c>
      <c r="BE186" s="147">
        <f>IF(N186="základní",J186,0)</f>
        <v>0</v>
      </c>
      <c r="BF186" s="147">
        <f>IF(N186="snížená",J186,0)</f>
        <v>0</v>
      </c>
      <c r="BG186" s="147">
        <f>IF(N186="zákl. přenesená",J186,0)</f>
        <v>0</v>
      </c>
      <c r="BH186" s="147">
        <f>IF(N186="sníž. přenesená",J186,0)</f>
        <v>0</v>
      </c>
      <c r="BI186" s="147">
        <f>IF(N186="nulová",J186,0)</f>
        <v>0</v>
      </c>
      <c r="BJ186" s="18" t="s">
        <v>76</v>
      </c>
      <c r="BK186" s="147">
        <f>ROUND(I186*H186,2)</f>
        <v>0</v>
      </c>
      <c r="BL186" s="18" t="s">
        <v>178</v>
      </c>
      <c r="BM186" s="146" t="s">
        <v>2659</v>
      </c>
    </row>
    <row r="187" spans="1:65" s="2" customFormat="1" ht="126.75">
      <c r="A187" s="30"/>
      <c r="B187" s="31"/>
      <c r="C187" s="30"/>
      <c r="D187" s="148" t="s">
        <v>179</v>
      </c>
      <c r="E187" s="30"/>
      <c r="F187" s="149" t="s">
        <v>278</v>
      </c>
      <c r="G187" s="30"/>
      <c r="H187" s="30"/>
      <c r="I187" s="30"/>
      <c r="J187" s="30"/>
      <c r="K187" s="30"/>
      <c r="L187" s="31"/>
      <c r="M187" s="150"/>
      <c r="N187" s="151"/>
      <c r="O187" s="51"/>
      <c r="P187" s="51"/>
      <c r="Q187" s="51"/>
      <c r="R187" s="51"/>
      <c r="S187" s="51"/>
      <c r="T187" s="52"/>
      <c r="U187" s="30"/>
      <c r="V187" s="30"/>
      <c r="W187" s="30"/>
      <c r="X187" s="30"/>
      <c r="Y187" s="30"/>
      <c r="Z187" s="30"/>
      <c r="AA187" s="30"/>
      <c r="AB187" s="30"/>
      <c r="AC187" s="30"/>
      <c r="AD187" s="30"/>
      <c r="AE187" s="30"/>
      <c r="AT187" s="18" t="s">
        <v>179</v>
      </c>
      <c r="AU187" s="18" t="s">
        <v>79</v>
      </c>
    </row>
    <row r="188" spans="1:65" s="13" customFormat="1">
      <c r="B188" s="152"/>
      <c r="D188" s="148" t="s">
        <v>181</v>
      </c>
      <c r="E188" s="153" t="s">
        <v>3</v>
      </c>
      <c r="F188" s="154" t="s">
        <v>279</v>
      </c>
      <c r="H188" s="153" t="s">
        <v>3</v>
      </c>
      <c r="L188" s="152"/>
      <c r="M188" s="155"/>
      <c r="N188" s="156"/>
      <c r="O188" s="156"/>
      <c r="P188" s="156"/>
      <c r="Q188" s="156"/>
      <c r="R188" s="156"/>
      <c r="S188" s="156"/>
      <c r="T188" s="157"/>
      <c r="AT188" s="153" t="s">
        <v>181</v>
      </c>
      <c r="AU188" s="153" t="s">
        <v>79</v>
      </c>
      <c r="AV188" s="13" t="s">
        <v>76</v>
      </c>
      <c r="AW188" s="13" t="s">
        <v>31</v>
      </c>
      <c r="AX188" s="13" t="s">
        <v>70</v>
      </c>
      <c r="AY188" s="153" t="s">
        <v>173</v>
      </c>
    </row>
    <row r="189" spans="1:65" s="14" customFormat="1">
      <c r="B189" s="158"/>
      <c r="D189" s="148" t="s">
        <v>181</v>
      </c>
      <c r="E189" s="159" t="s">
        <v>3</v>
      </c>
      <c r="F189" s="160" t="s">
        <v>2660</v>
      </c>
      <c r="H189" s="161">
        <v>4.8840000000000003</v>
      </c>
      <c r="L189" s="158"/>
      <c r="M189" s="162"/>
      <c r="N189" s="163"/>
      <c r="O189" s="163"/>
      <c r="P189" s="163"/>
      <c r="Q189" s="163"/>
      <c r="R189" s="163"/>
      <c r="S189" s="163"/>
      <c r="T189" s="164"/>
      <c r="AT189" s="159" t="s">
        <v>181</v>
      </c>
      <c r="AU189" s="159" t="s">
        <v>79</v>
      </c>
      <c r="AV189" s="14" t="s">
        <v>79</v>
      </c>
      <c r="AW189" s="14" t="s">
        <v>31</v>
      </c>
      <c r="AX189" s="14" t="s">
        <v>70</v>
      </c>
      <c r="AY189" s="159" t="s">
        <v>173</v>
      </c>
    </row>
    <row r="190" spans="1:65" s="14" customFormat="1">
      <c r="B190" s="158"/>
      <c r="D190" s="148" t="s">
        <v>181</v>
      </c>
      <c r="E190" s="159" t="s">
        <v>3</v>
      </c>
      <c r="F190" s="160" t="s">
        <v>2661</v>
      </c>
      <c r="H190" s="161">
        <v>0.9</v>
      </c>
      <c r="L190" s="158"/>
      <c r="M190" s="162"/>
      <c r="N190" s="163"/>
      <c r="O190" s="163"/>
      <c r="P190" s="163"/>
      <c r="Q190" s="163"/>
      <c r="R190" s="163"/>
      <c r="S190" s="163"/>
      <c r="T190" s="164"/>
      <c r="AT190" s="159" t="s">
        <v>181</v>
      </c>
      <c r="AU190" s="159" t="s">
        <v>79</v>
      </c>
      <c r="AV190" s="14" t="s">
        <v>79</v>
      </c>
      <c r="AW190" s="14" t="s">
        <v>31</v>
      </c>
      <c r="AX190" s="14" t="s">
        <v>70</v>
      </c>
      <c r="AY190" s="159" t="s">
        <v>173</v>
      </c>
    </row>
    <row r="191" spans="1:65" s="15" customFormat="1">
      <c r="B191" s="165"/>
      <c r="D191" s="148" t="s">
        <v>181</v>
      </c>
      <c r="E191" s="166" t="s">
        <v>3</v>
      </c>
      <c r="F191" s="167" t="s">
        <v>188</v>
      </c>
      <c r="H191" s="168">
        <v>5.7840000000000007</v>
      </c>
      <c r="L191" s="165"/>
      <c r="M191" s="169"/>
      <c r="N191" s="170"/>
      <c r="O191" s="170"/>
      <c r="P191" s="170"/>
      <c r="Q191" s="170"/>
      <c r="R191" s="170"/>
      <c r="S191" s="170"/>
      <c r="T191" s="171"/>
      <c r="AT191" s="166" t="s">
        <v>181</v>
      </c>
      <c r="AU191" s="166" t="s">
        <v>79</v>
      </c>
      <c r="AV191" s="15" t="s">
        <v>178</v>
      </c>
      <c r="AW191" s="15" t="s">
        <v>31</v>
      </c>
      <c r="AX191" s="15" t="s">
        <v>76</v>
      </c>
      <c r="AY191" s="166" t="s">
        <v>173</v>
      </c>
    </row>
    <row r="192" spans="1:65" s="2" customFormat="1" ht="21.75" customHeight="1">
      <c r="A192" s="30"/>
      <c r="B192" s="135"/>
      <c r="C192" s="136" t="s">
        <v>251</v>
      </c>
      <c r="D192" s="136" t="s">
        <v>175</v>
      </c>
      <c r="E192" s="137" t="s">
        <v>281</v>
      </c>
      <c r="F192" s="138" t="s">
        <v>282</v>
      </c>
      <c r="G192" s="139" t="s">
        <v>176</v>
      </c>
      <c r="H192" s="140">
        <v>5.7839999999999998</v>
      </c>
      <c r="I192" s="141"/>
      <c r="J192" s="141">
        <f>ROUND(I192*H192,2)</f>
        <v>0</v>
      </c>
      <c r="K192" s="138" t="s">
        <v>177</v>
      </c>
      <c r="L192" s="31"/>
      <c r="M192" s="142" t="s">
        <v>3</v>
      </c>
      <c r="N192" s="143" t="s">
        <v>41</v>
      </c>
      <c r="O192" s="144">
        <v>0.14399999999999999</v>
      </c>
      <c r="P192" s="144">
        <f>O192*H192</f>
        <v>0.83289599999999986</v>
      </c>
      <c r="Q192" s="144">
        <v>3.6000000000000001E-5</v>
      </c>
      <c r="R192" s="144">
        <f>Q192*H192</f>
        <v>2.0822399999999999E-4</v>
      </c>
      <c r="S192" s="144">
        <v>0</v>
      </c>
      <c r="T192" s="145">
        <f>S192*H192</f>
        <v>0</v>
      </c>
      <c r="U192" s="30"/>
      <c r="V192" s="30"/>
      <c r="W192" s="30"/>
      <c r="X192" s="30"/>
      <c r="Y192" s="30"/>
      <c r="Z192" s="30"/>
      <c r="AA192" s="30"/>
      <c r="AB192" s="30"/>
      <c r="AC192" s="30"/>
      <c r="AD192" s="30"/>
      <c r="AE192" s="30"/>
      <c r="AR192" s="146" t="s">
        <v>178</v>
      </c>
      <c r="AT192" s="146" t="s">
        <v>175</v>
      </c>
      <c r="AU192" s="146" t="s">
        <v>79</v>
      </c>
      <c r="AY192" s="18" t="s">
        <v>173</v>
      </c>
      <c r="BE192" s="147">
        <f>IF(N192="základní",J192,0)</f>
        <v>0</v>
      </c>
      <c r="BF192" s="147">
        <f>IF(N192="snížená",J192,0)</f>
        <v>0</v>
      </c>
      <c r="BG192" s="147">
        <f>IF(N192="zákl. přenesená",J192,0)</f>
        <v>0</v>
      </c>
      <c r="BH192" s="147">
        <f>IF(N192="sníž. přenesená",J192,0)</f>
        <v>0</v>
      </c>
      <c r="BI192" s="147">
        <f>IF(N192="nulová",J192,0)</f>
        <v>0</v>
      </c>
      <c r="BJ192" s="18" t="s">
        <v>76</v>
      </c>
      <c r="BK192" s="147">
        <f>ROUND(I192*H192,2)</f>
        <v>0</v>
      </c>
      <c r="BL192" s="18" t="s">
        <v>178</v>
      </c>
      <c r="BM192" s="146" t="s">
        <v>2662</v>
      </c>
    </row>
    <row r="193" spans="1:65" s="2" customFormat="1" ht="126.75">
      <c r="A193" s="30"/>
      <c r="B193" s="31"/>
      <c r="C193" s="30"/>
      <c r="D193" s="148" t="s">
        <v>179</v>
      </c>
      <c r="E193" s="30"/>
      <c r="F193" s="149" t="s">
        <v>278</v>
      </c>
      <c r="G193" s="30"/>
      <c r="H193" s="30"/>
      <c r="I193" s="30"/>
      <c r="J193" s="30"/>
      <c r="K193" s="30"/>
      <c r="L193" s="31"/>
      <c r="M193" s="150"/>
      <c r="N193" s="151"/>
      <c r="O193" s="51"/>
      <c r="P193" s="51"/>
      <c r="Q193" s="51"/>
      <c r="R193" s="51"/>
      <c r="S193" s="51"/>
      <c r="T193" s="52"/>
      <c r="U193" s="30"/>
      <c r="V193" s="30"/>
      <c r="W193" s="30"/>
      <c r="X193" s="30"/>
      <c r="Y193" s="30"/>
      <c r="Z193" s="30"/>
      <c r="AA193" s="30"/>
      <c r="AB193" s="30"/>
      <c r="AC193" s="30"/>
      <c r="AD193" s="30"/>
      <c r="AE193" s="30"/>
      <c r="AT193" s="18" t="s">
        <v>179</v>
      </c>
      <c r="AU193" s="18" t="s">
        <v>79</v>
      </c>
    </row>
    <row r="194" spans="1:65" s="14" customFormat="1">
      <c r="B194" s="158"/>
      <c r="D194" s="148" t="s">
        <v>181</v>
      </c>
      <c r="E194" s="159" t="s">
        <v>3</v>
      </c>
      <c r="F194" s="160" t="s">
        <v>2663</v>
      </c>
      <c r="H194" s="161">
        <v>5.7839999999999998</v>
      </c>
      <c r="L194" s="158"/>
      <c r="M194" s="162"/>
      <c r="N194" s="163"/>
      <c r="O194" s="163"/>
      <c r="P194" s="163"/>
      <c r="Q194" s="163"/>
      <c r="R194" s="163"/>
      <c r="S194" s="163"/>
      <c r="T194" s="164"/>
      <c r="AT194" s="159" t="s">
        <v>181</v>
      </c>
      <c r="AU194" s="159" t="s">
        <v>79</v>
      </c>
      <c r="AV194" s="14" t="s">
        <v>79</v>
      </c>
      <c r="AW194" s="14" t="s">
        <v>31</v>
      </c>
      <c r="AX194" s="14" t="s">
        <v>76</v>
      </c>
      <c r="AY194" s="159" t="s">
        <v>173</v>
      </c>
    </row>
    <row r="195" spans="1:65" s="2" customFormat="1" ht="21.75" customHeight="1">
      <c r="A195" s="30"/>
      <c r="B195" s="135"/>
      <c r="C195" s="136" t="s">
        <v>252</v>
      </c>
      <c r="D195" s="136" t="s">
        <v>175</v>
      </c>
      <c r="E195" s="137" t="s">
        <v>284</v>
      </c>
      <c r="F195" s="138" t="s">
        <v>285</v>
      </c>
      <c r="G195" s="139" t="s">
        <v>239</v>
      </c>
      <c r="H195" s="140">
        <v>0.08</v>
      </c>
      <c r="I195" s="141"/>
      <c r="J195" s="141">
        <f>ROUND(I195*H195,2)</f>
        <v>0</v>
      </c>
      <c r="K195" s="138" t="s">
        <v>177</v>
      </c>
      <c r="L195" s="31"/>
      <c r="M195" s="142" t="s">
        <v>3</v>
      </c>
      <c r="N195" s="143" t="s">
        <v>41</v>
      </c>
      <c r="O195" s="144">
        <v>13.507999999999999</v>
      </c>
      <c r="P195" s="144">
        <f>O195*H195</f>
        <v>1.08064</v>
      </c>
      <c r="Q195" s="144">
        <v>1.0597380000000001</v>
      </c>
      <c r="R195" s="144">
        <f>Q195*H195</f>
        <v>8.4779040000000014E-2</v>
      </c>
      <c r="S195" s="144">
        <v>0</v>
      </c>
      <c r="T195" s="145">
        <f>S195*H195</f>
        <v>0</v>
      </c>
      <c r="U195" s="30"/>
      <c r="V195" s="30"/>
      <c r="W195" s="30"/>
      <c r="X195" s="30"/>
      <c r="Y195" s="30"/>
      <c r="Z195" s="30"/>
      <c r="AA195" s="30"/>
      <c r="AB195" s="30"/>
      <c r="AC195" s="30"/>
      <c r="AD195" s="30"/>
      <c r="AE195" s="30"/>
      <c r="AR195" s="146" t="s">
        <v>178</v>
      </c>
      <c r="AT195" s="146" t="s">
        <v>175</v>
      </c>
      <c r="AU195" s="146" t="s">
        <v>79</v>
      </c>
      <c r="AY195" s="18" t="s">
        <v>173</v>
      </c>
      <c r="BE195" s="147">
        <f>IF(N195="základní",J195,0)</f>
        <v>0</v>
      </c>
      <c r="BF195" s="147">
        <f>IF(N195="snížená",J195,0)</f>
        <v>0</v>
      </c>
      <c r="BG195" s="147">
        <f>IF(N195="zákl. přenesená",J195,0)</f>
        <v>0</v>
      </c>
      <c r="BH195" s="147">
        <f>IF(N195="sníž. přenesená",J195,0)</f>
        <v>0</v>
      </c>
      <c r="BI195" s="147">
        <f>IF(N195="nulová",J195,0)</f>
        <v>0</v>
      </c>
      <c r="BJ195" s="18" t="s">
        <v>76</v>
      </c>
      <c r="BK195" s="147">
        <f>ROUND(I195*H195,2)</f>
        <v>0</v>
      </c>
      <c r="BL195" s="18" t="s">
        <v>178</v>
      </c>
      <c r="BM195" s="146" t="s">
        <v>2664</v>
      </c>
    </row>
    <row r="196" spans="1:65" s="2" customFormat="1" ht="107.25">
      <c r="A196" s="30"/>
      <c r="B196" s="31"/>
      <c r="C196" s="30"/>
      <c r="D196" s="148" t="s">
        <v>179</v>
      </c>
      <c r="E196" s="30"/>
      <c r="F196" s="149" t="s">
        <v>286</v>
      </c>
      <c r="G196" s="30"/>
      <c r="H196" s="30"/>
      <c r="I196" s="30"/>
      <c r="J196" s="30"/>
      <c r="K196" s="30"/>
      <c r="L196" s="31"/>
      <c r="M196" s="150"/>
      <c r="N196" s="151"/>
      <c r="O196" s="51"/>
      <c r="P196" s="51"/>
      <c r="Q196" s="51"/>
      <c r="R196" s="51"/>
      <c r="S196" s="51"/>
      <c r="T196" s="52"/>
      <c r="U196" s="30"/>
      <c r="V196" s="30"/>
      <c r="W196" s="30"/>
      <c r="X196" s="30"/>
      <c r="Y196" s="30"/>
      <c r="Z196" s="30"/>
      <c r="AA196" s="30"/>
      <c r="AB196" s="30"/>
      <c r="AC196" s="30"/>
      <c r="AD196" s="30"/>
      <c r="AE196" s="30"/>
      <c r="AT196" s="18" t="s">
        <v>179</v>
      </c>
      <c r="AU196" s="18" t="s">
        <v>79</v>
      </c>
    </row>
    <row r="197" spans="1:65" s="13" customFormat="1">
      <c r="B197" s="152"/>
      <c r="D197" s="148" t="s">
        <v>181</v>
      </c>
      <c r="E197" s="153" t="s">
        <v>3</v>
      </c>
      <c r="F197" s="154" t="s">
        <v>1077</v>
      </c>
      <c r="H197" s="153" t="s">
        <v>3</v>
      </c>
      <c r="L197" s="152"/>
      <c r="M197" s="155"/>
      <c r="N197" s="156"/>
      <c r="O197" s="156"/>
      <c r="P197" s="156"/>
      <c r="Q197" s="156"/>
      <c r="R197" s="156"/>
      <c r="S197" s="156"/>
      <c r="T197" s="157"/>
      <c r="AT197" s="153" t="s">
        <v>181</v>
      </c>
      <c r="AU197" s="153" t="s">
        <v>79</v>
      </c>
      <c r="AV197" s="13" t="s">
        <v>76</v>
      </c>
      <c r="AW197" s="13" t="s">
        <v>31</v>
      </c>
      <c r="AX197" s="13" t="s">
        <v>70</v>
      </c>
      <c r="AY197" s="153" t="s">
        <v>173</v>
      </c>
    </row>
    <row r="198" spans="1:65" s="14" customFormat="1">
      <c r="B198" s="158"/>
      <c r="D198" s="148" t="s">
        <v>181</v>
      </c>
      <c r="E198" s="159" t="s">
        <v>3</v>
      </c>
      <c r="F198" s="160" t="s">
        <v>2665</v>
      </c>
      <c r="H198" s="161">
        <v>0.08</v>
      </c>
      <c r="L198" s="158"/>
      <c r="M198" s="162"/>
      <c r="N198" s="163"/>
      <c r="O198" s="163"/>
      <c r="P198" s="163"/>
      <c r="Q198" s="163"/>
      <c r="R198" s="163"/>
      <c r="S198" s="163"/>
      <c r="T198" s="164"/>
      <c r="AT198" s="159" t="s">
        <v>181</v>
      </c>
      <c r="AU198" s="159" t="s">
        <v>79</v>
      </c>
      <c r="AV198" s="14" t="s">
        <v>79</v>
      </c>
      <c r="AW198" s="14" t="s">
        <v>31</v>
      </c>
      <c r="AX198" s="14" t="s">
        <v>70</v>
      </c>
      <c r="AY198" s="159" t="s">
        <v>173</v>
      </c>
    </row>
    <row r="199" spans="1:65" s="15" customFormat="1">
      <c r="B199" s="165"/>
      <c r="D199" s="148" t="s">
        <v>181</v>
      </c>
      <c r="E199" s="166" t="s">
        <v>3</v>
      </c>
      <c r="F199" s="167" t="s">
        <v>188</v>
      </c>
      <c r="H199" s="168">
        <v>0.08</v>
      </c>
      <c r="L199" s="165"/>
      <c r="M199" s="169"/>
      <c r="N199" s="170"/>
      <c r="O199" s="170"/>
      <c r="P199" s="170"/>
      <c r="Q199" s="170"/>
      <c r="R199" s="170"/>
      <c r="S199" s="170"/>
      <c r="T199" s="171"/>
      <c r="AT199" s="166" t="s">
        <v>181</v>
      </c>
      <c r="AU199" s="166" t="s">
        <v>79</v>
      </c>
      <c r="AV199" s="15" t="s">
        <v>178</v>
      </c>
      <c r="AW199" s="15" t="s">
        <v>31</v>
      </c>
      <c r="AX199" s="15" t="s">
        <v>76</v>
      </c>
      <c r="AY199" s="166" t="s">
        <v>173</v>
      </c>
    </row>
    <row r="200" spans="1:65" s="2" customFormat="1" ht="44.25" customHeight="1">
      <c r="A200" s="30"/>
      <c r="B200" s="135"/>
      <c r="C200" s="136" t="s">
        <v>8</v>
      </c>
      <c r="D200" s="136" t="s">
        <v>175</v>
      </c>
      <c r="E200" s="137" t="s">
        <v>2666</v>
      </c>
      <c r="F200" s="138" t="s">
        <v>2667</v>
      </c>
      <c r="G200" s="139" t="s">
        <v>176</v>
      </c>
      <c r="H200" s="140">
        <v>26</v>
      </c>
      <c r="I200" s="141"/>
      <c r="J200" s="141">
        <f>ROUND(I200*H200,2)</f>
        <v>0</v>
      </c>
      <c r="K200" s="138" t="s">
        <v>3</v>
      </c>
      <c r="L200" s="31"/>
      <c r="M200" s="142" t="s">
        <v>3</v>
      </c>
      <c r="N200" s="143" t="s">
        <v>41</v>
      </c>
      <c r="O200" s="144">
        <v>0</v>
      </c>
      <c r="P200" s="144">
        <f>O200*H200</f>
        <v>0</v>
      </c>
      <c r="Q200" s="144">
        <v>0</v>
      </c>
      <c r="R200" s="144">
        <f>Q200*H200</f>
        <v>0</v>
      </c>
      <c r="S200" s="144">
        <v>0</v>
      </c>
      <c r="T200" s="145">
        <f>S200*H200</f>
        <v>0</v>
      </c>
      <c r="U200" s="30"/>
      <c r="V200" s="30"/>
      <c r="W200" s="30"/>
      <c r="X200" s="30"/>
      <c r="Y200" s="30"/>
      <c r="Z200" s="30"/>
      <c r="AA200" s="30"/>
      <c r="AB200" s="30"/>
      <c r="AC200" s="30"/>
      <c r="AD200" s="30"/>
      <c r="AE200" s="30"/>
      <c r="AR200" s="146" t="s">
        <v>178</v>
      </c>
      <c r="AT200" s="146" t="s">
        <v>175</v>
      </c>
      <c r="AU200" s="146" t="s">
        <v>79</v>
      </c>
      <c r="AY200" s="18" t="s">
        <v>173</v>
      </c>
      <c r="BE200" s="147">
        <f>IF(N200="základní",J200,0)</f>
        <v>0</v>
      </c>
      <c r="BF200" s="147">
        <f>IF(N200="snížená",J200,0)</f>
        <v>0</v>
      </c>
      <c r="BG200" s="147">
        <f>IF(N200="zákl. přenesená",J200,0)</f>
        <v>0</v>
      </c>
      <c r="BH200" s="147">
        <f>IF(N200="sníž. přenesená",J200,0)</f>
        <v>0</v>
      </c>
      <c r="BI200" s="147">
        <f>IF(N200="nulová",J200,0)</f>
        <v>0</v>
      </c>
      <c r="BJ200" s="18" t="s">
        <v>76</v>
      </c>
      <c r="BK200" s="147">
        <f>ROUND(I200*H200,2)</f>
        <v>0</v>
      </c>
      <c r="BL200" s="18" t="s">
        <v>178</v>
      </c>
      <c r="BM200" s="146" t="s">
        <v>2668</v>
      </c>
    </row>
    <row r="201" spans="1:65" s="2" customFormat="1" ht="156">
      <c r="A201" s="30"/>
      <c r="B201" s="31"/>
      <c r="C201" s="30"/>
      <c r="D201" s="148" t="s">
        <v>304</v>
      </c>
      <c r="E201" s="30"/>
      <c r="F201" s="149" t="s">
        <v>816</v>
      </c>
      <c r="G201" s="30"/>
      <c r="H201" s="30"/>
      <c r="I201" s="30"/>
      <c r="J201" s="30"/>
      <c r="K201" s="30"/>
      <c r="L201" s="31"/>
      <c r="M201" s="150"/>
      <c r="N201" s="151"/>
      <c r="O201" s="51"/>
      <c r="P201" s="51"/>
      <c r="Q201" s="51"/>
      <c r="R201" s="51"/>
      <c r="S201" s="51"/>
      <c r="T201" s="52"/>
      <c r="U201" s="30"/>
      <c r="V201" s="30"/>
      <c r="W201" s="30"/>
      <c r="X201" s="30"/>
      <c r="Y201" s="30"/>
      <c r="Z201" s="30"/>
      <c r="AA201" s="30"/>
      <c r="AB201" s="30"/>
      <c r="AC201" s="30"/>
      <c r="AD201" s="30"/>
      <c r="AE201" s="30"/>
      <c r="AT201" s="18" t="s">
        <v>304</v>
      </c>
      <c r="AU201" s="18" t="s">
        <v>79</v>
      </c>
    </row>
    <row r="202" spans="1:65" s="13" customFormat="1">
      <c r="B202" s="152"/>
      <c r="D202" s="148" t="s">
        <v>181</v>
      </c>
      <c r="E202" s="153" t="s">
        <v>3</v>
      </c>
      <c r="F202" s="154" t="s">
        <v>378</v>
      </c>
      <c r="H202" s="153" t="s">
        <v>3</v>
      </c>
      <c r="L202" s="152"/>
      <c r="M202" s="155"/>
      <c r="N202" s="156"/>
      <c r="O202" s="156"/>
      <c r="P202" s="156"/>
      <c r="Q202" s="156"/>
      <c r="R202" s="156"/>
      <c r="S202" s="156"/>
      <c r="T202" s="157"/>
      <c r="AT202" s="153" t="s">
        <v>181</v>
      </c>
      <c r="AU202" s="153" t="s">
        <v>79</v>
      </c>
      <c r="AV202" s="13" t="s">
        <v>76</v>
      </c>
      <c r="AW202" s="13" t="s">
        <v>31</v>
      </c>
      <c r="AX202" s="13" t="s">
        <v>70</v>
      </c>
      <c r="AY202" s="153" t="s">
        <v>173</v>
      </c>
    </row>
    <row r="203" spans="1:65" s="14" customFormat="1">
      <c r="B203" s="158"/>
      <c r="D203" s="148" t="s">
        <v>181</v>
      </c>
      <c r="E203" s="159" t="s">
        <v>3</v>
      </c>
      <c r="F203" s="160" t="s">
        <v>2669</v>
      </c>
      <c r="H203" s="161">
        <v>26</v>
      </c>
      <c r="L203" s="158"/>
      <c r="M203" s="162"/>
      <c r="N203" s="163"/>
      <c r="O203" s="163"/>
      <c r="P203" s="163"/>
      <c r="Q203" s="163"/>
      <c r="R203" s="163"/>
      <c r="S203" s="163"/>
      <c r="T203" s="164"/>
      <c r="AT203" s="159" t="s">
        <v>181</v>
      </c>
      <c r="AU203" s="159" t="s">
        <v>79</v>
      </c>
      <c r="AV203" s="14" t="s">
        <v>79</v>
      </c>
      <c r="AW203" s="14" t="s">
        <v>31</v>
      </c>
      <c r="AX203" s="14" t="s">
        <v>76</v>
      </c>
      <c r="AY203" s="159" t="s">
        <v>173</v>
      </c>
    </row>
    <row r="204" spans="1:65" s="12" customFormat="1" ht="22.9" customHeight="1">
      <c r="B204" s="123"/>
      <c r="D204" s="124" t="s">
        <v>69</v>
      </c>
      <c r="E204" s="133" t="s">
        <v>189</v>
      </c>
      <c r="F204" s="133" t="s">
        <v>289</v>
      </c>
      <c r="J204" s="134">
        <f>BK204</f>
        <v>0</v>
      </c>
      <c r="L204" s="123"/>
      <c r="M204" s="127"/>
      <c r="N204" s="128"/>
      <c r="O204" s="128"/>
      <c r="P204" s="129">
        <f>SUM(P205:P218)</f>
        <v>7.5715499999999993</v>
      </c>
      <c r="Q204" s="128"/>
      <c r="R204" s="129">
        <f>SUM(R205:R218)</f>
        <v>3.8078624999999998E-2</v>
      </c>
      <c r="S204" s="128"/>
      <c r="T204" s="130">
        <f>SUM(T205:T218)</f>
        <v>0</v>
      </c>
      <c r="AR204" s="124" t="s">
        <v>76</v>
      </c>
      <c r="AT204" s="131" t="s">
        <v>69</v>
      </c>
      <c r="AU204" s="131" t="s">
        <v>76</v>
      </c>
      <c r="AY204" s="124" t="s">
        <v>173</v>
      </c>
      <c r="BK204" s="132">
        <f>SUM(BK205:BK218)</f>
        <v>0</v>
      </c>
    </row>
    <row r="205" spans="1:65" s="2" customFormat="1" ht="16.5" customHeight="1">
      <c r="A205" s="30"/>
      <c r="B205" s="135"/>
      <c r="C205" s="136" t="s">
        <v>259</v>
      </c>
      <c r="D205" s="136" t="s">
        <v>175</v>
      </c>
      <c r="E205" s="137" t="s">
        <v>2670</v>
      </c>
      <c r="F205" s="138" t="s">
        <v>2671</v>
      </c>
      <c r="G205" s="139" t="s">
        <v>200</v>
      </c>
      <c r="H205" s="140">
        <v>0.6</v>
      </c>
      <c r="I205" s="141"/>
      <c r="J205" s="141">
        <f>ROUND(I205*H205,2)</f>
        <v>0</v>
      </c>
      <c r="K205" s="138" t="s">
        <v>177</v>
      </c>
      <c r="L205" s="31"/>
      <c r="M205" s="142" t="s">
        <v>3</v>
      </c>
      <c r="N205" s="143" t="s">
        <v>41</v>
      </c>
      <c r="O205" s="144">
        <v>0.83799999999999997</v>
      </c>
      <c r="P205" s="144">
        <f>O205*H205</f>
        <v>0.50279999999999991</v>
      </c>
      <c r="Q205" s="144">
        <v>0</v>
      </c>
      <c r="R205" s="144">
        <f>Q205*H205</f>
        <v>0</v>
      </c>
      <c r="S205" s="144">
        <v>0</v>
      </c>
      <c r="T205" s="145">
        <f>S205*H205</f>
        <v>0</v>
      </c>
      <c r="U205" s="30"/>
      <c r="V205" s="30"/>
      <c r="W205" s="30"/>
      <c r="X205" s="30"/>
      <c r="Y205" s="30"/>
      <c r="Z205" s="30"/>
      <c r="AA205" s="30"/>
      <c r="AB205" s="30"/>
      <c r="AC205" s="30"/>
      <c r="AD205" s="30"/>
      <c r="AE205" s="30"/>
      <c r="AR205" s="146" t="s">
        <v>178</v>
      </c>
      <c r="AT205" s="146" t="s">
        <v>175</v>
      </c>
      <c r="AU205" s="146" t="s">
        <v>79</v>
      </c>
      <c r="AY205" s="18" t="s">
        <v>173</v>
      </c>
      <c r="BE205" s="147">
        <f>IF(N205="základní",J205,0)</f>
        <v>0</v>
      </c>
      <c r="BF205" s="147">
        <f>IF(N205="snížená",J205,0)</f>
        <v>0</v>
      </c>
      <c r="BG205" s="147">
        <f>IF(N205="zákl. přenesená",J205,0)</f>
        <v>0</v>
      </c>
      <c r="BH205" s="147">
        <f>IF(N205="sníž. přenesená",J205,0)</f>
        <v>0</v>
      </c>
      <c r="BI205" s="147">
        <f>IF(N205="nulová",J205,0)</f>
        <v>0</v>
      </c>
      <c r="BJ205" s="18" t="s">
        <v>76</v>
      </c>
      <c r="BK205" s="147">
        <f>ROUND(I205*H205,2)</f>
        <v>0</v>
      </c>
      <c r="BL205" s="18" t="s">
        <v>178</v>
      </c>
      <c r="BM205" s="146" t="s">
        <v>2672</v>
      </c>
    </row>
    <row r="206" spans="1:65" s="2" customFormat="1" ht="146.25">
      <c r="A206" s="30"/>
      <c r="B206" s="31"/>
      <c r="C206" s="30"/>
      <c r="D206" s="148" t="s">
        <v>179</v>
      </c>
      <c r="E206" s="30"/>
      <c r="F206" s="149" t="s">
        <v>2673</v>
      </c>
      <c r="G206" s="30"/>
      <c r="H206" s="30"/>
      <c r="I206" s="30"/>
      <c r="J206" s="30"/>
      <c r="K206" s="30"/>
      <c r="L206" s="31"/>
      <c r="M206" s="150"/>
      <c r="N206" s="151"/>
      <c r="O206" s="51"/>
      <c r="P206" s="51"/>
      <c r="Q206" s="51"/>
      <c r="R206" s="51"/>
      <c r="S206" s="51"/>
      <c r="T206" s="52"/>
      <c r="U206" s="30"/>
      <c r="V206" s="30"/>
      <c r="W206" s="30"/>
      <c r="X206" s="30"/>
      <c r="Y206" s="30"/>
      <c r="Z206" s="30"/>
      <c r="AA206" s="30"/>
      <c r="AB206" s="30"/>
      <c r="AC206" s="30"/>
      <c r="AD206" s="30"/>
      <c r="AE206" s="30"/>
      <c r="AT206" s="18" t="s">
        <v>179</v>
      </c>
      <c r="AU206" s="18" t="s">
        <v>79</v>
      </c>
    </row>
    <row r="207" spans="1:65" s="13" customFormat="1">
      <c r="B207" s="152"/>
      <c r="D207" s="148" t="s">
        <v>181</v>
      </c>
      <c r="E207" s="153" t="s">
        <v>3</v>
      </c>
      <c r="F207" s="154" t="s">
        <v>2674</v>
      </c>
      <c r="H207" s="153" t="s">
        <v>3</v>
      </c>
      <c r="L207" s="152"/>
      <c r="M207" s="155"/>
      <c r="N207" s="156"/>
      <c r="O207" s="156"/>
      <c r="P207" s="156"/>
      <c r="Q207" s="156"/>
      <c r="R207" s="156"/>
      <c r="S207" s="156"/>
      <c r="T207" s="157"/>
      <c r="AT207" s="153" t="s">
        <v>181</v>
      </c>
      <c r="AU207" s="153" t="s">
        <v>79</v>
      </c>
      <c r="AV207" s="13" t="s">
        <v>76</v>
      </c>
      <c r="AW207" s="13" t="s">
        <v>31</v>
      </c>
      <c r="AX207" s="13" t="s">
        <v>70</v>
      </c>
      <c r="AY207" s="153" t="s">
        <v>173</v>
      </c>
    </row>
    <row r="208" spans="1:65" s="14" customFormat="1">
      <c r="B208" s="158"/>
      <c r="D208" s="148" t="s">
        <v>181</v>
      </c>
      <c r="E208" s="159" t="s">
        <v>3</v>
      </c>
      <c r="F208" s="160" t="s">
        <v>2675</v>
      </c>
      <c r="H208" s="161">
        <v>0.6</v>
      </c>
      <c r="L208" s="158"/>
      <c r="M208" s="162"/>
      <c r="N208" s="163"/>
      <c r="O208" s="163"/>
      <c r="P208" s="163"/>
      <c r="Q208" s="163"/>
      <c r="R208" s="163"/>
      <c r="S208" s="163"/>
      <c r="T208" s="164"/>
      <c r="AT208" s="159" t="s">
        <v>181</v>
      </c>
      <c r="AU208" s="159" t="s">
        <v>79</v>
      </c>
      <c r="AV208" s="14" t="s">
        <v>79</v>
      </c>
      <c r="AW208" s="14" t="s">
        <v>31</v>
      </c>
      <c r="AX208" s="14" t="s">
        <v>70</v>
      </c>
      <c r="AY208" s="159" t="s">
        <v>173</v>
      </c>
    </row>
    <row r="209" spans="1:65" s="15" customFormat="1">
      <c r="B209" s="165"/>
      <c r="D209" s="148" t="s">
        <v>181</v>
      </c>
      <c r="E209" s="166" t="s">
        <v>3</v>
      </c>
      <c r="F209" s="167" t="s">
        <v>188</v>
      </c>
      <c r="H209" s="168">
        <v>0.6</v>
      </c>
      <c r="L209" s="165"/>
      <c r="M209" s="169"/>
      <c r="N209" s="170"/>
      <c r="O209" s="170"/>
      <c r="P209" s="170"/>
      <c r="Q209" s="170"/>
      <c r="R209" s="170"/>
      <c r="S209" s="170"/>
      <c r="T209" s="171"/>
      <c r="AT209" s="166" t="s">
        <v>181</v>
      </c>
      <c r="AU209" s="166" t="s">
        <v>79</v>
      </c>
      <c r="AV209" s="15" t="s">
        <v>178</v>
      </c>
      <c r="AW209" s="15" t="s">
        <v>31</v>
      </c>
      <c r="AX209" s="15" t="s">
        <v>76</v>
      </c>
      <c r="AY209" s="166" t="s">
        <v>173</v>
      </c>
    </row>
    <row r="210" spans="1:65" s="2" customFormat="1" ht="33" customHeight="1">
      <c r="A210" s="30"/>
      <c r="B210" s="135"/>
      <c r="C210" s="136" t="s">
        <v>264</v>
      </c>
      <c r="D210" s="136" t="s">
        <v>175</v>
      </c>
      <c r="E210" s="137" t="s">
        <v>2676</v>
      </c>
      <c r="F210" s="138" t="s">
        <v>2677</v>
      </c>
      <c r="G210" s="139" t="s">
        <v>176</v>
      </c>
      <c r="H210" s="140">
        <v>9.75</v>
      </c>
      <c r="I210" s="141"/>
      <c r="J210" s="141">
        <f>ROUND(I210*H210,2)</f>
        <v>0</v>
      </c>
      <c r="K210" s="138" t="s">
        <v>177</v>
      </c>
      <c r="L210" s="31"/>
      <c r="M210" s="142" t="s">
        <v>3</v>
      </c>
      <c r="N210" s="143" t="s">
        <v>41</v>
      </c>
      <c r="O210" s="144">
        <v>0.47299999999999998</v>
      </c>
      <c r="P210" s="144">
        <f>O210*H210</f>
        <v>4.6117499999999998</v>
      </c>
      <c r="Q210" s="144">
        <v>3.8695000000000001E-3</v>
      </c>
      <c r="R210" s="144">
        <f>Q210*H210</f>
        <v>3.7727625000000001E-2</v>
      </c>
      <c r="S210" s="144">
        <v>0</v>
      </c>
      <c r="T210" s="145">
        <f>S210*H210</f>
        <v>0</v>
      </c>
      <c r="U210" s="30"/>
      <c r="V210" s="30"/>
      <c r="W210" s="30"/>
      <c r="X210" s="30"/>
      <c r="Y210" s="30"/>
      <c r="Z210" s="30"/>
      <c r="AA210" s="30"/>
      <c r="AB210" s="30"/>
      <c r="AC210" s="30"/>
      <c r="AD210" s="30"/>
      <c r="AE210" s="30"/>
      <c r="AR210" s="146" t="s">
        <v>178</v>
      </c>
      <c r="AT210" s="146" t="s">
        <v>175</v>
      </c>
      <c r="AU210" s="146" t="s">
        <v>79</v>
      </c>
      <c r="AY210" s="18" t="s">
        <v>173</v>
      </c>
      <c r="BE210" s="147">
        <f>IF(N210="základní",J210,0)</f>
        <v>0</v>
      </c>
      <c r="BF210" s="147">
        <f>IF(N210="snížená",J210,0)</f>
        <v>0</v>
      </c>
      <c r="BG210" s="147">
        <f>IF(N210="zákl. přenesená",J210,0)</f>
        <v>0</v>
      </c>
      <c r="BH210" s="147">
        <f>IF(N210="sníž. přenesená",J210,0)</f>
        <v>0</v>
      </c>
      <c r="BI210" s="147">
        <f>IF(N210="nulová",J210,0)</f>
        <v>0</v>
      </c>
      <c r="BJ210" s="18" t="s">
        <v>76</v>
      </c>
      <c r="BK210" s="147">
        <f>ROUND(I210*H210,2)</f>
        <v>0</v>
      </c>
      <c r="BL210" s="18" t="s">
        <v>178</v>
      </c>
      <c r="BM210" s="146" t="s">
        <v>2678</v>
      </c>
    </row>
    <row r="211" spans="1:65" s="2" customFormat="1" ht="351">
      <c r="A211" s="30"/>
      <c r="B211" s="31"/>
      <c r="C211" s="30"/>
      <c r="D211" s="148" t="s">
        <v>179</v>
      </c>
      <c r="E211" s="30"/>
      <c r="F211" s="149" t="s">
        <v>2679</v>
      </c>
      <c r="G211" s="30"/>
      <c r="H211" s="30"/>
      <c r="I211" s="30"/>
      <c r="J211" s="30"/>
      <c r="K211" s="30"/>
      <c r="L211" s="31"/>
      <c r="M211" s="150"/>
      <c r="N211" s="151"/>
      <c r="O211" s="51"/>
      <c r="P211" s="51"/>
      <c r="Q211" s="51"/>
      <c r="R211" s="51"/>
      <c r="S211" s="51"/>
      <c r="T211" s="52"/>
      <c r="U211" s="30"/>
      <c r="V211" s="30"/>
      <c r="W211" s="30"/>
      <c r="X211" s="30"/>
      <c r="Y211" s="30"/>
      <c r="Z211" s="30"/>
      <c r="AA211" s="30"/>
      <c r="AB211" s="30"/>
      <c r="AC211" s="30"/>
      <c r="AD211" s="30"/>
      <c r="AE211" s="30"/>
      <c r="AT211" s="18" t="s">
        <v>179</v>
      </c>
      <c r="AU211" s="18" t="s">
        <v>79</v>
      </c>
    </row>
    <row r="212" spans="1:65" s="13" customFormat="1">
      <c r="B212" s="152"/>
      <c r="D212" s="148" t="s">
        <v>181</v>
      </c>
      <c r="E212" s="153" t="s">
        <v>3</v>
      </c>
      <c r="F212" s="154" t="s">
        <v>2680</v>
      </c>
      <c r="H212" s="153" t="s">
        <v>3</v>
      </c>
      <c r="L212" s="152"/>
      <c r="M212" s="155"/>
      <c r="N212" s="156"/>
      <c r="O212" s="156"/>
      <c r="P212" s="156"/>
      <c r="Q212" s="156"/>
      <c r="R212" s="156"/>
      <c r="S212" s="156"/>
      <c r="T212" s="157"/>
      <c r="AT212" s="153" t="s">
        <v>181</v>
      </c>
      <c r="AU212" s="153" t="s">
        <v>79</v>
      </c>
      <c r="AV212" s="13" t="s">
        <v>76</v>
      </c>
      <c r="AW212" s="13" t="s">
        <v>31</v>
      </c>
      <c r="AX212" s="13" t="s">
        <v>70</v>
      </c>
      <c r="AY212" s="153" t="s">
        <v>173</v>
      </c>
    </row>
    <row r="213" spans="1:65" s="14" customFormat="1">
      <c r="B213" s="158"/>
      <c r="D213" s="148" t="s">
        <v>181</v>
      </c>
      <c r="E213" s="159" t="s">
        <v>3</v>
      </c>
      <c r="F213" s="160" t="s">
        <v>2681</v>
      </c>
      <c r="H213" s="161">
        <v>9.75</v>
      </c>
      <c r="L213" s="158"/>
      <c r="M213" s="162"/>
      <c r="N213" s="163"/>
      <c r="O213" s="163"/>
      <c r="P213" s="163"/>
      <c r="Q213" s="163"/>
      <c r="R213" s="163"/>
      <c r="S213" s="163"/>
      <c r="T213" s="164"/>
      <c r="AT213" s="159" t="s">
        <v>181</v>
      </c>
      <c r="AU213" s="159" t="s">
        <v>79</v>
      </c>
      <c r="AV213" s="14" t="s">
        <v>79</v>
      </c>
      <c r="AW213" s="14" t="s">
        <v>31</v>
      </c>
      <c r="AX213" s="14" t="s">
        <v>70</v>
      </c>
      <c r="AY213" s="159" t="s">
        <v>173</v>
      </c>
    </row>
    <row r="214" spans="1:65" s="15" customFormat="1">
      <c r="B214" s="165"/>
      <c r="D214" s="148" t="s">
        <v>181</v>
      </c>
      <c r="E214" s="166" t="s">
        <v>3</v>
      </c>
      <c r="F214" s="167" t="s">
        <v>188</v>
      </c>
      <c r="H214" s="168">
        <v>9.75</v>
      </c>
      <c r="L214" s="165"/>
      <c r="M214" s="169"/>
      <c r="N214" s="170"/>
      <c r="O214" s="170"/>
      <c r="P214" s="170"/>
      <c r="Q214" s="170"/>
      <c r="R214" s="170"/>
      <c r="S214" s="170"/>
      <c r="T214" s="171"/>
      <c r="AT214" s="166" t="s">
        <v>181</v>
      </c>
      <c r="AU214" s="166" t="s">
        <v>79</v>
      </c>
      <c r="AV214" s="15" t="s">
        <v>178</v>
      </c>
      <c r="AW214" s="15" t="s">
        <v>31</v>
      </c>
      <c r="AX214" s="15" t="s">
        <v>76</v>
      </c>
      <c r="AY214" s="166" t="s">
        <v>173</v>
      </c>
    </row>
    <row r="215" spans="1:65" s="2" customFormat="1" ht="21.75" customHeight="1">
      <c r="A215" s="30"/>
      <c r="B215" s="135"/>
      <c r="C215" s="136" t="s">
        <v>270</v>
      </c>
      <c r="D215" s="136" t="s">
        <v>175</v>
      </c>
      <c r="E215" s="137" t="s">
        <v>2682</v>
      </c>
      <c r="F215" s="138" t="s">
        <v>2683</v>
      </c>
      <c r="G215" s="139" t="s">
        <v>176</v>
      </c>
      <c r="H215" s="140">
        <v>9.75</v>
      </c>
      <c r="I215" s="141"/>
      <c r="J215" s="141">
        <f>ROUND(I215*H215,2)</f>
        <v>0</v>
      </c>
      <c r="K215" s="138" t="s">
        <v>177</v>
      </c>
      <c r="L215" s="31"/>
      <c r="M215" s="142" t="s">
        <v>3</v>
      </c>
      <c r="N215" s="143" t="s">
        <v>41</v>
      </c>
      <c r="O215" s="144">
        <v>0.252</v>
      </c>
      <c r="P215" s="144">
        <f>O215*H215</f>
        <v>2.4569999999999999</v>
      </c>
      <c r="Q215" s="144">
        <v>3.6000000000000001E-5</v>
      </c>
      <c r="R215" s="144">
        <f>Q215*H215</f>
        <v>3.5100000000000002E-4</v>
      </c>
      <c r="S215" s="144">
        <v>0</v>
      </c>
      <c r="T215" s="145">
        <f>S215*H215</f>
        <v>0</v>
      </c>
      <c r="U215" s="30"/>
      <c r="V215" s="30"/>
      <c r="W215" s="30"/>
      <c r="X215" s="30"/>
      <c r="Y215" s="30"/>
      <c r="Z215" s="30"/>
      <c r="AA215" s="30"/>
      <c r="AB215" s="30"/>
      <c r="AC215" s="30"/>
      <c r="AD215" s="30"/>
      <c r="AE215" s="30"/>
      <c r="AR215" s="146" t="s">
        <v>178</v>
      </c>
      <c r="AT215" s="146" t="s">
        <v>175</v>
      </c>
      <c r="AU215" s="146" t="s">
        <v>79</v>
      </c>
      <c r="AY215" s="18" t="s">
        <v>173</v>
      </c>
      <c r="BE215" s="147">
        <f>IF(N215="základní",J215,0)</f>
        <v>0</v>
      </c>
      <c r="BF215" s="147">
        <f>IF(N215="snížená",J215,0)</f>
        <v>0</v>
      </c>
      <c r="BG215" s="147">
        <f>IF(N215="zákl. přenesená",J215,0)</f>
        <v>0</v>
      </c>
      <c r="BH215" s="147">
        <f>IF(N215="sníž. přenesená",J215,0)</f>
        <v>0</v>
      </c>
      <c r="BI215" s="147">
        <f>IF(N215="nulová",J215,0)</f>
        <v>0</v>
      </c>
      <c r="BJ215" s="18" t="s">
        <v>76</v>
      </c>
      <c r="BK215" s="147">
        <f>ROUND(I215*H215,2)</f>
        <v>0</v>
      </c>
      <c r="BL215" s="18" t="s">
        <v>178</v>
      </c>
      <c r="BM215" s="146" t="s">
        <v>2684</v>
      </c>
    </row>
    <row r="216" spans="1:65" s="2" customFormat="1" ht="351">
      <c r="A216" s="30"/>
      <c r="B216" s="31"/>
      <c r="C216" s="30"/>
      <c r="D216" s="148" t="s">
        <v>179</v>
      </c>
      <c r="E216" s="30"/>
      <c r="F216" s="149" t="s">
        <v>2679</v>
      </c>
      <c r="G216" s="30"/>
      <c r="H216" s="30"/>
      <c r="I216" s="30"/>
      <c r="J216" s="30"/>
      <c r="K216" s="30"/>
      <c r="L216" s="31"/>
      <c r="M216" s="150"/>
      <c r="N216" s="151"/>
      <c r="O216" s="51"/>
      <c r="P216" s="51"/>
      <c r="Q216" s="51"/>
      <c r="R216" s="51"/>
      <c r="S216" s="51"/>
      <c r="T216" s="52"/>
      <c r="U216" s="30"/>
      <c r="V216" s="30"/>
      <c r="W216" s="30"/>
      <c r="X216" s="30"/>
      <c r="Y216" s="30"/>
      <c r="Z216" s="30"/>
      <c r="AA216" s="30"/>
      <c r="AB216" s="30"/>
      <c r="AC216" s="30"/>
      <c r="AD216" s="30"/>
      <c r="AE216" s="30"/>
      <c r="AT216" s="18" t="s">
        <v>179</v>
      </c>
      <c r="AU216" s="18" t="s">
        <v>79</v>
      </c>
    </row>
    <row r="217" spans="1:65" s="14" customFormat="1">
      <c r="B217" s="158"/>
      <c r="D217" s="148" t="s">
        <v>181</v>
      </c>
      <c r="E217" s="159" t="s">
        <v>3</v>
      </c>
      <c r="F217" s="160" t="s">
        <v>2685</v>
      </c>
      <c r="H217" s="161">
        <v>9.75</v>
      </c>
      <c r="L217" s="158"/>
      <c r="M217" s="162"/>
      <c r="N217" s="163"/>
      <c r="O217" s="163"/>
      <c r="P217" s="163"/>
      <c r="Q217" s="163"/>
      <c r="R217" s="163"/>
      <c r="S217" s="163"/>
      <c r="T217" s="164"/>
      <c r="AT217" s="159" t="s">
        <v>181</v>
      </c>
      <c r="AU217" s="159" t="s">
        <v>79</v>
      </c>
      <c r="AV217" s="14" t="s">
        <v>79</v>
      </c>
      <c r="AW217" s="14" t="s">
        <v>31</v>
      </c>
      <c r="AX217" s="14" t="s">
        <v>70</v>
      </c>
      <c r="AY217" s="159" t="s">
        <v>173</v>
      </c>
    </row>
    <row r="218" spans="1:65" s="15" customFormat="1">
      <c r="B218" s="165"/>
      <c r="D218" s="148" t="s">
        <v>181</v>
      </c>
      <c r="E218" s="166" t="s">
        <v>3</v>
      </c>
      <c r="F218" s="167" t="s">
        <v>188</v>
      </c>
      <c r="H218" s="168">
        <v>9.75</v>
      </c>
      <c r="L218" s="165"/>
      <c r="M218" s="169"/>
      <c r="N218" s="170"/>
      <c r="O218" s="170"/>
      <c r="P218" s="170"/>
      <c r="Q218" s="170"/>
      <c r="R218" s="170"/>
      <c r="S218" s="170"/>
      <c r="T218" s="171"/>
      <c r="AT218" s="166" t="s">
        <v>181</v>
      </c>
      <c r="AU218" s="166" t="s">
        <v>79</v>
      </c>
      <c r="AV218" s="15" t="s">
        <v>178</v>
      </c>
      <c r="AW218" s="15" t="s">
        <v>31</v>
      </c>
      <c r="AX218" s="15" t="s">
        <v>76</v>
      </c>
      <c r="AY218" s="166" t="s">
        <v>173</v>
      </c>
    </row>
    <row r="219" spans="1:65" s="12" customFormat="1" ht="22.9" customHeight="1">
      <c r="B219" s="123"/>
      <c r="D219" s="124" t="s">
        <v>69</v>
      </c>
      <c r="E219" s="133" t="s">
        <v>178</v>
      </c>
      <c r="F219" s="133" t="s">
        <v>323</v>
      </c>
      <c r="J219" s="134">
        <f>BK219</f>
        <v>0</v>
      </c>
      <c r="L219" s="123"/>
      <c r="M219" s="127"/>
      <c r="N219" s="128"/>
      <c r="O219" s="128"/>
      <c r="P219" s="129">
        <f>SUM(P220:P252)</f>
        <v>12.722885999999999</v>
      </c>
      <c r="Q219" s="128"/>
      <c r="R219" s="129">
        <f>SUM(R220:R252)</f>
        <v>1.303709528</v>
      </c>
      <c r="S219" s="128"/>
      <c r="T219" s="130">
        <f>SUM(T220:T252)</f>
        <v>0</v>
      </c>
      <c r="AR219" s="124" t="s">
        <v>76</v>
      </c>
      <c r="AT219" s="131" t="s">
        <v>69</v>
      </c>
      <c r="AU219" s="131" t="s">
        <v>76</v>
      </c>
      <c r="AY219" s="124" t="s">
        <v>173</v>
      </c>
      <c r="BK219" s="132">
        <f>SUM(BK220:BK252)</f>
        <v>0</v>
      </c>
    </row>
    <row r="220" spans="1:65" s="2" customFormat="1" ht="33" customHeight="1">
      <c r="A220" s="30"/>
      <c r="B220" s="135"/>
      <c r="C220" s="136" t="s">
        <v>271</v>
      </c>
      <c r="D220" s="136" t="s">
        <v>175</v>
      </c>
      <c r="E220" s="137" t="s">
        <v>2686</v>
      </c>
      <c r="F220" s="138" t="s">
        <v>2687</v>
      </c>
      <c r="G220" s="139" t="s">
        <v>200</v>
      </c>
      <c r="H220" s="140">
        <v>0.45</v>
      </c>
      <c r="I220" s="141"/>
      <c r="J220" s="141">
        <f>ROUND(I220*H220,2)</f>
        <v>0</v>
      </c>
      <c r="K220" s="138" t="s">
        <v>177</v>
      </c>
      <c r="L220" s="31"/>
      <c r="M220" s="142" t="s">
        <v>3</v>
      </c>
      <c r="N220" s="143" t="s">
        <v>41</v>
      </c>
      <c r="O220" s="144">
        <v>1.171</v>
      </c>
      <c r="P220" s="144">
        <f>O220*H220</f>
        <v>0.52695000000000003</v>
      </c>
      <c r="Q220" s="144">
        <v>0</v>
      </c>
      <c r="R220" s="144">
        <f>Q220*H220</f>
        <v>0</v>
      </c>
      <c r="S220" s="144">
        <v>0</v>
      </c>
      <c r="T220" s="145">
        <f>S220*H220</f>
        <v>0</v>
      </c>
      <c r="U220" s="30"/>
      <c r="V220" s="30"/>
      <c r="W220" s="30"/>
      <c r="X220" s="30"/>
      <c r="Y220" s="30"/>
      <c r="Z220" s="30"/>
      <c r="AA220" s="30"/>
      <c r="AB220" s="30"/>
      <c r="AC220" s="30"/>
      <c r="AD220" s="30"/>
      <c r="AE220" s="30"/>
      <c r="AR220" s="146" t="s">
        <v>178</v>
      </c>
      <c r="AT220" s="146" t="s">
        <v>175</v>
      </c>
      <c r="AU220" s="146" t="s">
        <v>79</v>
      </c>
      <c r="AY220" s="18" t="s">
        <v>173</v>
      </c>
      <c r="BE220" s="147">
        <f>IF(N220="základní",J220,0)</f>
        <v>0</v>
      </c>
      <c r="BF220" s="147">
        <f>IF(N220="snížená",J220,0)</f>
        <v>0</v>
      </c>
      <c r="BG220" s="147">
        <f>IF(N220="zákl. přenesená",J220,0)</f>
        <v>0</v>
      </c>
      <c r="BH220" s="147">
        <f>IF(N220="sníž. přenesená",J220,0)</f>
        <v>0</v>
      </c>
      <c r="BI220" s="147">
        <f>IF(N220="nulová",J220,0)</f>
        <v>0</v>
      </c>
      <c r="BJ220" s="18" t="s">
        <v>76</v>
      </c>
      <c r="BK220" s="147">
        <f>ROUND(I220*H220,2)</f>
        <v>0</v>
      </c>
      <c r="BL220" s="18" t="s">
        <v>178</v>
      </c>
      <c r="BM220" s="146" t="s">
        <v>2688</v>
      </c>
    </row>
    <row r="221" spans="1:65" s="2" customFormat="1" ht="263.25">
      <c r="A221" s="30"/>
      <c r="B221" s="31"/>
      <c r="C221" s="30"/>
      <c r="D221" s="148" t="s">
        <v>179</v>
      </c>
      <c r="E221" s="30"/>
      <c r="F221" s="149" t="s">
        <v>2264</v>
      </c>
      <c r="G221" s="30"/>
      <c r="H221" s="30"/>
      <c r="I221" s="30"/>
      <c r="J221" s="30"/>
      <c r="K221" s="30"/>
      <c r="L221" s="31"/>
      <c r="M221" s="150"/>
      <c r="N221" s="151"/>
      <c r="O221" s="51"/>
      <c r="P221" s="51"/>
      <c r="Q221" s="51"/>
      <c r="R221" s="51"/>
      <c r="S221" s="51"/>
      <c r="T221" s="52"/>
      <c r="U221" s="30"/>
      <c r="V221" s="30"/>
      <c r="W221" s="30"/>
      <c r="X221" s="30"/>
      <c r="Y221" s="30"/>
      <c r="Z221" s="30"/>
      <c r="AA221" s="30"/>
      <c r="AB221" s="30"/>
      <c r="AC221" s="30"/>
      <c r="AD221" s="30"/>
      <c r="AE221" s="30"/>
      <c r="AT221" s="18" t="s">
        <v>179</v>
      </c>
      <c r="AU221" s="18" t="s">
        <v>79</v>
      </c>
    </row>
    <row r="222" spans="1:65" s="13" customFormat="1">
      <c r="B222" s="152"/>
      <c r="D222" s="148" t="s">
        <v>181</v>
      </c>
      <c r="E222" s="153" t="s">
        <v>3</v>
      </c>
      <c r="F222" s="154" t="s">
        <v>2689</v>
      </c>
      <c r="H222" s="153" t="s">
        <v>3</v>
      </c>
      <c r="L222" s="152"/>
      <c r="M222" s="155"/>
      <c r="N222" s="156"/>
      <c r="O222" s="156"/>
      <c r="P222" s="156"/>
      <c r="Q222" s="156"/>
      <c r="R222" s="156"/>
      <c r="S222" s="156"/>
      <c r="T222" s="157"/>
      <c r="AT222" s="153" t="s">
        <v>181</v>
      </c>
      <c r="AU222" s="153" t="s">
        <v>79</v>
      </c>
      <c r="AV222" s="13" t="s">
        <v>76</v>
      </c>
      <c r="AW222" s="13" t="s">
        <v>31</v>
      </c>
      <c r="AX222" s="13" t="s">
        <v>70</v>
      </c>
      <c r="AY222" s="153" t="s">
        <v>173</v>
      </c>
    </row>
    <row r="223" spans="1:65" s="14" customFormat="1">
      <c r="B223" s="158"/>
      <c r="D223" s="148" t="s">
        <v>181</v>
      </c>
      <c r="E223" s="159" t="s">
        <v>3</v>
      </c>
      <c r="F223" s="160" t="s">
        <v>2690</v>
      </c>
      <c r="H223" s="161">
        <v>0.45</v>
      </c>
      <c r="L223" s="158"/>
      <c r="M223" s="162"/>
      <c r="N223" s="163"/>
      <c r="O223" s="163"/>
      <c r="P223" s="163"/>
      <c r="Q223" s="163"/>
      <c r="R223" s="163"/>
      <c r="S223" s="163"/>
      <c r="T223" s="164"/>
      <c r="AT223" s="159" t="s">
        <v>181</v>
      </c>
      <c r="AU223" s="159" t="s">
        <v>79</v>
      </c>
      <c r="AV223" s="14" t="s">
        <v>79</v>
      </c>
      <c r="AW223" s="14" t="s">
        <v>31</v>
      </c>
      <c r="AX223" s="14" t="s">
        <v>70</v>
      </c>
      <c r="AY223" s="159" t="s">
        <v>173</v>
      </c>
    </row>
    <row r="224" spans="1:65" s="15" customFormat="1">
      <c r="B224" s="165"/>
      <c r="D224" s="148" t="s">
        <v>181</v>
      </c>
      <c r="E224" s="166" t="s">
        <v>3</v>
      </c>
      <c r="F224" s="167" t="s">
        <v>188</v>
      </c>
      <c r="H224" s="168">
        <v>0.45</v>
      </c>
      <c r="L224" s="165"/>
      <c r="M224" s="169"/>
      <c r="N224" s="170"/>
      <c r="O224" s="170"/>
      <c r="P224" s="170"/>
      <c r="Q224" s="170"/>
      <c r="R224" s="170"/>
      <c r="S224" s="170"/>
      <c r="T224" s="171"/>
      <c r="AT224" s="166" t="s">
        <v>181</v>
      </c>
      <c r="AU224" s="166" t="s">
        <v>79</v>
      </c>
      <c r="AV224" s="15" t="s">
        <v>178</v>
      </c>
      <c r="AW224" s="15" t="s">
        <v>31</v>
      </c>
      <c r="AX224" s="15" t="s">
        <v>76</v>
      </c>
      <c r="AY224" s="166" t="s">
        <v>173</v>
      </c>
    </row>
    <row r="225" spans="1:65" s="2" customFormat="1" ht="33" customHeight="1">
      <c r="A225" s="30"/>
      <c r="B225" s="135"/>
      <c r="C225" s="136" t="s">
        <v>275</v>
      </c>
      <c r="D225" s="136" t="s">
        <v>175</v>
      </c>
      <c r="E225" s="137" t="s">
        <v>2691</v>
      </c>
      <c r="F225" s="138" t="s">
        <v>2692</v>
      </c>
      <c r="G225" s="139" t="s">
        <v>176</v>
      </c>
      <c r="H225" s="140">
        <v>2.25</v>
      </c>
      <c r="I225" s="141"/>
      <c r="J225" s="141">
        <f>ROUND(I225*H225,2)</f>
        <v>0</v>
      </c>
      <c r="K225" s="138" t="s">
        <v>3</v>
      </c>
      <c r="L225" s="31"/>
      <c r="M225" s="142" t="s">
        <v>3</v>
      </c>
      <c r="N225" s="143" t="s">
        <v>41</v>
      </c>
      <c r="O225" s="144">
        <v>0.9</v>
      </c>
      <c r="P225" s="144">
        <f>O225*H225</f>
        <v>2.0249999999999999</v>
      </c>
      <c r="Q225" s="144">
        <v>6.6499999999999997E-3</v>
      </c>
      <c r="R225" s="144">
        <f>Q225*H225</f>
        <v>1.49625E-2</v>
      </c>
      <c r="S225" s="144">
        <v>0</v>
      </c>
      <c r="T225" s="145">
        <f>S225*H225</f>
        <v>0</v>
      </c>
      <c r="U225" s="30"/>
      <c r="V225" s="30"/>
      <c r="W225" s="30"/>
      <c r="X225" s="30"/>
      <c r="Y225" s="30"/>
      <c r="Z225" s="30"/>
      <c r="AA225" s="30"/>
      <c r="AB225" s="30"/>
      <c r="AC225" s="30"/>
      <c r="AD225" s="30"/>
      <c r="AE225" s="30"/>
      <c r="AR225" s="146" t="s">
        <v>178</v>
      </c>
      <c r="AT225" s="146" t="s">
        <v>175</v>
      </c>
      <c r="AU225" s="146" t="s">
        <v>79</v>
      </c>
      <c r="AY225" s="18" t="s">
        <v>173</v>
      </c>
      <c r="BE225" s="147">
        <f>IF(N225="základní",J225,0)</f>
        <v>0</v>
      </c>
      <c r="BF225" s="147">
        <f>IF(N225="snížená",J225,0)</f>
        <v>0</v>
      </c>
      <c r="BG225" s="147">
        <f>IF(N225="zákl. přenesená",J225,0)</f>
        <v>0</v>
      </c>
      <c r="BH225" s="147">
        <f>IF(N225="sníž. přenesená",J225,0)</f>
        <v>0</v>
      </c>
      <c r="BI225" s="147">
        <f>IF(N225="nulová",J225,0)</f>
        <v>0</v>
      </c>
      <c r="BJ225" s="18" t="s">
        <v>76</v>
      </c>
      <c r="BK225" s="147">
        <f>ROUND(I225*H225,2)</f>
        <v>0</v>
      </c>
      <c r="BL225" s="18" t="s">
        <v>178</v>
      </c>
      <c r="BM225" s="146" t="s">
        <v>2693</v>
      </c>
    </row>
    <row r="226" spans="1:65" s="2" customFormat="1" ht="97.5">
      <c r="A226" s="30"/>
      <c r="B226" s="31"/>
      <c r="C226" s="30"/>
      <c r="D226" s="148" t="s">
        <v>304</v>
      </c>
      <c r="E226" s="30"/>
      <c r="F226" s="149" t="s">
        <v>922</v>
      </c>
      <c r="G226" s="30"/>
      <c r="H226" s="30"/>
      <c r="I226" s="30"/>
      <c r="J226" s="30"/>
      <c r="K226" s="30"/>
      <c r="L226" s="31"/>
      <c r="M226" s="150"/>
      <c r="N226" s="151"/>
      <c r="O226" s="51"/>
      <c r="P226" s="51"/>
      <c r="Q226" s="51"/>
      <c r="R226" s="51"/>
      <c r="S226" s="51"/>
      <c r="T226" s="52"/>
      <c r="U226" s="30"/>
      <c r="V226" s="30"/>
      <c r="W226" s="30"/>
      <c r="X226" s="30"/>
      <c r="Y226" s="30"/>
      <c r="Z226" s="30"/>
      <c r="AA226" s="30"/>
      <c r="AB226" s="30"/>
      <c r="AC226" s="30"/>
      <c r="AD226" s="30"/>
      <c r="AE226" s="30"/>
      <c r="AT226" s="18" t="s">
        <v>304</v>
      </c>
      <c r="AU226" s="18" t="s">
        <v>79</v>
      </c>
    </row>
    <row r="227" spans="1:65" s="13" customFormat="1">
      <c r="B227" s="152"/>
      <c r="D227" s="148" t="s">
        <v>181</v>
      </c>
      <c r="E227" s="153" t="s">
        <v>3</v>
      </c>
      <c r="F227" s="154" t="s">
        <v>2694</v>
      </c>
      <c r="H227" s="153" t="s">
        <v>3</v>
      </c>
      <c r="L227" s="152"/>
      <c r="M227" s="155"/>
      <c r="N227" s="156"/>
      <c r="O227" s="156"/>
      <c r="P227" s="156"/>
      <c r="Q227" s="156"/>
      <c r="R227" s="156"/>
      <c r="S227" s="156"/>
      <c r="T227" s="157"/>
      <c r="AT227" s="153" t="s">
        <v>181</v>
      </c>
      <c r="AU227" s="153" t="s">
        <v>79</v>
      </c>
      <c r="AV227" s="13" t="s">
        <v>76</v>
      </c>
      <c r="AW227" s="13" t="s">
        <v>31</v>
      </c>
      <c r="AX227" s="13" t="s">
        <v>70</v>
      </c>
      <c r="AY227" s="153" t="s">
        <v>173</v>
      </c>
    </row>
    <row r="228" spans="1:65" s="14" customFormat="1">
      <c r="B228" s="158"/>
      <c r="D228" s="148" t="s">
        <v>181</v>
      </c>
      <c r="E228" s="159" t="s">
        <v>3</v>
      </c>
      <c r="F228" s="160" t="s">
        <v>2695</v>
      </c>
      <c r="H228" s="161">
        <v>2.25</v>
      </c>
      <c r="L228" s="158"/>
      <c r="M228" s="162"/>
      <c r="N228" s="163"/>
      <c r="O228" s="163"/>
      <c r="P228" s="163"/>
      <c r="Q228" s="163"/>
      <c r="R228" s="163"/>
      <c r="S228" s="163"/>
      <c r="T228" s="164"/>
      <c r="AT228" s="159" t="s">
        <v>181</v>
      </c>
      <c r="AU228" s="159" t="s">
        <v>79</v>
      </c>
      <c r="AV228" s="14" t="s">
        <v>79</v>
      </c>
      <c r="AW228" s="14" t="s">
        <v>31</v>
      </c>
      <c r="AX228" s="14" t="s">
        <v>70</v>
      </c>
      <c r="AY228" s="159" t="s">
        <v>173</v>
      </c>
    </row>
    <row r="229" spans="1:65" s="15" customFormat="1">
      <c r="B229" s="165"/>
      <c r="D229" s="148" t="s">
        <v>181</v>
      </c>
      <c r="E229" s="166" t="s">
        <v>3</v>
      </c>
      <c r="F229" s="167" t="s">
        <v>188</v>
      </c>
      <c r="H229" s="168">
        <v>2.25</v>
      </c>
      <c r="L229" s="165"/>
      <c r="M229" s="169"/>
      <c r="N229" s="170"/>
      <c r="O229" s="170"/>
      <c r="P229" s="170"/>
      <c r="Q229" s="170"/>
      <c r="R229" s="170"/>
      <c r="S229" s="170"/>
      <c r="T229" s="171"/>
      <c r="AT229" s="166" t="s">
        <v>181</v>
      </c>
      <c r="AU229" s="166" t="s">
        <v>79</v>
      </c>
      <c r="AV229" s="15" t="s">
        <v>178</v>
      </c>
      <c r="AW229" s="15" t="s">
        <v>31</v>
      </c>
      <c r="AX229" s="15" t="s">
        <v>76</v>
      </c>
      <c r="AY229" s="166" t="s">
        <v>173</v>
      </c>
    </row>
    <row r="230" spans="1:65" s="2" customFormat="1" ht="21.75" customHeight="1">
      <c r="A230" s="30"/>
      <c r="B230" s="135"/>
      <c r="C230" s="136" t="s">
        <v>280</v>
      </c>
      <c r="D230" s="136" t="s">
        <v>175</v>
      </c>
      <c r="E230" s="137" t="s">
        <v>2282</v>
      </c>
      <c r="F230" s="138" t="s">
        <v>2283</v>
      </c>
      <c r="G230" s="139" t="s">
        <v>239</v>
      </c>
      <c r="H230" s="140">
        <v>3.5999999999999997E-2</v>
      </c>
      <c r="I230" s="141"/>
      <c r="J230" s="141">
        <f>ROUND(I230*H230,2)</f>
        <v>0</v>
      </c>
      <c r="K230" s="138" t="s">
        <v>177</v>
      </c>
      <c r="L230" s="31"/>
      <c r="M230" s="142" t="s">
        <v>3</v>
      </c>
      <c r="N230" s="143" t="s">
        <v>41</v>
      </c>
      <c r="O230" s="144">
        <v>16.73</v>
      </c>
      <c r="P230" s="144">
        <f>O230*H230</f>
        <v>0.60227999999999993</v>
      </c>
      <c r="Q230" s="144">
        <v>1.104285</v>
      </c>
      <c r="R230" s="144">
        <f>Q230*H230</f>
        <v>3.9754259999999993E-2</v>
      </c>
      <c r="S230" s="144">
        <v>0</v>
      </c>
      <c r="T230" s="145">
        <f>S230*H230</f>
        <v>0</v>
      </c>
      <c r="U230" s="30"/>
      <c r="V230" s="30"/>
      <c r="W230" s="30"/>
      <c r="X230" s="30"/>
      <c r="Y230" s="30"/>
      <c r="Z230" s="30"/>
      <c r="AA230" s="30"/>
      <c r="AB230" s="30"/>
      <c r="AC230" s="30"/>
      <c r="AD230" s="30"/>
      <c r="AE230" s="30"/>
      <c r="AR230" s="146" t="s">
        <v>178</v>
      </c>
      <c r="AT230" s="146" t="s">
        <v>175</v>
      </c>
      <c r="AU230" s="146" t="s">
        <v>79</v>
      </c>
      <c r="AY230" s="18" t="s">
        <v>173</v>
      </c>
      <c r="BE230" s="147">
        <f>IF(N230="základní",J230,0)</f>
        <v>0</v>
      </c>
      <c r="BF230" s="147">
        <f>IF(N230="snížená",J230,0)</f>
        <v>0</v>
      </c>
      <c r="BG230" s="147">
        <f>IF(N230="zákl. přenesená",J230,0)</f>
        <v>0</v>
      </c>
      <c r="BH230" s="147">
        <f>IF(N230="sníž. přenesená",J230,0)</f>
        <v>0</v>
      </c>
      <c r="BI230" s="147">
        <f>IF(N230="nulová",J230,0)</f>
        <v>0</v>
      </c>
      <c r="BJ230" s="18" t="s">
        <v>76</v>
      </c>
      <c r="BK230" s="147">
        <f>ROUND(I230*H230,2)</f>
        <v>0</v>
      </c>
      <c r="BL230" s="18" t="s">
        <v>178</v>
      </c>
      <c r="BM230" s="146" t="s">
        <v>2696</v>
      </c>
    </row>
    <row r="231" spans="1:65" s="2" customFormat="1" ht="175.5">
      <c r="A231" s="30"/>
      <c r="B231" s="31"/>
      <c r="C231" s="30"/>
      <c r="D231" s="148" t="s">
        <v>179</v>
      </c>
      <c r="E231" s="30"/>
      <c r="F231" s="149" t="s">
        <v>2279</v>
      </c>
      <c r="G231" s="30"/>
      <c r="H231" s="30"/>
      <c r="I231" s="30"/>
      <c r="J231" s="30"/>
      <c r="K231" s="30"/>
      <c r="L231" s="31"/>
      <c r="M231" s="150"/>
      <c r="N231" s="151"/>
      <c r="O231" s="51"/>
      <c r="P231" s="51"/>
      <c r="Q231" s="51"/>
      <c r="R231" s="51"/>
      <c r="S231" s="51"/>
      <c r="T231" s="52"/>
      <c r="U231" s="30"/>
      <c r="V231" s="30"/>
      <c r="W231" s="30"/>
      <c r="X231" s="30"/>
      <c r="Y231" s="30"/>
      <c r="Z231" s="30"/>
      <c r="AA231" s="30"/>
      <c r="AB231" s="30"/>
      <c r="AC231" s="30"/>
      <c r="AD231" s="30"/>
      <c r="AE231" s="30"/>
      <c r="AT231" s="18" t="s">
        <v>179</v>
      </c>
      <c r="AU231" s="18" t="s">
        <v>79</v>
      </c>
    </row>
    <row r="232" spans="1:65" s="14" customFormat="1">
      <c r="B232" s="158"/>
      <c r="D232" s="148" t="s">
        <v>181</v>
      </c>
      <c r="E232" s="159" t="s">
        <v>3</v>
      </c>
      <c r="F232" s="160" t="s">
        <v>2697</v>
      </c>
      <c r="H232" s="161">
        <v>3.5999999999999997E-2</v>
      </c>
      <c r="L232" s="158"/>
      <c r="M232" s="162"/>
      <c r="N232" s="163"/>
      <c r="O232" s="163"/>
      <c r="P232" s="163"/>
      <c r="Q232" s="163"/>
      <c r="R232" s="163"/>
      <c r="S232" s="163"/>
      <c r="T232" s="164"/>
      <c r="AT232" s="159" t="s">
        <v>181</v>
      </c>
      <c r="AU232" s="159" t="s">
        <v>79</v>
      </c>
      <c r="AV232" s="14" t="s">
        <v>79</v>
      </c>
      <c r="AW232" s="14" t="s">
        <v>31</v>
      </c>
      <c r="AX232" s="14" t="s">
        <v>76</v>
      </c>
      <c r="AY232" s="159" t="s">
        <v>173</v>
      </c>
    </row>
    <row r="233" spans="1:65" s="2" customFormat="1" ht="21.75" customHeight="1">
      <c r="A233" s="30"/>
      <c r="B233" s="135"/>
      <c r="C233" s="136" t="s">
        <v>283</v>
      </c>
      <c r="D233" s="136" t="s">
        <v>175</v>
      </c>
      <c r="E233" s="137" t="s">
        <v>642</v>
      </c>
      <c r="F233" s="138" t="s">
        <v>643</v>
      </c>
      <c r="G233" s="139" t="s">
        <v>176</v>
      </c>
      <c r="H233" s="140">
        <v>18.283999999999999</v>
      </c>
      <c r="I233" s="141"/>
      <c r="J233" s="141">
        <f>ROUND(I233*H233,2)</f>
        <v>0</v>
      </c>
      <c r="K233" s="138" t="s">
        <v>177</v>
      </c>
      <c r="L233" s="31"/>
      <c r="M233" s="142" t="s">
        <v>3</v>
      </c>
      <c r="N233" s="143" t="s">
        <v>41</v>
      </c>
      <c r="O233" s="144">
        <v>0.16600000000000001</v>
      </c>
      <c r="P233" s="144">
        <f>O233*H233</f>
        <v>3.0351439999999998</v>
      </c>
      <c r="Q233" s="144">
        <v>0</v>
      </c>
      <c r="R233" s="144">
        <f>Q233*H233</f>
        <v>0</v>
      </c>
      <c r="S233" s="144">
        <v>0</v>
      </c>
      <c r="T233" s="145">
        <f>S233*H233</f>
        <v>0</v>
      </c>
      <c r="U233" s="30"/>
      <c r="V233" s="30"/>
      <c r="W233" s="30"/>
      <c r="X233" s="30"/>
      <c r="Y233" s="30"/>
      <c r="Z233" s="30"/>
      <c r="AA233" s="30"/>
      <c r="AB233" s="30"/>
      <c r="AC233" s="30"/>
      <c r="AD233" s="30"/>
      <c r="AE233" s="30"/>
      <c r="AR233" s="146" t="s">
        <v>178</v>
      </c>
      <c r="AT233" s="146" t="s">
        <v>175</v>
      </c>
      <c r="AU233" s="146" t="s">
        <v>79</v>
      </c>
      <c r="AY233" s="18" t="s">
        <v>173</v>
      </c>
      <c r="BE233" s="147">
        <f>IF(N233="základní",J233,0)</f>
        <v>0</v>
      </c>
      <c r="BF233" s="147">
        <f>IF(N233="snížená",J233,0)</f>
        <v>0</v>
      </c>
      <c r="BG233" s="147">
        <f>IF(N233="zákl. přenesená",J233,0)</f>
        <v>0</v>
      </c>
      <c r="BH233" s="147">
        <f>IF(N233="sníž. přenesená",J233,0)</f>
        <v>0</v>
      </c>
      <c r="BI233" s="147">
        <f>IF(N233="nulová",J233,0)</f>
        <v>0</v>
      </c>
      <c r="BJ233" s="18" t="s">
        <v>76</v>
      </c>
      <c r="BK233" s="147">
        <f>ROUND(I233*H233,2)</f>
        <v>0</v>
      </c>
      <c r="BL233" s="18" t="s">
        <v>178</v>
      </c>
      <c r="BM233" s="146" t="s">
        <v>2698</v>
      </c>
    </row>
    <row r="234" spans="1:65" s="2" customFormat="1" ht="185.25">
      <c r="A234" s="30"/>
      <c r="B234" s="31"/>
      <c r="C234" s="30"/>
      <c r="D234" s="148" t="s">
        <v>179</v>
      </c>
      <c r="E234" s="30"/>
      <c r="F234" s="149" t="s">
        <v>327</v>
      </c>
      <c r="G234" s="30"/>
      <c r="H234" s="30"/>
      <c r="I234" s="30"/>
      <c r="J234" s="30"/>
      <c r="K234" s="30"/>
      <c r="L234" s="31"/>
      <c r="M234" s="150"/>
      <c r="N234" s="151"/>
      <c r="O234" s="51"/>
      <c r="P234" s="51"/>
      <c r="Q234" s="51"/>
      <c r="R234" s="51"/>
      <c r="S234" s="51"/>
      <c r="T234" s="52"/>
      <c r="U234" s="30"/>
      <c r="V234" s="30"/>
      <c r="W234" s="30"/>
      <c r="X234" s="30"/>
      <c r="Y234" s="30"/>
      <c r="Z234" s="30"/>
      <c r="AA234" s="30"/>
      <c r="AB234" s="30"/>
      <c r="AC234" s="30"/>
      <c r="AD234" s="30"/>
      <c r="AE234" s="30"/>
      <c r="AT234" s="18" t="s">
        <v>179</v>
      </c>
      <c r="AU234" s="18" t="s">
        <v>79</v>
      </c>
    </row>
    <row r="235" spans="1:65" s="13" customFormat="1" ht="22.5">
      <c r="B235" s="152"/>
      <c r="D235" s="148" t="s">
        <v>181</v>
      </c>
      <c r="E235" s="153" t="s">
        <v>3</v>
      </c>
      <c r="F235" s="154" t="s">
        <v>192</v>
      </c>
      <c r="H235" s="153" t="s">
        <v>3</v>
      </c>
      <c r="L235" s="152"/>
      <c r="M235" s="155"/>
      <c r="N235" s="156"/>
      <c r="O235" s="156"/>
      <c r="P235" s="156"/>
      <c r="Q235" s="156"/>
      <c r="R235" s="156"/>
      <c r="S235" s="156"/>
      <c r="T235" s="157"/>
      <c r="AT235" s="153" t="s">
        <v>181</v>
      </c>
      <c r="AU235" s="153" t="s">
        <v>79</v>
      </c>
      <c r="AV235" s="13" t="s">
        <v>76</v>
      </c>
      <c r="AW235" s="13" t="s">
        <v>31</v>
      </c>
      <c r="AX235" s="13" t="s">
        <v>70</v>
      </c>
      <c r="AY235" s="153" t="s">
        <v>173</v>
      </c>
    </row>
    <row r="236" spans="1:65" s="14" customFormat="1" ht="22.5">
      <c r="B236" s="158"/>
      <c r="D236" s="148" t="s">
        <v>181</v>
      </c>
      <c r="E236" s="159" t="s">
        <v>3</v>
      </c>
      <c r="F236" s="160" t="s">
        <v>2699</v>
      </c>
      <c r="H236" s="161">
        <v>18.283999999999999</v>
      </c>
      <c r="L236" s="158"/>
      <c r="M236" s="162"/>
      <c r="N236" s="163"/>
      <c r="O236" s="163"/>
      <c r="P236" s="163"/>
      <c r="Q236" s="163"/>
      <c r="R236" s="163"/>
      <c r="S236" s="163"/>
      <c r="T236" s="164"/>
      <c r="AT236" s="159" t="s">
        <v>181</v>
      </c>
      <c r="AU236" s="159" t="s">
        <v>79</v>
      </c>
      <c r="AV236" s="14" t="s">
        <v>79</v>
      </c>
      <c r="AW236" s="14" t="s">
        <v>31</v>
      </c>
      <c r="AX236" s="14" t="s">
        <v>70</v>
      </c>
      <c r="AY236" s="159" t="s">
        <v>173</v>
      </c>
    </row>
    <row r="237" spans="1:65" s="15" customFormat="1">
      <c r="B237" s="165"/>
      <c r="D237" s="148" t="s">
        <v>181</v>
      </c>
      <c r="E237" s="166" t="s">
        <v>3</v>
      </c>
      <c r="F237" s="167" t="s">
        <v>188</v>
      </c>
      <c r="H237" s="168">
        <v>18.283999999999999</v>
      </c>
      <c r="L237" s="165"/>
      <c r="M237" s="169"/>
      <c r="N237" s="170"/>
      <c r="O237" s="170"/>
      <c r="P237" s="170"/>
      <c r="Q237" s="170"/>
      <c r="R237" s="170"/>
      <c r="S237" s="170"/>
      <c r="T237" s="171"/>
      <c r="AT237" s="166" t="s">
        <v>181</v>
      </c>
      <c r="AU237" s="166" t="s">
        <v>79</v>
      </c>
      <c r="AV237" s="15" t="s">
        <v>178</v>
      </c>
      <c r="AW237" s="15" t="s">
        <v>31</v>
      </c>
      <c r="AX237" s="15" t="s">
        <v>76</v>
      </c>
      <c r="AY237" s="166" t="s">
        <v>173</v>
      </c>
    </row>
    <row r="238" spans="1:65" s="2" customFormat="1" ht="21.75" customHeight="1">
      <c r="A238" s="30"/>
      <c r="B238" s="135"/>
      <c r="C238" s="136" t="s">
        <v>287</v>
      </c>
      <c r="D238" s="136" t="s">
        <v>175</v>
      </c>
      <c r="E238" s="137" t="s">
        <v>325</v>
      </c>
      <c r="F238" s="138" t="s">
        <v>326</v>
      </c>
      <c r="G238" s="139" t="s">
        <v>176</v>
      </c>
      <c r="H238" s="140">
        <v>1.6</v>
      </c>
      <c r="I238" s="141"/>
      <c r="J238" s="141">
        <f>ROUND(I238*H238,2)</f>
        <v>0</v>
      </c>
      <c r="K238" s="138" t="s">
        <v>177</v>
      </c>
      <c r="L238" s="31"/>
      <c r="M238" s="142" t="s">
        <v>3</v>
      </c>
      <c r="N238" s="143" t="s">
        <v>41</v>
      </c>
      <c r="O238" s="144">
        <v>0.248</v>
      </c>
      <c r="P238" s="144">
        <f>O238*H238</f>
        <v>0.39680000000000004</v>
      </c>
      <c r="Q238" s="144">
        <v>0</v>
      </c>
      <c r="R238" s="144">
        <f>Q238*H238</f>
        <v>0</v>
      </c>
      <c r="S238" s="144">
        <v>0</v>
      </c>
      <c r="T238" s="145">
        <f>S238*H238</f>
        <v>0</v>
      </c>
      <c r="U238" s="30"/>
      <c r="V238" s="30"/>
      <c r="W238" s="30"/>
      <c r="X238" s="30"/>
      <c r="Y238" s="30"/>
      <c r="Z238" s="30"/>
      <c r="AA238" s="30"/>
      <c r="AB238" s="30"/>
      <c r="AC238" s="30"/>
      <c r="AD238" s="30"/>
      <c r="AE238" s="30"/>
      <c r="AR238" s="146" t="s">
        <v>178</v>
      </c>
      <c r="AT238" s="146" t="s">
        <v>175</v>
      </c>
      <c r="AU238" s="146" t="s">
        <v>79</v>
      </c>
      <c r="AY238" s="18" t="s">
        <v>173</v>
      </c>
      <c r="BE238" s="147">
        <f>IF(N238="základní",J238,0)</f>
        <v>0</v>
      </c>
      <c r="BF238" s="147">
        <f>IF(N238="snížená",J238,0)</f>
        <v>0</v>
      </c>
      <c r="BG238" s="147">
        <f>IF(N238="zákl. přenesená",J238,0)</f>
        <v>0</v>
      </c>
      <c r="BH238" s="147">
        <f>IF(N238="sníž. přenesená",J238,0)</f>
        <v>0</v>
      </c>
      <c r="BI238" s="147">
        <f>IF(N238="nulová",J238,0)</f>
        <v>0</v>
      </c>
      <c r="BJ238" s="18" t="s">
        <v>76</v>
      </c>
      <c r="BK238" s="147">
        <f>ROUND(I238*H238,2)</f>
        <v>0</v>
      </c>
      <c r="BL238" s="18" t="s">
        <v>178</v>
      </c>
      <c r="BM238" s="146" t="s">
        <v>2700</v>
      </c>
    </row>
    <row r="239" spans="1:65" s="2" customFormat="1" ht="185.25">
      <c r="A239" s="30"/>
      <c r="B239" s="31"/>
      <c r="C239" s="30"/>
      <c r="D239" s="148" t="s">
        <v>179</v>
      </c>
      <c r="E239" s="30"/>
      <c r="F239" s="149" t="s">
        <v>327</v>
      </c>
      <c r="G239" s="30"/>
      <c r="H239" s="30"/>
      <c r="I239" s="30"/>
      <c r="J239" s="30"/>
      <c r="K239" s="30"/>
      <c r="L239" s="31"/>
      <c r="M239" s="150"/>
      <c r="N239" s="151"/>
      <c r="O239" s="51"/>
      <c r="P239" s="51"/>
      <c r="Q239" s="51"/>
      <c r="R239" s="51"/>
      <c r="S239" s="51"/>
      <c r="T239" s="52"/>
      <c r="U239" s="30"/>
      <c r="V239" s="30"/>
      <c r="W239" s="30"/>
      <c r="X239" s="30"/>
      <c r="Y239" s="30"/>
      <c r="Z239" s="30"/>
      <c r="AA239" s="30"/>
      <c r="AB239" s="30"/>
      <c r="AC239" s="30"/>
      <c r="AD239" s="30"/>
      <c r="AE239" s="30"/>
      <c r="AT239" s="18" t="s">
        <v>179</v>
      </c>
      <c r="AU239" s="18" t="s">
        <v>79</v>
      </c>
    </row>
    <row r="240" spans="1:65" s="14" customFormat="1">
      <c r="B240" s="158"/>
      <c r="D240" s="148" t="s">
        <v>181</v>
      </c>
      <c r="E240" s="159" t="s">
        <v>3</v>
      </c>
      <c r="F240" s="160" t="s">
        <v>2701</v>
      </c>
      <c r="H240" s="161">
        <v>1.6</v>
      </c>
      <c r="L240" s="158"/>
      <c r="M240" s="162"/>
      <c r="N240" s="163"/>
      <c r="O240" s="163"/>
      <c r="P240" s="163"/>
      <c r="Q240" s="163"/>
      <c r="R240" s="163"/>
      <c r="S240" s="163"/>
      <c r="T240" s="164"/>
      <c r="AT240" s="159" t="s">
        <v>181</v>
      </c>
      <c r="AU240" s="159" t="s">
        <v>79</v>
      </c>
      <c r="AV240" s="14" t="s">
        <v>79</v>
      </c>
      <c r="AW240" s="14" t="s">
        <v>31</v>
      </c>
      <c r="AX240" s="14" t="s">
        <v>70</v>
      </c>
      <c r="AY240" s="159" t="s">
        <v>173</v>
      </c>
    </row>
    <row r="241" spans="1:65" s="15" customFormat="1">
      <c r="B241" s="165"/>
      <c r="D241" s="148" t="s">
        <v>181</v>
      </c>
      <c r="E241" s="166" t="s">
        <v>3</v>
      </c>
      <c r="F241" s="167" t="s">
        <v>188</v>
      </c>
      <c r="H241" s="168">
        <v>1.6</v>
      </c>
      <c r="L241" s="165"/>
      <c r="M241" s="169"/>
      <c r="N241" s="170"/>
      <c r="O241" s="170"/>
      <c r="P241" s="170"/>
      <c r="Q241" s="170"/>
      <c r="R241" s="170"/>
      <c r="S241" s="170"/>
      <c r="T241" s="171"/>
      <c r="AT241" s="166" t="s">
        <v>181</v>
      </c>
      <c r="AU241" s="166" t="s">
        <v>79</v>
      </c>
      <c r="AV241" s="15" t="s">
        <v>178</v>
      </c>
      <c r="AW241" s="15" t="s">
        <v>31</v>
      </c>
      <c r="AX241" s="15" t="s">
        <v>76</v>
      </c>
      <c r="AY241" s="166" t="s">
        <v>173</v>
      </c>
    </row>
    <row r="242" spans="1:65" s="2" customFormat="1" ht="21.75" customHeight="1">
      <c r="A242" s="30"/>
      <c r="B242" s="135"/>
      <c r="C242" s="136" t="s">
        <v>290</v>
      </c>
      <c r="D242" s="136" t="s">
        <v>175</v>
      </c>
      <c r="E242" s="137" t="s">
        <v>2702</v>
      </c>
      <c r="F242" s="138" t="s">
        <v>2703</v>
      </c>
      <c r="G242" s="139" t="s">
        <v>200</v>
      </c>
      <c r="H242" s="140">
        <v>1.494</v>
      </c>
      <c r="I242" s="141"/>
      <c r="J242" s="141">
        <f>ROUND(I242*H242,2)</f>
        <v>0</v>
      </c>
      <c r="K242" s="138" t="s">
        <v>177</v>
      </c>
      <c r="L242" s="31"/>
      <c r="M242" s="142" t="s">
        <v>3</v>
      </c>
      <c r="N242" s="143" t="s">
        <v>41</v>
      </c>
      <c r="O242" s="144">
        <v>1.548</v>
      </c>
      <c r="P242" s="144">
        <f>O242*H242</f>
        <v>2.3127119999999999</v>
      </c>
      <c r="Q242" s="144">
        <v>0</v>
      </c>
      <c r="R242" s="144">
        <f>Q242*H242</f>
        <v>0</v>
      </c>
      <c r="S242" s="144">
        <v>0</v>
      </c>
      <c r="T242" s="145">
        <f>S242*H242</f>
        <v>0</v>
      </c>
      <c r="U242" s="30"/>
      <c r="V242" s="30"/>
      <c r="W242" s="30"/>
      <c r="X242" s="30"/>
      <c r="Y242" s="30"/>
      <c r="Z242" s="30"/>
      <c r="AA242" s="30"/>
      <c r="AB242" s="30"/>
      <c r="AC242" s="30"/>
      <c r="AD242" s="30"/>
      <c r="AE242" s="30"/>
      <c r="AR242" s="146" t="s">
        <v>178</v>
      </c>
      <c r="AT242" s="146" t="s">
        <v>175</v>
      </c>
      <c r="AU242" s="146" t="s">
        <v>79</v>
      </c>
      <c r="AY242" s="18" t="s">
        <v>173</v>
      </c>
      <c r="BE242" s="147">
        <f>IF(N242="základní",J242,0)</f>
        <v>0</v>
      </c>
      <c r="BF242" s="147">
        <f>IF(N242="snížená",J242,0)</f>
        <v>0</v>
      </c>
      <c r="BG242" s="147">
        <f>IF(N242="zákl. přenesená",J242,0)</f>
        <v>0</v>
      </c>
      <c r="BH242" s="147">
        <f>IF(N242="sníž. přenesená",J242,0)</f>
        <v>0</v>
      </c>
      <c r="BI242" s="147">
        <f>IF(N242="nulová",J242,0)</f>
        <v>0</v>
      </c>
      <c r="BJ242" s="18" t="s">
        <v>76</v>
      </c>
      <c r="BK242" s="147">
        <f>ROUND(I242*H242,2)</f>
        <v>0</v>
      </c>
      <c r="BL242" s="18" t="s">
        <v>178</v>
      </c>
      <c r="BM242" s="146" t="s">
        <v>2704</v>
      </c>
    </row>
    <row r="243" spans="1:65" s="2" customFormat="1" ht="204.75">
      <c r="A243" s="30"/>
      <c r="B243" s="31"/>
      <c r="C243" s="30"/>
      <c r="D243" s="148" t="s">
        <v>179</v>
      </c>
      <c r="E243" s="30"/>
      <c r="F243" s="149" t="s">
        <v>332</v>
      </c>
      <c r="G243" s="30"/>
      <c r="H243" s="30"/>
      <c r="I243" s="30"/>
      <c r="J243" s="30"/>
      <c r="K243" s="30"/>
      <c r="L243" s="31"/>
      <c r="M243" s="150"/>
      <c r="N243" s="151"/>
      <c r="O243" s="51"/>
      <c r="P243" s="51"/>
      <c r="Q243" s="51"/>
      <c r="R243" s="51"/>
      <c r="S243" s="51"/>
      <c r="T243" s="52"/>
      <c r="U243" s="30"/>
      <c r="V243" s="30"/>
      <c r="W243" s="30"/>
      <c r="X243" s="30"/>
      <c r="Y243" s="30"/>
      <c r="Z243" s="30"/>
      <c r="AA243" s="30"/>
      <c r="AB243" s="30"/>
      <c r="AC243" s="30"/>
      <c r="AD243" s="30"/>
      <c r="AE243" s="30"/>
      <c r="AT243" s="18" t="s">
        <v>179</v>
      </c>
      <c r="AU243" s="18" t="s">
        <v>79</v>
      </c>
    </row>
    <row r="244" spans="1:65" s="13" customFormat="1">
      <c r="B244" s="152"/>
      <c r="D244" s="148" t="s">
        <v>181</v>
      </c>
      <c r="E244" s="153" t="s">
        <v>3</v>
      </c>
      <c r="F244" s="154" t="s">
        <v>2705</v>
      </c>
      <c r="H244" s="153" t="s">
        <v>3</v>
      </c>
      <c r="L244" s="152"/>
      <c r="M244" s="155"/>
      <c r="N244" s="156"/>
      <c r="O244" s="156"/>
      <c r="P244" s="156"/>
      <c r="Q244" s="156"/>
      <c r="R244" s="156"/>
      <c r="S244" s="156"/>
      <c r="T244" s="157"/>
      <c r="AT244" s="153" t="s">
        <v>181</v>
      </c>
      <c r="AU244" s="153" t="s">
        <v>79</v>
      </c>
      <c r="AV244" s="13" t="s">
        <v>76</v>
      </c>
      <c r="AW244" s="13" t="s">
        <v>31</v>
      </c>
      <c r="AX244" s="13" t="s">
        <v>70</v>
      </c>
      <c r="AY244" s="153" t="s">
        <v>173</v>
      </c>
    </row>
    <row r="245" spans="1:65" s="13" customFormat="1">
      <c r="B245" s="152"/>
      <c r="D245" s="148" t="s">
        <v>181</v>
      </c>
      <c r="E245" s="153" t="s">
        <v>3</v>
      </c>
      <c r="F245" s="154" t="s">
        <v>513</v>
      </c>
      <c r="H245" s="153" t="s">
        <v>3</v>
      </c>
      <c r="L245" s="152"/>
      <c r="M245" s="155"/>
      <c r="N245" s="156"/>
      <c r="O245" s="156"/>
      <c r="P245" s="156"/>
      <c r="Q245" s="156"/>
      <c r="R245" s="156"/>
      <c r="S245" s="156"/>
      <c r="T245" s="157"/>
      <c r="AT245" s="153" t="s">
        <v>181</v>
      </c>
      <c r="AU245" s="153" t="s">
        <v>79</v>
      </c>
      <c r="AV245" s="13" t="s">
        <v>76</v>
      </c>
      <c r="AW245" s="13" t="s">
        <v>31</v>
      </c>
      <c r="AX245" s="13" t="s">
        <v>70</v>
      </c>
      <c r="AY245" s="153" t="s">
        <v>173</v>
      </c>
    </row>
    <row r="246" spans="1:65" s="14" customFormat="1">
      <c r="B246" s="158"/>
      <c r="D246" s="148" t="s">
        <v>181</v>
      </c>
      <c r="E246" s="159" t="s">
        <v>3</v>
      </c>
      <c r="F246" s="160" t="s">
        <v>2706</v>
      </c>
      <c r="H246" s="161">
        <v>1.139</v>
      </c>
      <c r="L246" s="158"/>
      <c r="M246" s="162"/>
      <c r="N246" s="163"/>
      <c r="O246" s="163"/>
      <c r="P246" s="163"/>
      <c r="Q246" s="163"/>
      <c r="R246" s="163"/>
      <c r="S246" s="163"/>
      <c r="T246" s="164"/>
      <c r="AT246" s="159" t="s">
        <v>181</v>
      </c>
      <c r="AU246" s="159" t="s">
        <v>79</v>
      </c>
      <c r="AV246" s="14" t="s">
        <v>79</v>
      </c>
      <c r="AW246" s="14" t="s">
        <v>31</v>
      </c>
      <c r="AX246" s="14" t="s">
        <v>70</v>
      </c>
      <c r="AY246" s="159" t="s">
        <v>173</v>
      </c>
    </row>
    <row r="247" spans="1:65" s="14" customFormat="1">
      <c r="B247" s="158"/>
      <c r="D247" s="148" t="s">
        <v>181</v>
      </c>
      <c r="E247" s="159" t="s">
        <v>3</v>
      </c>
      <c r="F247" s="160" t="s">
        <v>2707</v>
      </c>
      <c r="H247" s="161">
        <v>0.35499999999999998</v>
      </c>
      <c r="L247" s="158"/>
      <c r="M247" s="162"/>
      <c r="N247" s="163"/>
      <c r="O247" s="163"/>
      <c r="P247" s="163"/>
      <c r="Q247" s="163"/>
      <c r="R247" s="163"/>
      <c r="S247" s="163"/>
      <c r="T247" s="164"/>
      <c r="AT247" s="159" t="s">
        <v>181</v>
      </c>
      <c r="AU247" s="159" t="s">
        <v>79</v>
      </c>
      <c r="AV247" s="14" t="s">
        <v>79</v>
      </c>
      <c r="AW247" s="14" t="s">
        <v>31</v>
      </c>
      <c r="AX247" s="14" t="s">
        <v>70</v>
      </c>
      <c r="AY247" s="159" t="s">
        <v>173</v>
      </c>
    </row>
    <row r="248" spans="1:65" s="15" customFormat="1">
      <c r="B248" s="165"/>
      <c r="D248" s="148" t="s">
        <v>181</v>
      </c>
      <c r="E248" s="166" t="s">
        <v>3</v>
      </c>
      <c r="F248" s="167" t="s">
        <v>188</v>
      </c>
      <c r="H248" s="168">
        <v>1.494</v>
      </c>
      <c r="L248" s="165"/>
      <c r="M248" s="169"/>
      <c r="N248" s="170"/>
      <c r="O248" s="170"/>
      <c r="P248" s="170"/>
      <c r="Q248" s="170"/>
      <c r="R248" s="170"/>
      <c r="S248" s="170"/>
      <c r="T248" s="171"/>
      <c r="AT248" s="166" t="s">
        <v>181</v>
      </c>
      <c r="AU248" s="166" t="s">
        <v>79</v>
      </c>
      <c r="AV248" s="15" t="s">
        <v>178</v>
      </c>
      <c r="AW248" s="15" t="s">
        <v>31</v>
      </c>
      <c r="AX248" s="15" t="s">
        <v>76</v>
      </c>
      <c r="AY248" s="166" t="s">
        <v>173</v>
      </c>
    </row>
    <row r="249" spans="1:65" s="2" customFormat="1" ht="44.25" customHeight="1">
      <c r="A249" s="30"/>
      <c r="B249" s="135"/>
      <c r="C249" s="136" t="s">
        <v>297</v>
      </c>
      <c r="D249" s="136" t="s">
        <v>175</v>
      </c>
      <c r="E249" s="137" t="s">
        <v>2708</v>
      </c>
      <c r="F249" s="138" t="s">
        <v>2709</v>
      </c>
      <c r="G249" s="139" t="s">
        <v>176</v>
      </c>
      <c r="H249" s="140">
        <v>1.6</v>
      </c>
      <c r="I249" s="141"/>
      <c r="J249" s="141">
        <f>ROUND(I249*H249,2)</f>
        <v>0</v>
      </c>
      <c r="K249" s="138" t="s">
        <v>177</v>
      </c>
      <c r="L249" s="31"/>
      <c r="M249" s="142" t="s">
        <v>3</v>
      </c>
      <c r="N249" s="143" t="s">
        <v>41</v>
      </c>
      <c r="O249" s="144">
        <v>2.39</v>
      </c>
      <c r="P249" s="144">
        <f>O249*H249</f>
        <v>3.8240000000000003</v>
      </c>
      <c r="Q249" s="144">
        <v>0.78062047999999995</v>
      </c>
      <c r="R249" s="144">
        <f>Q249*H249</f>
        <v>1.2489927679999999</v>
      </c>
      <c r="S249" s="144">
        <v>0</v>
      </c>
      <c r="T249" s="145">
        <f>S249*H249</f>
        <v>0</v>
      </c>
      <c r="U249" s="30"/>
      <c r="V249" s="30"/>
      <c r="W249" s="30"/>
      <c r="X249" s="30"/>
      <c r="Y249" s="30"/>
      <c r="Z249" s="30"/>
      <c r="AA249" s="30"/>
      <c r="AB249" s="30"/>
      <c r="AC249" s="30"/>
      <c r="AD249" s="30"/>
      <c r="AE249" s="30"/>
      <c r="AR249" s="146" t="s">
        <v>178</v>
      </c>
      <c r="AT249" s="146" t="s">
        <v>175</v>
      </c>
      <c r="AU249" s="146" t="s">
        <v>79</v>
      </c>
      <c r="AY249" s="18" t="s">
        <v>173</v>
      </c>
      <c r="BE249" s="147">
        <f>IF(N249="základní",J249,0)</f>
        <v>0</v>
      </c>
      <c r="BF249" s="147">
        <f>IF(N249="snížená",J249,0)</f>
        <v>0</v>
      </c>
      <c r="BG249" s="147">
        <f>IF(N249="zákl. přenesená",J249,0)</f>
        <v>0</v>
      </c>
      <c r="BH249" s="147">
        <f>IF(N249="sníž. přenesená",J249,0)</f>
        <v>0</v>
      </c>
      <c r="BI249" s="147">
        <f>IF(N249="nulová",J249,0)</f>
        <v>0</v>
      </c>
      <c r="BJ249" s="18" t="s">
        <v>76</v>
      </c>
      <c r="BK249" s="147">
        <f>ROUND(I249*H249,2)</f>
        <v>0</v>
      </c>
      <c r="BL249" s="18" t="s">
        <v>178</v>
      </c>
      <c r="BM249" s="146" t="s">
        <v>2710</v>
      </c>
    </row>
    <row r="250" spans="1:65" s="13" customFormat="1" ht="22.5">
      <c r="B250" s="152"/>
      <c r="D250" s="148" t="s">
        <v>181</v>
      </c>
      <c r="E250" s="153" t="s">
        <v>3</v>
      </c>
      <c r="F250" s="154" t="s">
        <v>1493</v>
      </c>
      <c r="H250" s="153" t="s">
        <v>3</v>
      </c>
      <c r="L250" s="152"/>
      <c r="M250" s="155"/>
      <c r="N250" s="156"/>
      <c r="O250" s="156"/>
      <c r="P250" s="156"/>
      <c r="Q250" s="156"/>
      <c r="R250" s="156"/>
      <c r="S250" s="156"/>
      <c r="T250" s="157"/>
      <c r="AT250" s="153" t="s">
        <v>181</v>
      </c>
      <c r="AU250" s="153" t="s">
        <v>79</v>
      </c>
      <c r="AV250" s="13" t="s">
        <v>76</v>
      </c>
      <c r="AW250" s="13" t="s">
        <v>31</v>
      </c>
      <c r="AX250" s="13" t="s">
        <v>70</v>
      </c>
      <c r="AY250" s="153" t="s">
        <v>173</v>
      </c>
    </row>
    <row r="251" spans="1:65" s="14" customFormat="1">
      <c r="B251" s="158"/>
      <c r="D251" s="148" t="s">
        <v>181</v>
      </c>
      <c r="E251" s="159" t="s">
        <v>3</v>
      </c>
      <c r="F251" s="160" t="s">
        <v>2711</v>
      </c>
      <c r="H251" s="161">
        <v>1.6</v>
      </c>
      <c r="L251" s="158"/>
      <c r="M251" s="162"/>
      <c r="N251" s="163"/>
      <c r="O251" s="163"/>
      <c r="P251" s="163"/>
      <c r="Q251" s="163"/>
      <c r="R251" s="163"/>
      <c r="S251" s="163"/>
      <c r="T251" s="164"/>
      <c r="AT251" s="159" t="s">
        <v>181</v>
      </c>
      <c r="AU251" s="159" t="s">
        <v>79</v>
      </c>
      <c r="AV251" s="14" t="s">
        <v>79</v>
      </c>
      <c r="AW251" s="14" t="s">
        <v>31</v>
      </c>
      <c r="AX251" s="14" t="s">
        <v>70</v>
      </c>
      <c r="AY251" s="159" t="s">
        <v>173</v>
      </c>
    </row>
    <row r="252" spans="1:65" s="15" customFormat="1">
      <c r="B252" s="165"/>
      <c r="D252" s="148" t="s">
        <v>181</v>
      </c>
      <c r="E252" s="166" t="s">
        <v>3</v>
      </c>
      <c r="F252" s="167" t="s">
        <v>188</v>
      </c>
      <c r="H252" s="168">
        <v>1.6</v>
      </c>
      <c r="L252" s="165"/>
      <c r="M252" s="169"/>
      <c r="N252" s="170"/>
      <c r="O252" s="170"/>
      <c r="P252" s="170"/>
      <c r="Q252" s="170"/>
      <c r="R252" s="170"/>
      <c r="S252" s="170"/>
      <c r="T252" s="171"/>
      <c r="AT252" s="166" t="s">
        <v>181</v>
      </c>
      <c r="AU252" s="166" t="s">
        <v>79</v>
      </c>
      <c r="AV252" s="15" t="s">
        <v>178</v>
      </c>
      <c r="AW252" s="15" t="s">
        <v>31</v>
      </c>
      <c r="AX252" s="15" t="s">
        <v>76</v>
      </c>
      <c r="AY252" s="166" t="s">
        <v>173</v>
      </c>
    </row>
    <row r="253" spans="1:65" s="12" customFormat="1" ht="22.9" customHeight="1">
      <c r="B253" s="123"/>
      <c r="D253" s="124" t="s">
        <v>69</v>
      </c>
      <c r="E253" s="133" t="s">
        <v>197</v>
      </c>
      <c r="F253" s="133" t="s">
        <v>342</v>
      </c>
      <c r="J253" s="134">
        <f>BK253</f>
        <v>0</v>
      </c>
      <c r="L253" s="123"/>
      <c r="M253" s="127"/>
      <c r="N253" s="128"/>
      <c r="O253" s="128"/>
      <c r="P253" s="129">
        <f>SUM(P254:P274)</f>
        <v>24.363</v>
      </c>
      <c r="Q253" s="128"/>
      <c r="R253" s="129">
        <f>SUM(R254:R274)</f>
        <v>9.1933000000000007</v>
      </c>
      <c r="S253" s="128"/>
      <c r="T253" s="130">
        <f>SUM(T254:T274)</f>
        <v>0</v>
      </c>
      <c r="AR253" s="124" t="s">
        <v>76</v>
      </c>
      <c r="AT253" s="131" t="s">
        <v>69</v>
      </c>
      <c r="AU253" s="131" t="s">
        <v>76</v>
      </c>
      <c r="AY253" s="124" t="s">
        <v>173</v>
      </c>
      <c r="BK253" s="132">
        <f>SUM(BK254:BK274)</f>
        <v>0</v>
      </c>
    </row>
    <row r="254" spans="1:65" s="2" customFormat="1" ht="21.75" customHeight="1">
      <c r="A254" s="30"/>
      <c r="B254" s="135"/>
      <c r="C254" s="136" t="s">
        <v>301</v>
      </c>
      <c r="D254" s="136" t="s">
        <v>175</v>
      </c>
      <c r="E254" s="137" t="s">
        <v>2712</v>
      </c>
      <c r="F254" s="138" t="s">
        <v>2713</v>
      </c>
      <c r="G254" s="139" t="s">
        <v>176</v>
      </c>
      <c r="H254" s="140">
        <v>17</v>
      </c>
      <c r="I254" s="141"/>
      <c r="J254" s="141">
        <f>ROUND(I254*H254,2)</f>
        <v>0</v>
      </c>
      <c r="K254" s="138" t="s">
        <v>177</v>
      </c>
      <c r="L254" s="31"/>
      <c r="M254" s="142" t="s">
        <v>3</v>
      </c>
      <c r="N254" s="143" t="s">
        <v>41</v>
      </c>
      <c r="O254" s="144">
        <v>2.5999999999999999E-2</v>
      </c>
      <c r="P254" s="144">
        <f>O254*H254</f>
        <v>0.442</v>
      </c>
      <c r="Q254" s="144">
        <v>0</v>
      </c>
      <c r="R254" s="144">
        <f>Q254*H254</f>
        <v>0</v>
      </c>
      <c r="S254" s="144">
        <v>0</v>
      </c>
      <c r="T254" s="145">
        <f>S254*H254</f>
        <v>0</v>
      </c>
      <c r="U254" s="30"/>
      <c r="V254" s="30"/>
      <c r="W254" s="30"/>
      <c r="X254" s="30"/>
      <c r="Y254" s="30"/>
      <c r="Z254" s="30"/>
      <c r="AA254" s="30"/>
      <c r="AB254" s="30"/>
      <c r="AC254" s="30"/>
      <c r="AD254" s="30"/>
      <c r="AE254" s="30"/>
      <c r="AR254" s="146" t="s">
        <v>178</v>
      </c>
      <c r="AT254" s="146" t="s">
        <v>175</v>
      </c>
      <c r="AU254" s="146" t="s">
        <v>79</v>
      </c>
      <c r="AY254" s="18" t="s">
        <v>173</v>
      </c>
      <c r="BE254" s="147">
        <f>IF(N254="základní",J254,0)</f>
        <v>0</v>
      </c>
      <c r="BF254" s="147">
        <f>IF(N254="snížená",J254,0)</f>
        <v>0</v>
      </c>
      <c r="BG254" s="147">
        <f>IF(N254="zákl. přenesená",J254,0)</f>
        <v>0</v>
      </c>
      <c r="BH254" s="147">
        <f>IF(N254="sníž. přenesená",J254,0)</f>
        <v>0</v>
      </c>
      <c r="BI254" s="147">
        <f>IF(N254="nulová",J254,0)</f>
        <v>0</v>
      </c>
      <c r="BJ254" s="18" t="s">
        <v>76</v>
      </c>
      <c r="BK254" s="147">
        <f>ROUND(I254*H254,2)</f>
        <v>0</v>
      </c>
      <c r="BL254" s="18" t="s">
        <v>178</v>
      </c>
      <c r="BM254" s="146" t="s">
        <v>2714</v>
      </c>
    </row>
    <row r="255" spans="1:65" s="13" customFormat="1">
      <c r="B255" s="152"/>
      <c r="D255" s="148" t="s">
        <v>181</v>
      </c>
      <c r="E255" s="153" t="s">
        <v>3</v>
      </c>
      <c r="F255" s="154" t="s">
        <v>378</v>
      </c>
      <c r="H255" s="153" t="s">
        <v>3</v>
      </c>
      <c r="L255" s="152"/>
      <c r="M255" s="155"/>
      <c r="N255" s="156"/>
      <c r="O255" s="156"/>
      <c r="P255" s="156"/>
      <c r="Q255" s="156"/>
      <c r="R255" s="156"/>
      <c r="S255" s="156"/>
      <c r="T255" s="157"/>
      <c r="AT255" s="153" t="s">
        <v>181</v>
      </c>
      <c r="AU255" s="153" t="s">
        <v>79</v>
      </c>
      <c r="AV255" s="13" t="s">
        <v>76</v>
      </c>
      <c r="AW255" s="13" t="s">
        <v>31</v>
      </c>
      <c r="AX255" s="13" t="s">
        <v>70</v>
      </c>
      <c r="AY255" s="153" t="s">
        <v>173</v>
      </c>
    </row>
    <row r="256" spans="1:65" s="14" customFormat="1">
      <c r="B256" s="158"/>
      <c r="D256" s="148" t="s">
        <v>181</v>
      </c>
      <c r="E256" s="159" t="s">
        <v>3</v>
      </c>
      <c r="F256" s="160" t="s">
        <v>2715</v>
      </c>
      <c r="H256" s="161">
        <v>17</v>
      </c>
      <c r="L256" s="158"/>
      <c r="M256" s="162"/>
      <c r="N256" s="163"/>
      <c r="O256" s="163"/>
      <c r="P256" s="163"/>
      <c r="Q256" s="163"/>
      <c r="R256" s="163"/>
      <c r="S256" s="163"/>
      <c r="T256" s="164"/>
      <c r="AT256" s="159" t="s">
        <v>181</v>
      </c>
      <c r="AU256" s="159" t="s">
        <v>79</v>
      </c>
      <c r="AV256" s="14" t="s">
        <v>79</v>
      </c>
      <c r="AW256" s="14" t="s">
        <v>31</v>
      </c>
      <c r="AX256" s="14" t="s">
        <v>70</v>
      </c>
      <c r="AY256" s="159" t="s">
        <v>173</v>
      </c>
    </row>
    <row r="257" spans="1:65" s="15" customFormat="1">
      <c r="B257" s="165"/>
      <c r="D257" s="148" t="s">
        <v>181</v>
      </c>
      <c r="E257" s="166" t="s">
        <v>3</v>
      </c>
      <c r="F257" s="167" t="s">
        <v>188</v>
      </c>
      <c r="H257" s="168">
        <v>17</v>
      </c>
      <c r="L257" s="165"/>
      <c r="M257" s="169"/>
      <c r="N257" s="170"/>
      <c r="O257" s="170"/>
      <c r="P257" s="170"/>
      <c r="Q257" s="170"/>
      <c r="R257" s="170"/>
      <c r="S257" s="170"/>
      <c r="T257" s="171"/>
      <c r="AT257" s="166" t="s">
        <v>181</v>
      </c>
      <c r="AU257" s="166" t="s">
        <v>79</v>
      </c>
      <c r="AV257" s="15" t="s">
        <v>178</v>
      </c>
      <c r="AW257" s="15" t="s">
        <v>31</v>
      </c>
      <c r="AX257" s="15" t="s">
        <v>76</v>
      </c>
      <c r="AY257" s="166" t="s">
        <v>173</v>
      </c>
    </row>
    <row r="258" spans="1:65" s="2" customFormat="1" ht="33" customHeight="1">
      <c r="A258" s="30"/>
      <c r="B258" s="135"/>
      <c r="C258" s="136" t="s">
        <v>307</v>
      </c>
      <c r="D258" s="136" t="s">
        <v>175</v>
      </c>
      <c r="E258" s="137" t="s">
        <v>2716</v>
      </c>
      <c r="F258" s="138" t="s">
        <v>2717</v>
      </c>
      <c r="G258" s="139" t="s">
        <v>176</v>
      </c>
      <c r="H258" s="140">
        <v>5</v>
      </c>
      <c r="I258" s="141"/>
      <c r="J258" s="141">
        <f>ROUND(I258*H258,2)</f>
        <v>0</v>
      </c>
      <c r="K258" s="138" t="s">
        <v>177</v>
      </c>
      <c r="L258" s="31"/>
      <c r="M258" s="142" t="s">
        <v>3</v>
      </c>
      <c r="N258" s="143" t="s">
        <v>41</v>
      </c>
      <c r="O258" s="144">
        <v>0.4</v>
      </c>
      <c r="P258" s="144">
        <f>O258*H258</f>
        <v>2</v>
      </c>
      <c r="Q258" s="144">
        <v>0.46</v>
      </c>
      <c r="R258" s="144">
        <f>Q258*H258</f>
        <v>2.3000000000000003</v>
      </c>
      <c r="S258" s="144">
        <v>0</v>
      </c>
      <c r="T258" s="145">
        <f>S258*H258</f>
        <v>0</v>
      </c>
      <c r="U258" s="30"/>
      <c r="V258" s="30"/>
      <c r="W258" s="30"/>
      <c r="X258" s="30"/>
      <c r="Y258" s="30"/>
      <c r="Z258" s="30"/>
      <c r="AA258" s="30"/>
      <c r="AB258" s="30"/>
      <c r="AC258" s="30"/>
      <c r="AD258" s="30"/>
      <c r="AE258" s="30"/>
      <c r="AR258" s="146" t="s">
        <v>178</v>
      </c>
      <c r="AT258" s="146" t="s">
        <v>175</v>
      </c>
      <c r="AU258" s="146" t="s">
        <v>79</v>
      </c>
      <c r="AY258" s="18" t="s">
        <v>173</v>
      </c>
      <c r="BE258" s="147">
        <f>IF(N258="základní",J258,0)</f>
        <v>0</v>
      </c>
      <c r="BF258" s="147">
        <f>IF(N258="snížená",J258,0)</f>
        <v>0</v>
      </c>
      <c r="BG258" s="147">
        <f>IF(N258="zákl. přenesená",J258,0)</f>
        <v>0</v>
      </c>
      <c r="BH258" s="147">
        <f>IF(N258="sníž. přenesená",J258,0)</f>
        <v>0</v>
      </c>
      <c r="BI258" s="147">
        <f>IF(N258="nulová",J258,0)</f>
        <v>0</v>
      </c>
      <c r="BJ258" s="18" t="s">
        <v>76</v>
      </c>
      <c r="BK258" s="147">
        <f>ROUND(I258*H258,2)</f>
        <v>0</v>
      </c>
      <c r="BL258" s="18" t="s">
        <v>178</v>
      </c>
      <c r="BM258" s="146" t="s">
        <v>2718</v>
      </c>
    </row>
    <row r="259" spans="1:65" s="2" customFormat="1" ht="97.5">
      <c r="A259" s="30"/>
      <c r="B259" s="31"/>
      <c r="C259" s="30"/>
      <c r="D259" s="148" t="s">
        <v>179</v>
      </c>
      <c r="E259" s="30"/>
      <c r="F259" s="149" t="s">
        <v>2719</v>
      </c>
      <c r="G259" s="30"/>
      <c r="H259" s="30"/>
      <c r="I259" s="30"/>
      <c r="J259" s="30"/>
      <c r="K259" s="30"/>
      <c r="L259" s="31"/>
      <c r="M259" s="150"/>
      <c r="N259" s="151"/>
      <c r="O259" s="51"/>
      <c r="P259" s="51"/>
      <c r="Q259" s="51"/>
      <c r="R259" s="51"/>
      <c r="S259" s="51"/>
      <c r="T259" s="52"/>
      <c r="U259" s="30"/>
      <c r="V259" s="30"/>
      <c r="W259" s="30"/>
      <c r="X259" s="30"/>
      <c r="Y259" s="30"/>
      <c r="Z259" s="30"/>
      <c r="AA259" s="30"/>
      <c r="AB259" s="30"/>
      <c r="AC259" s="30"/>
      <c r="AD259" s="30"/>
      <c r="AE259" s="30"/>
      <c r="AT259" s="18" t="s">
        <v>179</v>
      </c>
      <c r="AU259" s="18" t="s">
        <v>79</v>
      </c>
    </row>
    <row r="260" spans="1:65" s="13" customFormat="1">
      <c r="B260" s="152"/>
      <c r="D260" s="148" t="s">
        <v>181</v>
      </c>
      <c r="E260" s="153" t="s">
        <v>3</v>
      </c>
      <c r="F260" s="154" t="s">
        <v>244</v>
      </c>
      <c r="H260" s="153" t="s">
        <v>3</v>
      </c>
      <c r="L260" s="152"/>
      <c r="M260" s="155"/>
      <c r="N260" s="156"/>
      <c r="O260" s="156"/>
      <c r="P260" s="156"/>
      <c r="Q260" s="156"/>
      <c r="R260" s="156"/>
      <c r="S260" s="156"/>
      <c r="T260" s="157"/>
      <c r="AT260" s="153" t="s">
        <v>181</v>
      </c>
      <c r="AU260" s="153" t="s">
        <v>79</v>
      </c>
      <c r="AV260" s="13" t="s">
        <v>76</v>
      </c>
      <c r="AW260" s="13" t="s">
        <v>31</v>
      </c>
      <c r="AX260" s="13" t="s">
        <v>70</v>
      </c>
      <c r="AY260" s="153" t="s">
        <v>173</v>
      </c>
    </row>
    <row r="261" spans="1:65" s="14" customFormat="1">
      <c r="B261" s="158"/>
      <c r="D261" s="148" t="s">
        <v>181</v>
      </c>
      <c r="E261" s="159" t="s">
        <v>3</v>
      </c>
      <c r="F261" s="160" t="s">
        <v>2720</v>
      </c>
      <c r="H261" s="161">
        <v>5</v>
      </c>
      <c r="L261" s="158"/>
      <c r="M261" s="162"/>
      <c r="N261" s="163"/>
      <c r="O261" s="163"/>
      <c r="P261" s="163"/>
      <c r="Q261" s="163"/>
      <c r="R261" s="163"/>
      <c r="S261" s="163"/>
      <c r="T261" s="164"/>
      <c r="AT261" s="159" t="s">
        <v>181</v>
      </c>
      <c r="AU261" s="159" t="s">
        <v>79</v>
      </c>
      <c r="AV261" s="14" t="s">
        <v>79</v>
      </c>
      <c r="AW261" s="14" t="s">
        <v>31</v>
      </c>
      <c r="AX261" s="14" t="s">
        <v>76</v>
      </c>
      <c r="AY261" s="159" t="s">
        <v>173</v>
      </c>
    </row>
    <row r="262" spans="1:65" s="2" customFormat="1" ht="33" customHeight="1">
      <c r="A262" s="30"/>
      <c r="B262" s="135"/>
      <c r="C262" s="136" t="s">
        <v>311</v>
      </c>
      <c r="D262" s="136" t="s">
        <v>175</v>
      </c>
      <c r="E262" s="137" t="s">
        <v>2721</v>
      </c>
      <c r="F262" s="138" t="s">
        <v>2722</v>
      </c>
      <c r="G262" s="139" t="s">
        <v>176</v>
      </c>
      <c r="H262" s="140">
        <v>5</v>
      </c>
      <c r="I262" s="141"/>
      <c r="J262" s="141">
        <f>ROUND(I262*H262,2)</f>
        <v>0</v>
      </c>
      <c r="K262" s="138" t="s">
        <v>177</v>
      </c>
      <c r="L262" s="31"/>
      <c r="M262" s="142" t="s">
        <v>3</v>
      </c>
      <c r="N262" s="143" t="s">
        <v>41</v>
      </c>
      <c r="O262" s="144">
        <v>1.5409999999999999</v>
      </c>
      <c r="P262" s="144">
        <f>O262*H262</f>
        <v>7.7050000000000001</v>
      </c>
      <c r="Q262" s="144">
        <v>0.39561000000000002</v>
      </c>
      <c r="R262" s="144">
        <f>Q262*H262</f>
        <v>1.9780500000000001</v>
      </c>
      <c r="S262" s="144">
        <v>0</v>
      </c>
      <c r="T262" s="145">
        <f>S262*H262</f>
        <v>0</v>
      </c>
      <c r="U262" s="30"/>
      <c r="V262" s="30"/>
      <c r="W262" s="30"/>
      <c r="X262" s="30"/>
      <c r="Y262" s="30"/>
      <c r="Z262" s="30"/>
      <c r="AA262" s="30"/>
      <c r="AB262" s="30"/>
      <c r="AC262" s="30"/>
      <c r="AD262" s="30"/>
      <c r="AE262" s="30"/>
      <c r="AR262" s="146" t="s">
        <v>178</v>
      </c>
      <c r="AT262" s="146" t="s">
        <v>175</v>
      </c>
      <c r="AU262" s="146" t="s">
        <v>79</v>
      </c>
      <c r="AY262" s="18" t="s">
        <v>173</v>
      </c>
      <c r="BE262" s="147">
        <f>IF(N262="základní",J262,0)</f>
        <v>0</v>
      </c>
      <c r="BF262" s="147">
        <f>IF(N262="snížená",J262,0)</f>
        <v>0</v>
      </c>
      <c r="BG262" s="147">
        <f>IF(N262="zákl. přenesená",J262,0)</f>
        <v>0</v>
      </c>
      <c r="BH262" s="147">
        <f>IF(N262="sníž. přenesená",J262,0)</f>
        <v>0</v>
      </c>
      <c r="BI262" s="147">
        <f>IF(N262="nulová",J262,0)</f>
        <v>0</v>
      </c>
      <c r="BJ262" s="18" t="s">
        <v>76</v>
      </c>
      <c r="BK262" s="147">
        <f>ROUND(I262*H262,2)</f>
        <v>0</v>
      </c>
      <c r="BL262" s="18" t="s">
        <v>178</v>
      </c>
      <c r="BM262" s="146" t="s">
        <v>2723</v>
      </c>
    </row>
    <row r="263" spans="1:65" s="2" customFormat="1" ht="97.5">
      <c r="A263" s="30"/>
      <c r="B263" s="31"/>
      <c r="C263" s="30"/>
      <c r="D263" s="148" t="s">
        <v>179</v>
      </c>
      <c r="E263" s="30"/>
      <c r="F263" s="149" t="s">
        <v>2719</v>
      </c>
      <c r="G263" s="30"/>
      <c r="H263" s="30"/>
      <c r="I263" s="30"/>
      <c r="J263" s="30"/>
      <c r="K263" s="30"/>
      <c r="L263" s="31"/>
      <c r="M263" s="150"/>
      <c r="N263" s="151"/>
      <c r="O263" s="51"/>
      <c r="P263" s="51"/>
      <c r="Q263" s="51"/>
      <c r="R263" s="51"/>
      <c r="S263" s="51"/>
      <c r="T263" s="52"/>
      <c r="U263" s="30"/>
      <c r="V263" s="30"/>
      <c r="W263" s="30"/>
      <c r="X263" s="30"/>
      <c r="Y263" s="30"/>
      <c r="Z263" s="30"/>
      <c r="AA263" s="30"/>
      <c r="AB263" s="30"/>
      <c r="AC263" s="30"/>
      <c r="AD263" s="30"/>
      <c r="AE263" s="30"/>
      <c r="AT263" s="18" t="s">
        <v>179</v>
      </c>
      <c r="AU263" s="18" t="s">
        <v>79</v>
      </c>
    </row>
    <row r="264" spans="1:65" s="13" customFormat="1">
      <c r="B264" s="152"/>
      <c r="D264" s="148" t="s">
        <v>181</v>
      </c>
      <c r="E264" s="153" t="s">
        <v>3</v>
      </c>
      <c r="F264" s="154" t="s">
        <v>244</v>
      </c>
      <c r="H264" s="153" t="s">
        <v>3</v>
      </c>
      <c r="L264" s="152"/>
      <c r="M264" s="155"/>
      <c r="N264" s="156"/>
      <c r="O264" s="156"/>
      <c r="P264" s="156"/>
      <c r="Q264" s="156"/>
      <c r="R264" s="156"/>
      <c r="S264" s="156"/>
      <c r="T264" s="157"/>
      <c r="AT264" s="153" t="s">
        <v>181</v>
      </c>
      <c r="AU264" s="153" t="s">
        <v>79</v>
      </c>
      <c r="AV264" s="13" t="s">
        <v>76</v>
      </c>
      <c r="AW264" s="13" t="s">
        <v>31</v>
      </c>
      <c r="AX264" s="13" t="s">
        <v>70</v>
      </c>
      <c r="AY264" s="153" t="s">
        <v>173</v>
      </c>
    </row>
    <row r="265" spans="1:65" s="14" customFormat="1">
      <c r="B265" s="158"/>
      <c r="D265" s="148" t="s">
        <v>181</v>
      </c>
      <c r="E265" s="159" t="s">
        <v>3</v>
      </c>
      <c r="F265" s="160" t="s">
        <v>2720</v>
      </c>
      <c r="H265" s="161">
        <v>5</v>
      </c>
      <c r="L265" s="158"/>
      <c r="M265" s="162"/>
      <c r="N265" s="163"/>
      <c r="O265" s="163"/>
      <c r="P265" s="163"/>
      <c r="Q265" s="163"/>
      <c r="R265" s="163"/>
      <c r="S265" s="163"/>
      <c r="T265" s="164"/>
      <c r="AT265" s="159" t="s">
        <v>181</v>
      </c>
      <c r="AU265" s="159" t="s">
        <v>79</v>
      </c>
      <c r="AV265" s="14" t="s">
        <v>79</v>
      </c>
      <c r="AW265" s="14" t="s">
        <v>31</v>
      </c>
      <c r="AX265" s="14" t="s">
        <v>76</v>
      </c>
      <c r="AY265" s="159" t="s">
        <v>173</v>
      </c>
    </row>
    <row r="266" spans="1:65" s="2" customFormat="1" ht="33" customHeight="1">
      <c r="A266" s="30"/>
      <c r="B266" s="135"/>
      <c r="C266" s="136" t="s">
        <v>312</v>
      </c>
      <c r="D266" s="136" t="s">
        <v>175</v>
      </c>
      <c r="E266" s="137" t="s">
        <v>2724</v>
      </c>
      <c r="F266" s="138" t="s">
        <v>2725</v>
      </c>
      <c r="G266" s="139" t="s">
        <v>176</v>
      </c>
      <c r="H266" s="140">
        <v>10</v>
      </c>
      <c r="I266" s="141"/>
      <c r="J266" s="141">
        <f>ROUND(I266*H266,2)</f>
        <v>0</v>
      </c>
      <c r="K266" s="138" t="s">
        <v>177</v>
      </c>
      <c r="L266" s="31"/>
      <c r="M266" s="142" t="s">
        <v>3</v>
      </c>
      <c r="N266" s="143" t="s">
        <v>41</v>
      </c>
      <c r="O266" s="144">
        <v>9.9000000000000005E-2</v>
      </c>
      <c r="P266" s="144">
        <f>O266*H266</f>
        <v>0.99</v>
      </c>
      <c r="Q266" s="144">
        <v>0.15620000000000001</v>
      </c>
      <c r="R266" s="144">
        <f>Q266*H266</f>
        <v>1.5620000000000001</v>
      </c>
      <c r="S266" s="144">
        <v>0</v>
      </c>
      <c r="T266" s="145">
        <f>S266*H266</f>
        <v>0</v>
      </c>
      <c r="U266" s="30"/>
      <c r="V266" s="30"/>
      <c r="W266" s="30"/>
      <c r="X266" s="30"/>
      <c r="Y266" s="30"/>
      <c r="Z266" s="30"/>
      <c r="AA266" s="30"/>
      <c r="AB266" s="30"/>
      <c r="AC266" s="30"/>
      <c r="AD266" s="30"/>
      <c r="AE266" s="30"/>
      <c r="AR266" s="146" t="s">
        <v>178</v>
      </c>
      <c r="AT266" s="146" t="s">
        <v>175</v>
      </c>
      <c r="AU266" s="146" t="s">
        <v>79</v>
      </c>
      <c r="AY266" s="18" t="s">
        <v>173</v>
      </c>
      <c r="BE266" s="147">
        <f>IF(N266="základní",J266,0)</f>
        <v>0</v>
      </c>
      <c r="BF266" s="147">
        <f>IF(N266="snížená",J266,0)</f>
        <v>0</v>
      </c>
      <c r="BG266" s="147">
        <f>IF(N266="zákl. přenesená",J266,0)</f>
        <v>0</v>
      </c>
      <c r="BH266" s="147">
        <f>IF(N266="sníž. přenesená",J266,0)</f>
        <v>0</v>
      </c>
      <c r="BI266" s="147">
        <f>IF(N266="nulová",J266,0)</f>
        <v>0</v>
      </c>
      <c r="BJ266" s="18" t="s">
        <v>76</v>
      </c>
      <c r="BK266" s="147">
        <f>ROUND(I266*H266,2)</f>
        <v>0</v>
      </c>
      <c r="BL266" s="18" t="s">
        <v>178</v>
      </c>
      <c r="BM266" s="146" t="s">
        <v>2726</v>
      </c>
    </row>
    <row r="267" spans="1:65" s="2" customFormat="1" ht="204.75">
      <c r="A267" s="30"/>
      <c r="B267" s="31"/>
      <c r="C267" s="30"/>
      <c r="D267" s="148" t="s">
        <v>179</v>
      </c>
      <c r="E267" s="30"/>
      <c r="F267" s="149" t="s">
        <v>2727</v>
      </c>
      <c r="G267" s="30"/>
      <c r="H267" s="30"/>
      <c r="I267" s="30"/>
      <c r="J267" s="30"/>
      <c r="K267" s="30"/>
      <c r="L267" s="31"/>
      <c r="M267" s="150"/>
      <c r="N267" s="151"/>
      <c r="O267" s="51"/>
      <c r="P267" s="51"/>
      <c r="Q267" s="51"/>
      <c r="R267" s="51"/>
      <c r="S267" s="51"/>
      <c r="T267" s="52"/>
      <c r="U267" s="30"/>
      <c r="V267" s="30"/>
      <c r="W267" s="30"/>
      <c r="X267" s="30"/>
      <c r="Y267" s="30"/>
      <c r="Z267" s="30"/>
      <c r="AA267" s="30"/>
      <c r="AB267" s="30"/>
      <c r="AC267" s="30"/>
      <c r="AD267" s="30"/>
      <c r="AE267" s="30"/>
      <c r="AT267" s="18" t="s">
        <v>179</v>
      </c>
      <c r="AU267" s="18" t="s">
        <v>79</v>
      </c>
    </row>
    <row r="268" spans="1:65" s="13" customFormat="1">
      <c r="B268" s="152"/>
      <c r="D268" s="148" t="s">
        <v>181</v>
      </c>
      <c r="E268" s="153" t="s">
        <v>3</v>
      </c>
      <c r="F268" s="154" t="s">
        <v>244</v>
      </c>
      <c r="H268" s="153" t="s">
        <v>3</v>
      </c>
      <c r="L268" s="152"/>
      <c r="M268" s="155"/>
      <c r="N268" s="156"/>
      <c r="O268" s="156"/>
      <c r="P268" s="156"/>
      <c r="Q268" s="156"/>
      <c r="R268" s="156"/>
      <c r="S268" s="156"/>
      <c r="T268" s="157"/>
      <c r="AT268" s="153" t="s">
        <v>181</v>
      </c>
      <c r="AU268" s="153" t="s">
        <v>79</v>
      </c>
      <c r="AV268" s="13" t="s">
        <v>76</v>
      </c>
      <c r="AW268" s="13" t="s">
        <v>31</v>
      </c>
      <c r="AX268" s="13" t="s">
        <v>70</v>
      </c>
      <c r="AY268" s="153" t="s">
        <v>173</v>
      </c>
    </row>
    <row r="269" spans="1:65" s="14" customFormat="1">
      <c r="B269" s="158"/>
      <c r="D269" s="148" t="s">
        <v>181</v>
      </c>
      <c r="E269" s="159" t="s">
        <v>3</v>
      </c>
      <c r="F269" s="160" t="s">
        <v>2728</v>
      </c>
      <c r="H269" s="161">
        <v>10</v>
      </c>
      <c r="L269" s="158"/>
      <c r="M269" s="162"/>
      <c r="N269" s="163"/>
      <c r="O269" s="163"/>
      <c r="P269" s="163"/>
      <c r="Q269" s="163"/>
      <c r="R269" s="163"/>
      <c r="S269" s="163"/>
      <c r="T269" s="164"/>
      <c r="AT269" s="159" t="s">
        <v>181</v>
      </c>
      <c r="AU269" s="159" t="s">
        <v>79</v>
      </c>
      <c r="AV269" s="14" t="s">
        <v>79</v>
      </c>
      <c r="AW269" s="14" t="s">
        <v>31</v>
      </c>
      <c r="AX269" s="14" t="s">
        <v>76</v>
      </c>
      <c r="AY269" s="159" t="s">
        <v>173</v>
      </c>
    </row>
    <row r="270" spans="1:65" s="2" customFormat="1" ht="66.75" customHeight="1">
      <c r="A270" s="30"/>
      <c r="B270" s="135"/>
      <c r="C270" s="136" t="s">
        <v>313</v>
      </c>
      <c r="D270" s="136" t="s">
        <v>175</v>
      </c>
      <c r="E270" s="137" t="s">
        <v>2729</v>
      </c>
      <c r="F270" s="138" t="s">
        <v>2730</v>
      </c>
      <c r="G270" s="139" t="s">
        <v>176</v>
      </c>
      <c r="H270" s="140">
        <v>17</v>
      </c>
      <c r="I270" s="141"/>
      <c r="J270" s="141">
        <f>ROUND(I270*H270,2)</f>
        <v>0</v>
      </c>
      <c r="K270" s="138" t="s">
        <v>177</v>
      </c>
      <c r="L270" s="31"/>
      <c r="M270" s="142" t="s">
        <v>3</v>
      </c>
      <c r="N270" s="143" t="s">
        <v>41</v>
      </c>
      <c r="O270" s="144">
        <v>0.77800000000000002</v>
      </c>
      <c r="P270" s="144">
        <f>O270*H270</f>
        <v>13.226000000000001</v>
      </c>
      <c r="Q270" s="144">
        <v>8.4250000000000005E-2</v>
      </c>
      <c r="R270" s="144">
        <f>Q270*H270</f>
        <v>1.43225</v>
      </c>
      <c r="S270" s="144">
        <v>0</v>
      </c>
      <c r="T270" s="145">
        <f>S270*H270</f>
        <v>0</v>
      </c>
      <c r="U270" s="30"/>
      <c r="V270" s="30"/>
      <c r="W270" s="30"/>
      <c r="X270" s="30"/>
      <c r="Y270" s="30"/>
      <c r="Z270" s="30"/>
      <c r="AA270" s="30"/>
      <c r="AB270" s="30"/>
      <c r="AC270" s="30"/>
      <c r="AD270" s="30"/>
      <c r="AE270" s="30"/>
      <c r="AR270" s="146" t="s">
        <v>178</v>
      </c>
      <c r="AT270" s="146" t="s">
        <v>175</v>
      </c>
      <c r="AU270" s="146" t="s">
        <v>79</v>
      </c>
      <c r="AY270" s="18" t="s">
        <v>173</v>
      </c>
      <c r="BE270" s="147">
        <f>IF(N270="základní",J270,0)</f>
        <v>0</v>
      </c>
      <c r="BF270" s="147">
        <f>IF(N270="snížená",J270,0)</f>
        <v>0</v>
      </c>
      <c r="BG270" s="147">
        <f>IF(N270="zákl. přenesená",J270,0)</f>
        <v>0</v>
      </c>
      <c r="BH270" s="147">
        <f>IF(N270="sníž. přenesená",J270,0)</f>
        <v>0</v>
      </c>
      <c r="BI270" s="147">
        <f>IF(N270="nulová",J270,0)</f>
        <v>0</v>
      </c>
      <c r="BJ270" s="18" t="s">
        <v>76</v>
      </c>
      <c r="BK270" s="147">
        <f>ROUND(I270*H270,2)</f>
        <v>0</v>
      </c>
      <c r="BL270" s="18" t="s">
        <v>178</v>
      </c>
      <c r="BM270" s="146" t="s">
        <v>2731</v>
      </c>
    </row>
    <row r="271" spans="1:65" s="2" customFormat="1" ht="156">
      <c r="A271" s="30"/>
      <c r="B271" s="31"/>
      <c r="C271" s="30"/>
      <c r="D271" s="148" t="s">
        <v>179</v>
      </c>
      <c r="E271" s="30"/>
      <c r="F271" s="149" t="s">
        <v>2732</v>
      </c>
      <c r="G271" s="30"/>
      <c r="H271" s="30"/>
      <c r="I271" s="30"/>
      <c r="J271" s="30"/>
      <c r="K271" s="30"/>
      <c r="L271" s="31"/>
      <c r="M271" s="150"/>
      <c r="N271" s="151"/>
      <c r="O271" s="51"/>
      <c r="P271" s="51"/>
      <c r="Q271" s="51"/>
      <c r="R271" s="51"/>
      <c r="S271" s="51"/>
      <c r="T271" s="52"/>
      <c r="U271" s="30"/>
      <c r="V271" s="30"/>
      <c r="W271" s="30"/>
      <c r="X271" s="30"/>
      <c r="Y271" s="30"/>
      <c r="Z271" s="30"/>
      <c r="AA271" s="30"/>
      <c r="AB271" s="30"/>
      <c r="AC271" s="30"/>
      <c r="AD271" s="30"/>
      <c r="AE271" s="30"/>
      <c r="AT271" s="18" t="s">
        <v>179</v>
      </c>
      <c r="AU271" s="18" t="s">
        <v>79</v>
      </c>
    </row>
    <row r="272" spans="1:65" s="13" customFormat="1">
      <c r="B272" s="152"/>
      <c r="D272" s="148" t="s">
        <v>181</v>
      </c>
      <c r="E272" s="153" t="s">
        <v>3</v>
      </c>
      <c r="F272" s="154" t="s">
        <v>378</v>
      </c>
      <c r="H272" s="153" t="s">
        <v>3</v>
      </c>
      <c r="L272" s="152"/>
      <c r="M272" s="155"/>
      <c r="N272" s="156"/>
      <c r="O272" s="156"/>
      <c r="P272" s="156"/>
      <c r="Q272" s="156"/>
      <c r="R272" s="156"/>
      <c r="S272" s="156"/>
      <c r="T272" s="157"/>
      <c r="AT272" s="153" t="s">
        <v>181</v>
      </c>
      <c r="AU272" s="153" t="s">
        <v>79</v>
      </c>
      <c r="AV272" s="13" t="s">
        <v>76</v>
      </c>
      <c r="AW272" s="13" t="s">
        <v>31</v>
      </c>
      <c r="AX272" s="13" t="s">
        <v>70</v>
      </c>
      <c r="AY272" s="153" t="s">
        <v>173</v>
      </c>
    </row>
    <row r="273" spans="1:65" s="14" customFormat="1">
      <c r="B273" s="158"/>
      <c r="D273" s="148" t="s">
        <v>181</v>
      </c>
      <c r="E273" s="159" t="s">
        <v>3</v>
      </c>
      <c r="F273" s="160" t="s">
        <v>2733</v>
      </c>
      <c r="H273" s="161">
        <v>17</v>
      </c>
      <c r="L273" s="158"/>
      <c r="M273" s="162"/>
      <c r="N273" s="163"/>
      <c r="O273" s="163"/>
      <c r="P273" s="163"/>
      <c r="Q273" s="163"/>
      <c r="R273" s="163"/>
      <c r="S273" s="163"/>
      <c r="T273" s="164"/>
      <c r="AT273" s="159" t="s">
        <v>181</v>
      </c>
      <c r="AU273" s="159" t="s">
        <v>79</v>
      </c>
      <c r="AV273" s="14" t="s">
        <v>79</v>
      </c>
      <c r="AW273" s="14" t="s">
        <v>31</v>
      </c>
      <c r="AX273" s="14" t="s">
        <v>76</v>
      </c>
      <c r="AY273" s="159" t="s">
        <v>173</v>
      </c>
    </row>
    <row r="274" spans="1:65" s="2" customFormat="1" ht="16.5" customHeight="1">
      <c r="A274" s="30"/>
      <c r="B274" s="135"/>
      <c r="C274" s="172" t="s">
        <v>317</v>
      </c>
      <c r="D274" s="172" t="s">
        <v>246</v>
      </c>
      <c r="E274" s="173" t="s">
        <v>2734</v>
      </c>
      <c r="F274" s="174" t="s">
        <v>2735</v>
      </c>
      <c r="G274" s="175" t="s">
        <v>176</v>
      </c>
      <c r="H274" s="176">
        <v>17</v>
      </c>
      <c r="I274" s="177"/>
      <c r="J274" s="177">
        <f>ROUND(I274*H274,2)</f>
        <v>0</v>
      </c>
      <c r="K274" s="174" t="s">
        <v>177</v>
      </c>
      <c r="L274" s="178"/>
      <c r="M274" s="179" t="s">
        <v>3</v>
      </c>
      <c r="N274" s="180" t="s">
        <v>41</v>
      </c>
      <c r="O274" s="144">
        <v>0</v>
      </c>
      <c r="P274" s="144">
        <f>O274*H274</f>
        <v>0</v>
      </c>
      <c r="Q274" s="144">
        <v>0.113</v>
      </c>
      <c r="R274" s="144">
        <f>Q274*H274</f>
        <v>1.921</v>
      </c>
      <c r="S274" s="144">
        <v>0</v>
      </c>
      <c r="T274" s="145">
        <f>S274*H274</f>
        <v>0</v>
      </c>
      <c r="U274" s="30"/>
      <c r="V274" s="30"/>
      <c r="W274" s="30"/>
      <c r="X274" s="30"/>
      <c r="Y274" s="30"/>
      <c r="Z274" s="30"/>
      <c r="AA274" s="30"/>
      <c r="AB274" s="30"/>
      <c r="AC274" s="30"/>
      <c r="AD274" s="30"/>
      <c r="AE274" s="30"/>
      <c r="AR274" s="146" t="s">
        <v>211</v>
      </c>
      <c r="AT274" s="146" t="s">
        <v>246</v>
      </c>
      <c r="AU274" s="146" t="s">
        <v>79</v>
      </c>
      <c r="AY274" s="18" t="s">
        <v>173</v>
      </c>
      <c r="BE274" s="147">
        <f>IF(N274="základní",J274,0)</f>
        <v>0</v>
      </c>
      <c r="BF274" s="147">
        <f>IF(N274="snížená",J274,0)</f>
        <v>0</v>
      </c>
      <c r="BG274" s="147">
        <f>IF(N274="zákl. přenesená",J274,0)</f>
        <v>0</v>
      </c>
      <c r="BH274" s="147">
        <f>IF(N274="sníž. přenesená",J274,0)</f>
        <v>0</v>
      </c>
      <c r="BI274" s="147">
        <f>IF(N274="nulová",J274,0)</f>
        <v>0</v>
      </c>
      <c r="BJ274" s="18" t="s">
        <v>76</v>
      </c>
      <c r="BK274" s="147">
        <f>ROUND(I274*H274,2)</f>
        <v>0</v>
      </c>
      <c r="BL274" s="18" t="s">
        <v>178</v>
      </c>
      <c r="BM274" s="146" t="s">
        <v>2736</v>
      </c>
    </row>
    <row r="275" spans="1:65" s="12" customFormat="1" ht="22.9" customHeight="1">
      <c r="B275" s="123"/>
      <c r="D275" s="124" t="s">
        <v>69</v>
      </c>
      <c r="E275" s="133" t="s">
        <v>211</v>
      </c>
      <c r="F275" s="133" t="s">
        <v>367</v>
      </c>
      <c r="J275" s="134">
        <f>BK275</f>
        <v>0</v>
      </c>
      <c r="L275" s="123"/>
      <c r="M275" s="127"/>
      <c r="N275" s="128"/>
      <c r="O275" s="128"/>
      <c r="P275" s="129">
        <f>SUM(P276:P300)</f>
        <v>97.110794999999996</v>
      </c>
      <c r="Q275" s="128"/>
      <c r="R275" s="129">
        <f>SUM(R276:R300)</f>
        <v>1.3936055872699997</v>
      </c>
      <c r="S275" s="128"/>
      <c r="T275" s="130">
        <f>SUM(T276:T300)</f>
        <v>0</v>
      </c>
      <c r="AR275" s="124" t="s">
        <v>76</v>
      </c>
      <c r="AT275" s="131" t="s">
        <v>69</v>
      </c>
      <c r="AU275" s="131" t="s">
        <v>76</v>
      </c>
      <c r="AY275" s="124" t="s">
        <v>173</v>
      </c>
      <c r="BK275" s="132">
        <f>SUM(BK276:BK300)</f>
        <v>0</v>
      </c>
    </row>
    <row r="276" spans="1:65" s="2" customFormat="1" ht="33" customHeight="1">
      <c r="A276" s="30"/>
      <c r="B276" s="135"/>
      <c r="C276" s="136" t="s">
        <v>319</v>
      </c>
      <c r="D276" s="136" t="s">
        <v>175</v>
      </c>
      <c r="E276" s="137" t="s">
        <v>909</v>
      </c>
      <c r="F276" s="138" t="s">
        <v>910</v>
      </c>
      <c r="G276" s="139" t="s">
        <v>200</v>
      </c>
      <c r="H276" s="140">
        <v>9.3000000000000007</v>
      </c>
      <c r="I276" s="141"/>
      <c r="J276" s="141">
        <f>ROUND(I276*H276,2)</f>
        <v>0</v>
      </c>
      <c r="K276" s="138" t="s">
        <v>177</v>
      </c>
      <c r="L276" s="31"/>
      <c r="M276" s="142" t="s">
        <v>3</v>
      </c>
      <c r="N276" s="143" t="s">
        <v>41</v>
      </c>
      <c r="O276" s="144">
        <v>2.5609999999999999</v>
      </c>
      <c r="P276" s="144">
        <f>O276*H276</f>
        <v>23.817300000000003</v>
      </c>
      <c r="Q276" s="144">
        <v>0</v>
      </c>
      <c r="R276" s="144">
        <f>Q276*H276</f>
        <v>0</v>
      </c>
      <c r="S276" s="144">
        <v>0</v>
      </c>
      <c r="T276" s="145">
        <f>S276*H276</f>
        <v>0</v>
      </c>
      <c r="U276" s="30"/>
      <c r="V276" s="30"/>
      <c r="W276" s="30"/>
      <c r="X276" s="30"/>
      <c r="Y276" s="30"/>
      <c r="Z276" s="30"/>
      <c r="AA276" s="30"/>
      <c r="AB276" s="30"/>
      <c r="AC276" s="30"/>
      <c r="AD276" s="30"/>
      <c r="AE276" s="30"/>
      <c r="AR276" s="146" t="s">
        <v>178</v>
      </c>
      <c r="AT276" s="146" t="s">
        <v>175</v>
      </c>
      <c r="AU276" s="146" t="s">
        <v>79</v>
      </c>
      <c r="AY276" s="18" t="s">
        <v>173</v>
      </c>
      <c r="BE276" s="147">
        <f>IF(N276="základní",J276,0)</f>
        <v>0</v>
      </c>
      <c r="BF276" s="147">
        <f>IF(N276="snížená",J276,0)</f>
        <v>0</v>
      </c>
      <c r="BG276" s="147">
        <f>IF(N276="zákl. přenesená",J276,0)</f>
        <v>0</v>
      </c>
      <c r="BH276" s="147">
        <f>IF(N276="sníž. přenesená",J276,0)</f>
        <v>0</v>
      </c>
      <c r="BI276" s="147">
        <f>IF(N276="nulová",J276,0)</f>
        <v>0</v>
      </c>
      <c r="BJ276" s="18" t="s">
        <v>76</v>
      </c>
      <c r="BK276" s="147">
        <f>ROUND(I276*H276,2)</f>
        <v>0</v>
      </c>
      <c r="BL276" s="18" t="s">
        <v>178</v>
      </c>
      <c r="BM276" s="146" t="s">
        <v>2737</v>
      </c>
    </row>
    <row r="277" spans="1:65" s="2" customFormat="1" ht="68.25">
      <c r="A277" s="30"/>
      <c r="B277" s="31"/>
      <c r="C277" s="30"/>
      <c r="D277" s="148" t="s">
        <v>179</v>
      </c>
      <c r="E277" s="30"/>
      <c r="F277" s="149" t="s">
        <v>912</v>
      </c>
      <c r="G277" s="30"/>
      <c r="H277" s="30"/>
      <c r="I277" s="30"/>
      <c r="J277" s="30"/>
      <c r="K277" s="30"/>
      <c r="L277" s="31"/>
      <c r="M277" s="150"/>
      <c r="N277" s="151"/>
      <c r="O277" s="51"/>
      <c r="P277" s="51"/>
      <c r="Q277" s="51"/>
      <c r="R277" s="51"/>
      <c r="S277" s="51"/>
      <c r="T277" s="52"/>
      <c r="U277" s="30"/>
      <c r="V277" s="30"/>
      <c r="W277" s="30"/>
      <c r="X277" s="30"/>
      <c r="Y277" s="30"/>
      <c r="Z277" s="30"/>
      <c r="AA277" s="30"/>
      <c r="AB277" s="30"/>
      <c r="AC277" s="30"/>
      <c r="AD277" s="30"/>
      <c r="AE277" s="30"/>
      <c r="AT277" s="18" t="s">
        <v>179</v>
      </c>
      <c r="AU277" s="18" t="s">
        <v>79</v>
      </c>
    </row>
    <row r="278" spans="1:65" s="13" customFormat="1">
      <c r="B278" s="152"/>
      <c r="D278" s="148" t="s">
        <v>181</v>
      </c>
      <c r="E278" s="153" t="s">
        <v>3</v>
      </c>
      <c r="F278" s="154" t="s">
        <v>2738</v>
      </c>
      <c r="H278" s="153" t="s">
        <v>3</v>
      </c>
      <c r="L278" s="152"/>
      <c r="M278" s="155"/>
      <c r="N278" s="156"/>
      <c r="O278" s="156"/>
      <c r="P278" s="156"/>
      <c r="Q278" s="156"/>
      <c r="R278" s="156"/>
      <c r="S278" s="156"/>
      <c r="T278" s="157"/>
      <c r="AT278" s="153" t="s">
        <v>181</v>
      </c>
      <c r="AU278" s="153" t="s">
        <v>79</v>
      </c>
      <c r="AV278" s="13" t="s">
        <v>76</v>
      </c>
      <c r="AW278" s="13" t="s">
        <v>31</v>
      </c>
      <c r="AX278" s="13" t="s">
        <v>70</v>
      </c>
      <c r="AY278" s="153" t="s">
        <v>173</v>
      </c>
    </row>
    <row r="279" spans="1:65" s="14" customFormat="1">
      <c r="B279" s="158"/>
      <c r="D279" s="148" t="s">
        <v>181</v>
      </c>
      <c r="E279" s="159" t="s">
        <v>3</v>
      </c>
      <c r="F279" s="160" t="s">
        <v>2739</v>
      </c>
      <c r="H279" s="161">
        <v>9.3000000000000007</v>
      </c>
      <c r="L279" s="158"/>
      <c r="M279" s="162"/>
      <c r="N279" s="163"/>
      <c r="O279" s="163"/>
      <c r="P279" s="163"/>
      <c r="Q279" s="163"/>
      <c r="R279" s="163"/>
      <c r="S279" s="163"/>
      <c r="T279" s="164"/>
      <c r="AT279" s="159" t="s">
        <v>181</v>
      </c>
      <c r="AU279" s="159" t="s">
        <v>79</v>
      </c>
      <c r="AV279" s="14" t="s">
        <v>79</v>
      </c>
      <c r="AW279" s="14" t="s">
        <v>31</v>
      </c>
      <c r="AX279" s="14" t="s">
        <v>70</v>
      </c>
      <c r="AY279" s="159" t="s">
        <v>173</v>
      </c>
    </row>
    <row r="280" spans="1:65" s="15" customFormat="1">
      <c r="B280" s="165"/>
      <c r="D280" s="148" t="s">
        <v>181</v>
      </c>
      <c r="E280" s="166" t="s">
        <v>3</v>
      </c>
      <c r="F280" s="167" t="s">
        <v>188</v>
      </c>
      <c r="H280" s="168">
        <v>9.3000000000000007</v>
      </c>
      <c r="L280" s="165"/>
      <c r="M280" s="169"/>
      <c r="N280" s="170"/>
      <c r="O280" s="170"/>
      <c r="P280" s="170"/>
      <c r="Q280" s="170"/>
      <c r="R280" s="170"/>
      <c r="S280" s="170"/>
      <c r="T280" s="171"/>
      <c r="AT280" s="166" t="s">
        <v>181</v>
      </c>
      <c r="AU280" s="166" t="s">
        <v>79</v>
      </c>
      <c r="AV280" s="15" t="s">
        <v>178</v>
      </c>
      <c r="AW280" s="15" t="s">
        <v>31</v>
      </c>
      <c r="AX280" s="15" t="s">
        <v>76</v>
      </c>
      <c r="AY280" s="166" t="s">
        <v>173</v>
      </c>
    </row>
    <row r="281" spans="1:65" s="2" customFormat="1" ht="44.25" customHeight="1">
      <c r="A281" s="30"/>
      <c r="B281" s="135"/>
      <c r="C281" s="136" t="s">
        <v>321</v>
      </c>
      <c r="D281" s="136" t="s">
        <v>175</v>
      </c>
      <c r="E281" s="137" t="s">
        <v>919</v>
      </c>
      <c r="F281" s="138" t="s">
        <v>920</v>
      </c>
      <c r="G281" s="139" t="s">
        <v>176</v>
      </c>
      <c r="H281" s="140">
        <v>62.817999999999998</v>
      </c>
      <c r="I281" s="141"/>
      <c r="J281" s="141">
        <f>ROUND(I281*H281,2)</f>
        <v>0</v>
      </c>
      <c r="K281" s="138" t="s">
        <v>3</v>
      </c>
      <c r="L281" s="31"/>
      <c r="M281" s="142" t="s">
        <v>3</v>
      </c>
      <c r="N281" s="143" t="s">
        <v>41</v>
      </c>
      <c r="O281" s="144">
        <v>0.9</v>
      </c>
      <c r="P281" s="144">
        <f>O281*H281</f>
        <v>56.536200000000001</v>
      </c>
      <c r="Q281" s="144">
        <v>6.6499999999999997E-3</v>
      </c>
      <c r="R281" s="144">
        <f>Q281*H281</f>
        <v>0.41773969999999999</v>
      </c>
      <c r="S281" s="144">
        <v>0</v>
      </c>
      <c r="T281" s="145">
        <f>S281*H281</f>
        <v>0</v>
      </c>
      <c r="U281" s="30"/>
      <c r="V281" s="30"/>
      <c r="W281" s="30"/>
      <c r="X281" s="30"/>
      <c r="Y281" s="30"/>
      <c r="Z281" s="30"/>
      <c r="AA281" s="30"/>
      <c r="AB281" s="30"/>
      <c r="AC281" s="30"/>
      <c r="AD281" s="30"/>
      <c r="AE281" s="30"/>
      <c r="AR281" s="146" t="s">
        <v>178</v>
      </c>
      <c r="AT281" s="146" t="s">
        <v>175</v>
      </c>
      <c r="AU281" s="146" t="s">
        <v>79</v>
      </c>
      <c r="AY281" s="18" t="s">
        <v>173</v>
      </c>
      <c r="BE281" s="147">
        <f>IF(N281="základní",J281,0)</f>
        <v>0</v>
      </c>
      <c r="BF281" s="147">
        <f>IF(N281="snížená",J281,0)</f>
        <v>0</v>
      </c>
      <c r="BG281" s="147">
        <f>IF(N281="zákl. přenesená",J281,0)</f>
        <v>0</v>
      </c>
      <c r="BH281" s="147">
        <f>IF(N281="sníž. přenesená",J281,0)</f>
        <v>0</v>
      </c>
      <c r="BI281" s="147">
        <f>IF(N281="nulová",J281,0)</f>
        <v>0</v>
      </c>
      <c r="BJ281" s="18" t="s">
        <v>76</v>
      </c>
      <c r="BK281" s="147">
        <f>ROUND(I281*H281,2)</f>
        <v>0</v>
      </c>
      <c r="BL281" s="18" t="s">
        <v>178</v>
      </c>
      <c r="BM281" s="146" t="s">
        <v>2740</v>
      </c>
    </row>
    <row r="282" spans="1:65" s="2" customFormat="1" ht="97.5">
      <c r="A282" s="30"/>
      <c r="B282" s="31"/>
      <c r="C282" s="30"/>
      <c r="D282" s="148" t="s">
        <v>304</v>
      </c>
      <c r="E282" s="30"/>
      <c r="F282" s="149" t="s">
        <v>922</v>
      </c>
      <c r="G282" s="30"/>
      <c r="H282" s="30"/>
      <c r="I282" s="30"/>
      <c r="J282" s="30"/>
      <c r="K282" s="30"/>
      <c r="L282" s="31"/>
      <c r="M282" s="150"/>
      <c r="N282" s="151"/>
      <c r="O282" s="51"/>
      <c r="P282" s="51"/>
      <c r="Q282" s="51"/>
      <c r="R282" s="51"/>
      <c r="S282" s="51"/>
      <c r="T282" s="52"/>
      <c r="U282" s="30"/>
      <c r="V282" s="30"/>
      <c r="W282" s="30"/>
      <c r="X282" s="30"/>
      <c r="Y282" s="30"/>
      <c r="Z282" s="30"/>
      <c r="AA282" s="30"/>
      <c r="AB282" s="30"/>
      <c r="AC282" s="30"/>
      <c r="AD282" s="30"/>
      <c r="AE282" s="30"/>
      <c r="AT282" s="18" t="s">
        <v>304</v>
      </c>
      <c r="AU282" s="18" t="s">
        <v>79</v>
      </c>
    </row>
    <row r="283" spans="1:65" s="14" customFormat="1">
      <c r="B283" s="158"/>
      <c r="D283" s="148" t="s">
        <v>181</v>
      </c>
      <c r="E283" s="159" t="s">
        <v>3</v>
      </c>
      <c r="F283" s="160" t="s">
        <v>2741</v>
      </c>
      <c r="H283" s="161">
        <v>27.943999999999999</v>
      </c>
      <c r="L283" s="158"/>
      <c r="M283" s="162"/>
      <c r="N283" s="163"/>
      <c r="O283" s="163"/>
      <c r="P283" s="163"/>
      <c r="Q283" s="163"/>
      <c r="R283" s="163"/>
      <c r="S283" s="163"/>
      <c r="T283" s="164"/>
      <c r="AT283" s="159" t="s">
        <v>181</v>
      </c>
      <c r="AU283" s="159" t="s">
        <v>79</v>
      </c>
      <c r="AV283" s="14" t="s">
        <v>79</v>
      </c>
      <c r="AW283" s="14" t="s">
        <v>31</v>
      </c>
      <c r="AX283" s="14" t="s">
        <v>70</v>
      </c>
      <c r="AY283" s="159" t="s">
        <v>173</v>
      </c>
    </row>
    <row r="284" spans="1:65" s="14" customFormat="1">
      <c r="B284" s="158"/>
      <c r="D284" s="148" t="s">
        <v>181</v>
      </c>
      <c r="E284" s="159" t="s">
        <v>3</v>
      </c>
      <c r="F284" s="160" t="s">
        <v>2742</v>
      </c>
      <c r="H284" s="161">
        <v>34.874000000000002</v>
      </c>
      <c r="L284" s="158"/>
      <c r="M284" s="162"/>
      <c r="N284" s="163"/>
      <c r="O284" s="163"/>
      <c r="P284" s="163"/>
      <c r="Q284" s="163"/>
      <c r="R284" s="163"/>
      <c r="S284" s="163"/>
      <c r="T284" s="164"/>
      <c r="AT284" s="159" t="s">
        <v>181</v>
      </c>
      <c r="AU284" s="159" t="s">
        <v>79</v>
      </c>
      <c r="AV284" s="14" t="s">
        <v>79</v>
      </c>
      <c r="AW284" s="14" t="s">
        <v>31</v>
      </c>
      <c r="AX284" s="14" t="s">
        <v>70</v>
      </c>
      <c r="AY284" s="159" t="s">
        <v>173</v>
      </c>
    </row>
    <row r="285" spans="1:65" s="15" customFormat="1">
      <c r="B285" s="165"/>
      <c r="D285" s="148" t="s">
        <v>181</v>
      </c>
      <c r="E285" s="166" t="s">
        <v>3</v>
      </c>
      <c r="F285" s="167" t="s">
        <v>188</v>
      </c>
      <c r="H285" s="168">
        <v>62.817999999999998</v>
      </c>
      <c r="L285" s="165"/>
      <c r="M285" s="169"/>
      <c r="N285" s="170"/>
      <c r="O285" s="170"/>
      <c r="P285" s="170"/>
      <c r="Q285" s="170"/>
      <c r="R285" s="170"/>
      <c r="S285" s="170"/>
      <c r="T285" s="171"/>
      <c r="AT285" s="166" t="s">
        <v>181</v>
      </c>
      <c r="AU285" s="166" t="s">
        <v>79</v>
      </c>
      <c r="AV285" s="15" t="s">
        <v>178</v>
      </c>
      <c r="AW285" s="15" t="s">
        <v>31</v>
      </c>
      <c r="AX285" s="15" t="s">
        <v>76</v>
      </c>
      <c r="AY285" s="166" t="s">
        <v>173</v>
      </c>
    </row>
    <row r="286" spans="1:65" s="2" customFormat="1" ht="16.5" customHeight="1">
      <c r="A286" s="30"/>
      <c r="B286" s="135"/>
      <c r="C286" s="136" t="s">
        <v>322</v>
      </c>
      <c r="D286" s="136" t="s">
        <v>175</v>
      </c>
      <c r="E286" s="137" t="s">
        <v>2743</v>
      </c>
      <c r="F286" s="138" t="s">
        <v>2744</v>
      </c>
      <c r="G286" s="139" t="s">
        <v>239</v>
      </c>
      <c r="H286" s="140">
        <v>0.94499999999999995</v>
      </c>
      <c r="I286" s="141"/>
      <c r="J286" s="141">
        <f>ROUND(I286*H286,2)</f>
        <v>0</v>
      </c>
      <c r="K286" s="138" t="s">
        <v>177</v>
      </c>
      <c r="L286" s="31"/>
      <c r="M286" s="142" t="s">
        <v>3</v>
      </c>
      <c r="N286" s="143" t="s">
        <v>41</v>
      </c>
      <c r="O286" s="144">
        <v>15.231</v>
      </c>
      <c r="P286" s="144">
        <f>O286*H286</f>
        <v>14.393294999999998</v>
      </c>
      <c r="Q286" s="144">
        <v>1.004090886</v>
      </c>
      <c r="R286" s="144">
        <f>Q286*H286</f>
        <v>0.94886588726999987</v>
      </c>
      <c r="S286" s="144">
        <v>0</v>
      </c>
      <c r="T286" s="145">
        <f>S286*H286</f>
        <v>0</v>
      </c>
      <c r="U286" s="30"/>
      <c r="V286" s="30"/>
      <c r="W286" s="30"/>
      <c r="X286" s="30"/>
      <c r="Y286" s="30"/>
      <c r="Z286" s="30"/>
      <c r="AA286" s="30"/>
      <c r="AB286" s="30"/>
      <c r="AC286" s="30"/>
      <c r="AD286" s="30"/>
      <c r="AE286" s="30"/>
      <c r="AR286" s="146" t="s">
        <v>178</v>
      </c>
      <c r="AT286" s="146" t="s">
        <v>175</v>
      </c>
      <c r="AU286" s="146" t="s">
        <v>79</v>
      </c>
      <c r="AY286" s="18" t="s">
        <v>173</v>
      </c>
      <c r="BE286" s="147">
        <f>IF(N286="základní",J286,0)</f>
        <v>0</v>
      </c>
      <c r="BF286" s="147">
        <f>IF(N286="snížená",J286,0)</f>
        <v>0</v>
      </c>
      <c r="BG286" s="147">
        <f>IF(N286="zákl. přenesená",J286,0)</f>
        <v>0</v>
      </c>
      <c r="BH286" s="147">
        <f>IF(N286="sníž. přenesená",J286,0)</f>
        <v>0</v>
      </c>
      <c r="BI286" s="147">
        <f>IF(N286="nulová",J286,0)</f>
        <v>0</v>
      </c>
      <c r="BJ286" s="18" t="s">
        <v>76</v>
      </c>
      <c r="BK286" s="147">
        <f>ROUND(I286*H286,2)</f>
        <v>0</v>
      </c>
      <c r="BL286" s="18" t="s">
        <v>178</v>
      </c>
      <c r="BM286" s="146" t="s">
        <v>2745</v>
      </c>
    </row>
    <row r="287" spans="1:65" s="13" customFormat="1">
      <c r="B287" s="152"/>
      <c r="D287" s="148" t="s">
        <v>181</v>
      </c>
      <c r="E287" s="153" t="s">
        <v>3</v>
      </c>
      <c r="F287" s="154" t="s">
        <v>1077</v>
      </c>
      <c r="H287" s="153" t="s">
        <v>3</v>
      </c>
      <c r="L287" s="152"/>
      <c r="M287" s="155"/>
      <c r="N287" s="156"/>
      <c r="O287" s="156"/>
      <c r="P287" s="156"/>
      <c r="Q287" s="156"/>
      <c r="R287" s="156"/>
      <c r="S287" s="156"/>
      <c r="T287" s="157"/>
      <c r="AT287" s="153" t="s">
        <v>181</v>
      </c>
      <c r="AU287" s="153" t="s">
        <v>79</v>
      </c>
      <c r="AV287" s="13" t="s">
        <v>76</v>
      </c>
      <c r="AW287" s="13" t="s">
        <v>31</v>
      </c>
      <c r="AX287" s="13" t="s">
        <v>70</v>
      </c>
      <c r="AY287" s="153" t="s">
        <v>173</v>
      </c>
    </row>
    <row r="288" spans="1:65" s="14" customFormat="1">
      <c r="B288" s="158"/>
      <c r="D288" s="148" t="s">
        <v>181</v>
      </c>
      <c r="E288" s="159" t="s">
        <v>3</v>
      </c>
      <c r="F288" s="160" t="s">
        <v>2746</v>
      </c>
      <c r="H288" s="161">
        <v>0.94499999999999995</v>
      </c>
      <c r="L288" s="158"/>
      <c r="M288" s="162"/>
      <c r="N288" s="163"/>
      <c r="O288" s="163"/>
      <c r="P288" s="163"/>
      <c r="Q288" s="163"/>
      <c r="R288" s="163"/>
      <c r="S288" s="163"/>
      <c r="T288" s="164"/>
      <c r="AT288" s="159" t="s">
        <v>181</v>
      </c>
      <c r="AU288" s="159" t="s">
        <v>79</v>
      </c>
      <c r="AV288" s="14" t="s">
        <v>79</v>
      </c>
      <c r="AW288" s="14" t="s">
        <v>31</v>
      </c>
      <c r="AX288" s="14" t="s">
        <v>70</v>
      </c>
      <c r="AY288" s="159" t="s">
        <v>173</v>
      </c>
    </row>
    <row r="289" spans="1:65" s="15" customFormat="1">
      <c r="B289" s="165"/>
      <c r="D289" s="148" t="s">
        <v>181</v>
      </c>
      <c r="E289" s="166" t="s">
        <v>3</v>
      </c>
      <c r="F289" s="167" t="s">
        <v>188</v>
      </c>
      <c r="H289" s="168">
        <v>0.94499999999999995</v>
      </c>
      <c r="L289" s="165"/>
      <c r="M289" s="169"/>
      <c r="N289" s="170"/>
      <c r="O289" s="170"/>
      <c r="P289" s="170"/>
      <c r="Q289" s="170"/>
      <c r="R289" s="170"/>
      <c r="S289" s="170"/>
      <c r="T289" s="171"/>
      <c r="AT289" s="166" t="s">
        <v>181</v>
      </c>
      <c r="AU289" s="166" t="s">
        <v>79</v>
      </c>
      <c r="AV289" s="15" t="s">
        <v>178</v>
      </c>
      <c r="AW289" s="15" t="s">
        <v>31</v>
      </c>
      <c r="AX289" s="15" t="s">
        <v>76</v>
      </c>
      <c r="AY289" s="166" t="s">
        <v>173</v>
      </c>
    </row>
    <row r="290" spans="1:65" s="2" customFormat="1" ht="16.5" customHeight="1">
      <c r="A290" s="30"/>
      <c r="B290" s="135"/>
      <c r="C290" s="136" t="s">
        <v>324</v>
      </c>
      <c r="D290" s="136" t="s">
        <v>175</v>
      </c>
      <c r="E290" s="137" t="s">
        <v>2747</v>
      </c>
      <c r="F290" s="138" t="s">
        <v>2748</v>
      </c>
      <c r="G290" s="139" t="s">
        <v>293</v>
      </c>
      <c r="H290" s="140">
        <v>2</v>
      </c>
      <c r="I290" s="141"/>
      <c r="J290" s="141">
        <f>ROUND(I290*H290,2)</f>
        <v>0</v>
      </c>
      <c r="K290" s="138" t="s">
        <v>3</v>
      </c>
      <c r="L290" s="31"/>
      <c r="M290" s="142" t="s">
        <v>3</v>
      </c>
      <c r="N290" s="143" t="s">
        <v>41</v>
      </c>
      <c r="O290" s="144">
        <v>1.1819999999999999</v>
      </c>
      <c r="P290" s="144">
        <f>O290*H290</f>
        <v>2.3639999999999999</v>
      </c>
      <c r="Q290" s="144">
        <v>0</v>
      </c>
      <c r="R290" s="144">
        <f>Q290*H290</f>
        <v>0</v>
      </c>
      <c r="S290" s="144">
        <v>0</v>
      </c>
      <c r="T290" s="145">
        <f>S290*H290</f>
        <v>0</v>
      </c>
      <c r="U290" s="30"/>
      <c r="V290" s="30"/>
      <c r="W290" s="30"/>
      <c r="X290" s="30"/>
      <c r="Y290" s="30"/>
      <c r="Z290" s="30"/>
      <c r="AA290" s="30"/>
      <c r="AB290" s="30"/>
      <c r="AC290" s="30"/>
      <c r="AD290" s="30"/>
      <c r="AE290" s="30"/>
      <c r="AR290" s="146" t="s">
        <v>178</v>
      </c>
      <c r="AT290" s="146" t="s">
        <v>175</v>
      </c>
      <c r="AU290" s="146" t="s">
        <v>79</v>
      </c>
      <c r="AY290" s="18" t="s">
        <v>173</v>
      </c>
      <c r="BE290" s="147">
        <f>IF(N290="základní",J290,0)</f>
        <v>0</v>
      </c>
      <c r="BF290" s="147">
        <f>IF(N290="snížená",J290,0)</f>
        <v>0</v>
      </c>
      <c r="BG290" s="147">
        <f>IF(N290="zákl. přenesená",J290,0)</f>
        <v>0</v>
      </c>
      <c r="BH290" s="147">
        <f>IF(N290="sníž. přenesená",J290,0)</f>
        <v>0</v>
      </c>
      <c r="BI290" s="147">
        <f>IF(N290="nulová",J290,0)</f>
        <v>0</v>
      </c>
      <c r="BJ290" s="18" t="s">
        <v>76</v>
      </c>
      <c r="BK290" s="147">
        <f>ROUND(I290*H290,2)</f>
        <v>0</v>
      </c>
      <c r="BL290" s="18" t="s">
        <v>178</v>
      </c>
      <c r="BM290" s="146" t="s">
        <v>2749</v>
      </c>
    </row>
    <row r="291" spans="1:65" s="2" customFormat="1" ht="48.75">
      <c r="A291" s="30"/>
      <c r="B291" s="31"/>
      <c r="C291" s="30"/>
      <c r="D291" s="148" t="s">
        <v>179</v>
      </c>
      <c r="E291" s="30"/>
      <c r="F291" s="149" t="s">
        <v>2750</v>
      </c>
      <c r="G291" s="30"/>
      <c r="H291" s="30"/>
      <c r="I291" s="30"/>
      <c r="J291" s="30"/>
      <c r="K291" s="30"/>
      <c r="L291" s="31"/>
      <c r="M291" s="150"/>
      <c r="N291" s="151"/>
      <c r="O291" s="51"/>
      <c r="P291" s="51"/>
      <c r="Q291" s="51"/>
      <c r="R291" s="51"/>
      <c r="S291" s="51"/>
      <c r="T291" s="52"/>
      <c r="U291" s="30"/>
      <c r="V291" s="30"/>
      <c r="W291" s="30"/>
      <c r="X291" s="30"/>
      <c r="Y291" s="30"/>
      <c r="Z291" s="30"/>
      <c r="AA291" s="30"/>
      <c r="AB291" s="30"/>
      <c r="AC291" s="30"/>
      <c r="AD291" s="30"/>
      <c r="AE291" s="30"/>
      <c r="AT291" s="18" t="s">
        <v>179</v>
      </c>
      <c r="AU291" s="18" t="s">
        <v>79</v>
      </c>
    </row>
    <row r="292" spans="1:65" s="2" customFormat="1" ht="21.75" customHeight="1">
      <c r="A292" s="30"/>
      <c r="B292" s="135"/>
      <c r="C292" s="172" t="s">
        <v>329</v>
      </c>
      <c r="D292" s="172" t="s">
        <v>246</v>
      </c>
      <c r="E292" s="173" t="s">
        <v>2751</v>
      </c>
      <c r="F292" s="174" t="s">
        <v>2752</v>
      </c>
      <c r="G292" s="175" t="s">
        <v>293</v>
      </c>
      <c r="H292" s="176">
        <v>2</v>
      </c>
      <c r="I292" s="177"/>
      <c r="J292" s="177">
        <f>ROUND(I292*H292,2)</f>
        <v>0</v>
      </c>
      <c r="K292" s="174" t="s">
        <v>177</v>
      </c>
      <c r="L292" s="178"/>
      <c r="M292" s="179" t="s">
        <v>3</v>
      </c>
      <c r="N292" s="180" t="s">
        <v>41</v>
      </c>
      <c r="O292" s="144">
        <v>0</v>
      </c>
      <c r="P292" s="144">
        <f>O292*H292</f>
        <v>0</v>
      </c>
      <c r="Q292" s="144">
        <v>0</v>
      </c>
      <c r="R292" s="144">
        <f>Q292*H292</f>
        <v>0</v>
      </c>
      <c r="S292" s="144">
        <v>0</v>
      </c>
      <c r="T292" s="145">
        <f>S292*H292</f>
        <v>0</v>
      </c>
      <c r="U292" s="30"/>
      <c r="V292" s="30"/>
      <c r="W292" s="30"/>
      <c r="X292" s="30"/>
      <c r="Y292" s="30"/>
      <c r="Z292" s="30"/>
      <c r="AA292" s="30"/>
      <c r="AB292" s="30"/>
      <c r="AC292" s="30"/>
      <c r="AD292" s="30"/>
      <c r="AE292" s="30"/>
      <c r="AR292" s="146" t="s">
        <v>211</v>
      </c>
      <c r="AT292" s="146" t="s">
        <v>246</v>
      </c>
      <c r="AU292" s="146" t="s">
        <v>79</v>
      </c>
      <c r="AY292" s="18" t="s">
        <v>173</v>
      </c>
      <c r="BE292" s="147">
        <f>IF(N292="základní",J292,0)</f>
        <v>0</v>
      </c>
      <c r="BF292" s="147">
        <f>IF(N292="snížená",J292,0)</f>
        <v>0</v>
      </c>
      <c r="BG292" s="147">
        <f>IF(N292="zákl. přenesená",J292,0)</f>
        <v>0</v>
      </c>
      <c r="BH292" s="147">
        <f>IF(N292="sníž. přenesená",J292,0)</f>
        <v>0</v>
      </c>
      <c r="BI292" s="147">
        <f>IF(N292="nulová",J292,0)</f>
        <v>0</v>
      </c>
      <c r="BJ292" s="18" t="s">
        <v>76</v>
      </c>
      <c r="BK292" s="147">
        <f>ROUND(I292*H292,2)</f>
        <v>0</v>
      </c>
      <c r="BL292" s="18" t="s">
        <v>178</v>
      </c>
      <c r="BM292" s="146" t="s">
        <v>2753</v>
      </c>
    </row>
    <row r="293" spans="1:65" s="2" customFormat="1" ht="22.5" customHeight="1">
      <c r="A293" s="30"/>
      <c r="B293" s="135"/>
      <c r="C293" s="136" t="s">
        <v>333</v>
      </c>
      <c r="D293" s="136" t="s">
        <v>175</v>
      </c>
      <c r="E293" s="137" t="s">
        <v>2754</v>
      </c>
      <c r="F293" s="138" t="s">
        <v>2755</v>
      </c>
      <c r="G293" s="139" t="s">
        <v>293</v>
      </c>
      <c r="H293" s="140">
        <v>3</v>
      </c>
      <c r="I293" s="141"/>
      <c r="J293" s="141">
        <f>ROUND(I293*H293,2)</f>
        <v>0</v>
      </c>
      <c r="K293" s="138" t="s">
        <v>3</v>
      </c>
      <c r="L293" s="31"/>
      <c r="M293" s="142" t="s">
        <v>3</v>
      </c>
      <c r="N293" s="143" t="s">
        <v>41</v>
      </c>
      <c r="O293" s="144">
        <v>0</v>
      </c>
      <c r="P293" s="144">
        <f>O293*H293</f>
        <v>0</v>
      </c>
      <c r="Q293" s="144">
        <v>8.9999999999999993E-3</v>
      </c>
      <c r="R293" s="144">
        <f>Q293*H293</f>
        <v>2.6999999999999996E-2</v>
      </c>
      <c r="S293" s="144">
        <v>0</v>
      </c>
      <c r="T293" s="145">
        <f>S293*H293</f>
        <v>0</v>
      </c>
      <c r="U293" s="30"/>
      <c r="V293" s="30"/>
      <c r="W293" s="30"/>
      <c r="X293" s="30"/>
      <c r="Y293" s="30"/>
      <c r="Z293" s="30"/>
      <c r="AA293" s="30"/>
      <c r="AB293" s="30"/>
      <c r="AC293" s="30"/>
      <c r="AD293" s="30"/>
      <c r="AE293" s="30"/>
      <c r="AR293" s="146" t="s">
        <v>178</v>
      </c>
      <c r="AT293" s="146" t="s">
        <v>175</v>
      </c>
      <c r="AU293" s="146" t="s">
        <v>79</v>
      </c>
      <c r="AY293" s="18" t="s">
        <v>173</v>
      </c>
      <c r="BE293" s="147">
        <f>IF(N293="základní",J293,0)</f>
        <v>0</v>
      </c>
      <c r="BF293" s="147">
        <f>IF(N293="snížená",J293,0)</f>
        <v>0</v>
      </c>
      <c r="BG293" s="147">
        <f>IF(N293="zákl. přenesená",J293,0)</f>
        <v>0</v>
      </c>
      <c r="BH293" s="147">
        <f>IF(N293="sníž. přenesená",J293,0)</f>
        <v>0</v>
      </c>
      <c r="BI293" s="147">
        <f>IF(N293="nulová",J293,0)</f>
        <v>0</v>
      </c>
      <c r="BJ293" s="18" t="s">
        <v>76</v>
      </c>
      <c r="BK293" s="147">
        <f>ROUND(I293*H293,2)</f>
        <v>0</v>
      </c>
      <c r="BL293" s="18" t="s">
        <v>178</v>
      </c>
      <c r="BM293" s="146" t="s">
        <v>2756</v>
      </c>
    </row>
    <row r="294" spans="1:65" s="2" customFormat="1" ht="48.75">
      <c r="A294" s="30"/>
      <c r="B294" s="31"/>
      <c r="C294" s="30"/>
      <c r="D294" s="148" t="s">
        <v>304</v>
      </c>
      <c r="E294" s="30"/>
      <c r="F294" s="149" t="s">
        <v>2757</v>
      </c>
      <c r="G294" s="30"/>
      <c r="H294" s="30"/>
      <c r="I294" s="30"/>
      <c r="J294" s="30"/>
      <c r="K294" s="30"/>
      <c r="L294" s="31"/>
      <c r="M294" s="150"/>
      <c r="N294" s="151"/>
      <c r="O294" s="51"/>
      <c r="P294" s="51"/>
      <c r="Q294" s="51"/>
      <c r="R294" s="51"/>
      <c r="S294" s="51"/>
      <c r="T294" s="52"/>
      <c r="U294" s="30"/>
      <c r="V294" s="30"/>
      <c r="W294" s="30"/>
      <c r="X294" s="30"/>
      <c r="Y294" s="30"/>
      <c r="Z294" s="30"/>
      <c r="AA294" s="30"/>
      <c r="AB294" s="30"/>
      <c r="AC294" s="30"/>
      <c r="AD294" s="30"/>
      <c r="AE294" s="30"/>
      <c r="AT294" s="18" t="s">
        <v>304</v>
      </c>
      <c r="AU294" s="18" t="s">
        <v>79</v>
      </c>
    </row>
    <row r="295" spans="1:65" s="13" customFormat="1">
      <c r="B295" s="152"/>
      <c r="D295" s="148" t="s">
        <v>181</v>
      </c>
      <c r="E295" s="153" t="s">
        <v>3</v>
      </c>
      <c r="F295" s="154" t="s">
        <v>378</v>
      </c>
      <c r="H295" s="153" t="s">
        <v>3</v>
      </c>
      <c r="L295" s="152"/>
      <c r="M295" s="155"/>
      <c r="N295" s="156"/>
      <c r="O295" s="156"/>
      <c r="P295" s="156"/>
      <c r="Q295" s="156"/>
      <c r="R295" s="156"/>
      <c r="S295" s="156"/>
      <c r="T295" s="157"/>
      <c r="AT295" s="153" t="s">
        <v>181</v>
      </c>
      <c r="AU295" s="153" t="s">
        <v>79</v>
      </c>
      <c r="AV295" s="13" t="s">
        <v>76</v>
      </c>
      <c r="AW295" s="13" t="s">
        <v>31</v>
      </c>
      <c r="AX295" s="13" t="s">
        <v>70</v>
      </c>
      <c r="AY295" s="153" t="s">
        <v>173</v>
      </c>
    </row>
    <row r="296" spans="1:65" s="13" customFormat="1">
      <c r="B296" s="152"/>
      <c r="D296" s="148" t="s">
        <v>181</v>
      </c>
      <c r="E296" s="153" t="s">
        <v>3</v>
      </c>
      <c r="F296" s="154" t="s">
        <v>2758</v>
      </c>
      <c r="H296" s="153" t="s">
        <v>3</v>
      </c>
      <c r="L296" s="152"/>
      <c r="M296" s="155"/>
      <c r="N296" s="156"/>
      <c r="O296" s="156"/>
      <c r="P296" s="156"/>
      <c r="Q296" s="156"/>
      <c r="R296" s="156"/>
      <c r="S296" s="156"/>
      <c r="T296" s="157"/>
      <c r="AT296" s="153" t="s">
        <v>181</v>
      </c>
      <c r="AU296" s="153" t="s">
        <v>79</v>
      </c>
      <c r="AV296" s="13" t="s">
        <v>76</v>
      </c>
      <c r="AW296" s="13" t="s">
        <v>31</v>
      </c>
      <c r="AX296" s="13" t="s">
        <v>70</v>
      </c>
      <c r="AY296" s="153" t="s">
        <v>173</v>
      </c>
    </row>
    <row r="297" spans="1:65" s="14" customFormat="1">
      <c r="B297" s="158"/>
      <c r="D297" s="148" t="s">
        <v>181</v>
      </c>
      <c r="E297" s="159" t="s">
        <v>3</v>
      </c>
      <c r="F297" s="160" t="s">
        <v>2759</v>
      </c>
      <c r="H297" s="161">
        <v>1</v>
      </c>
      <c r="L297" s="158"/>
      <c r="M297" s="162"/>
      <c r="N297" s="163"/>
      <c r="O297" s="163"/>
      <c r="P297" s="163"/>
      <c r="Q297" s="163"/>
      <c r="R297" s="163"/>
      <c r="S297" s="163"/>
      <c r="T297" s="164"/>
      <c r="AT297" s="159" t="s">
        <v>181</v>
      </c>
      <c r="AU297" s="159" t="s">
        <v>79</v>
      </c>
      <c r="AV297" s="14" t="s">
        <v>79</v>
      </c>
      <c r="AW297" s="14" t="s">
        <v>31</v>
      </c>
      <c r="AX297" s="14" t="s">
        <v>70</v>
      </c>
      <c r="AY297" s="159" t="s">
        <v>173</v>
      </c>
    </row>
    <row r="298" spans="1:65" s="14" customFormat="1">
      <c r="B298" s="158"/>
      <c r="D298" s="148" t="s">
        <v>181</v>
      </c>
      <c r="E298" s="159" t="s">
        <v>3</v>
      </c>
      <c r="F298" s="160" t="s">
        <v>2760</v>
      </c>
      <c r="H298" s="161">
        <v>1</v>
      </c>
      <c r="L298" s="158"/>
      <c r="M298" s="162"/>
      <c r="N298" s="163"/>
      <c r="O298" s="163"/>
      <c r="P298" s="163"/>
      <c r="Q298" s="163"/>
      <c r="R298" s="163"/>
      <c r="S298" s="163"/>
      <c r="T298" s="164"/>
      <c r="AT298" s="159" t="s">
        <v>181</v>
      </c>
      <c r="AU298" s="159" t="s">
        <v>79</v>
      </c>
      <c r="AV298" s="14" t="s">
        <v>79</v>
      </c>
      <c r="AW298" s="14" t="s">
        <v>31</v>
      </c>
      <c r="AX298" s="14" t="s">
        <v>70</v>
      </c>
      <c r="AY298" s="159" t="s">
        <v>173</v>
      </c>
    </row>
    <row r="299" spans="1:65" s="14" customFormat="1">
      <c r="B299" s="158"/>
      <c r="D299" s="148" t="s">
        <v>181</v>
      </c>
      <c r="E299" s="159" t="s">
        <v>3</v>
      </c>
      <c r="F299" s="160" t="s">
        <v>2761</v>
      </c>
      <c r="H299" s="161">
        <v>1</v>
      </c>
      <c r="L299" s="158"/>
      <c r="M299" s="162"/>
      <c r="N299" s="163"/>
      <c r="O299" s="163"/>
      <c r="P299" s="163"/>
      <c r="Q299" s="163"/>
      <c r="R299" s="163"/>
      <c r="S299" s="163"/>
      <c r="T299" s="164"/>
      <c r="AT299" s="159" t="s">
        <v>181</v>
      </c>
      <c r="AU299" s="159" t="s">
        <v>79</v>
      </c>
      <c r="AV299" s="14" t="s">
        <v>79</v>
      </c>
      <c r="AW299" s="14" t="s">
        <v>31</v>
      </c>
      <c r="AX299" s="14" t="s">
        <v>70</v>
      </c>
      <c r="AY299" s="159" t="s">
        <v>173</v>
      </c>
    </row>
    <row r="300" spans="1:65" s="15" customFormat="1">
      <c r="B300" s="165"/>
      <c r="D300" s="148" t="s">
        <v>181</v>
      </c>
      <c r="E300" s="166" t="s">
        <v>3</v>
      </c>
      <c r="F300" s="167" t="s">
        <v>188</v>
      </c>
      <c r="H300" s="168">
        <v>3</v>
      </c>
      <c r="L300" s="165"/>
      <c r="M300" s="169"/>
      <c r="N300" s="170"/>
      <c r="O300" s="170"/>
      <c r="P300" s="170"/>
      <c r="Q300" s="170"/>
      <c r="R300" s="170"/>
      <c r="S300" s="170"/>
      <c r="T300" s="171"/>
      <c r="AT300" s="166" t="s">
        <v>181</v>
      </c>
      <c r="AU300" s="166" t="s">
        <v>79</v>
      </c>
      <c r="AV300" s="15" t="s">
        <v>178</v>
      </c>
      <c r="AW300" s="15" t="s">
        <v>31</v>
      </c>
      <c r="AX300" s="15" t="s">
        <v>76</v>
      </c>
      <c r="AY300" s="166" t="s">
        <v>173</v>
      </c>
    </row>
    <row r="301" spans="1:65" s="12" customFormat="1" ht="22.9" customHeight="1">
      <c r="B301" s="123"/>
      <c r="D301" s="124" t="s">
        <v>69</v>
      </c>
      <c r="E301" s="133" t="s">
        <v>216</v>
      </c>
      <c r="F301" s="133" t="s">
        <v>372</v>
      </c>
      <c r="J301" s="134">
        <f>BK301</f>
        <v>0</v>
      </c>
      <c r="L301" s="123"/>
      <c r="M301" s="127"/>
      <c r="N301" s="128"/>
      <c r="O301" s="128"/>
      <c r="P301" s="129">
        <f>SUM(P302:P352)</f>
        <v>221.201436</v>
      </c>
      <c r="Q301" s="128"/>
      <c r="R301" s="129">
        <f>SUM(R302:R352)</f>
        <v>24.588585499248001</v>
      </c>
      <c r="S301" s="128"/>
      <c r="T301" s="130">
        <f>SUM(T302:T352)</f>
        <v>59.675658000000006</v>
      </c>
      <c r="AR301" s="124" t="s">
        <v>76</v>
      </c>
      <c r="AT301" s="131" t="s">
        <v>69</v>
      </c>
      <c r="AU301" s="131" t="s">
        <v>76</v>
      </c>
      <c r="AY301" s="124" t="s">
        <v>173</v>
      </c>
      <c r="BK301" s="132">
        <f>SUM(BK302:BK352)</f>
        <v>0</v>
      </c>
    </row>
    <row r="302" spans="1:65" s="2" customFormat="1" ht="33" customHeight="1">
      <c r="A302" s="30"/>
      <c r="B302" s="135"/>
      <c r="C302" s="136" t="s">
        <v>337</v>
      </c>
      <c r="D302" s="136" t="s">
        <v>175</v>
      </c>
      <c r="E302" s="137" t="s">
        <v>2762</v>
      </c>
      <c r="F302" s="138" t="s">
        <v>2763</v>
      </c>
      <c r="G302" s="139" t="s">
        <v>190</v>
      </c>
      <c r="H302" s="140">
        <v>13</v>
      </c>
      <c r="I302" s="141"/>
      <c r="J302" s="141">
        <f>ROUND(I302*H302,2)</f>
        <v>0</v>
      </c>
      <c r="K302" s="138" t="s">
        <v>177</v>
      </c>
      <c r="L302" s="31"/>
      <c r="M302" s="142" t="s">
        <v>3</v>
      </c>
      <c r="N302" s="143" t="s">
        <v>41</v>
      </c>
      <c r="O302" s="144">
        <v>0.216</v>
      </c>
      <c r="P302" s="144">
        <f>O302*H302</f>
        <v>2.8079999999999998</v>
      </c>
      <c r="Q302" s="144">
        <v>0.11518752</v>
      </c>
      <c r="R302" s="144">
        <f>Q302*H302</f>
        <v>1.49743776</v>
      </c>
      <c r="S302" s="144">
        <v>0</v>
      </c>
      <c r="T302" s="145">
        <f>S302*H302</f>
        <v>0</v>
      </c>
      <c r="U302" s="30"/>
      <c r="V302" s="30"/>
      <c r="W302" s="30"/>
      <c r="X302" s="30"/>
      <c r="Y302" s="30"/>
      <c r="Z302" s="30"/>
      <c r="AA302" s="30"/>
      <c r="AB302" s="30"/>
      <c r="AC302" s="30"/>
      <c r="AD302" s="30"/>
      <c r="AE302" s="30"/>
      <c r="AR302" s="146" t="s">
        <v>178</v>
      </c>
      <c r="AT302" s="146" t="s">
        <v>175</v>
      </c>
      <c r="AU302" s="146" t="s">
        <v>79</v>
      </c>
      <c r="AY302" s="18" t="s">
        <v>173</v>
      </c>
      <c r="BE302" s="147">
        <f>IF(N302="základní",J302,0)</f>
        <v>0</v>
      </c>
      <c r="BF302" s="147">
        <f>IF(N302="snížená",J302,0)</f>
        <v>0</v>
      </c>
      <c r="BG302" s="147">
        <f>IF(N302="zákl. přenesená",J302,0)</f>
        <v>0</v>
      </c>
      <c r="BH302" s="147">
        <f>IF(N302="sníž. přenesená",J302,0)</f>
        <v>0</v>
      </c>
      <c r="BI302" s="147">
        <f>IF(N302="nulová",J302,0)</f>
        <v>0</v>
      </c>
      <c r="BJ302" s="18" t="s">
        <v>76</v>
      </c>
      <c r="BK302" s="147">
        <f>ROUND(I302*H302,2)</f>
        <v>0</v>
      </c>
      <c r="BL302" s="18" t="s">
        <v>178</v>
      </c>
      <c r="BM302" s="146" t="s">
        <v>2764</v>
      </c>
    </row>
    <row r="303" spans="1:65" s="2" customFormat="1" ht="126.75">
      <c r="A303" s="30"/>
      <c r="B303" s="31"/>
      <c r="C303" s="30"/>
      <c r="D303" s="148" t="s">
        <v>179</v>
      </c>
      <c r="E303" s="30"/>
      <c r="F303" s="149" t="s">
        <v>2765</v>
      </c>
      <c r="G303" s="30"/>
      <c r="H303" s="30"/>
      <c r="I303" s="30"/>
      <c r="J303" s="30"/>
      <c r="K303" s="30"/>
      <c r="L303" s="31"/>
      <c r="M303" s="150"/>
      <c r="N303" s="151"/>
      <c r="O303" s="51"/>
      <c r="P303" s="51"/>
      <c r="Q303" s="51"/>
      <c r="R303" s="51"/>
      <c r="S303" s="51"/>
      <c r="T303" s="52"/>
      <c r="U303" s="30"/>
      <c r="V303" s="30"/>
      <c r="W303" s="30"/>
      <c r="X303" s="30"/>
      <c r="Y303" s="30"/>
      <c r="Z303" s="30"/>
      <c r="AA303" s="30"/>
      <c r="AB303" s="30"/>
      <c r="AC303" s="30"/>
      <c r="AD303" s="30"/>
      <c r="AE303" s="30"/>
      <c r="AT303" s="18" t="s">
        <v>179</v>
      </c>
      <c r="AU303" s="18" t="s">
        <v>79</v>
      </c>
    </row>
    <row r="304" spans="1:65" s="13" customFormat="1">
      <c r="B304" s="152"/>
      <c r="D304" s="148" t="s">
        <v>181</v>
      </c>
      <c r="E304" s="153" t="s">
        <v>3</v>
      </c>
      <c r="F304" s="154" t="s">
        <v>378</v>
      </c>
      <c r="H304" s="153" t="s">
        <v>3</v>
      </c>
      <c r="L304" s="152"/>
      <c r="M304" s="155"/>
      <c r="N304" s="156"/>
      <c r="O304" s="156"/>
      <c r="P304" s="156"/>
      <c r="Q304" s="156"/>
      <c r="R304" s="156"/>
      <c r="S304" s="156"/>
      <c r="T304" s="157"/>
      <c r="AT304" s="153" t="s">
        <v>181</v>
      </c>
      <c r="AU304" s="153" t="s">
        <v>79</v>
      </c>
      <c r="AV304" s="13" t="s">
        <v>76</v>
      </c>
      <c r="AW304" s="13" t="s">
        <v>31</v>
      </c>
      <c r="AX304" s="13" t="s">
        <v>70</v>
      </c>
      <c r="AY304" s="153" t="s">
        <v>173</v>
      </c>
    </row>
    <row r="305" spans="1:65" s="14" customFormat="1">
      <c r="B305" s="158"/>
      <c r="D305" s="148" t="s">
        <v>181</v>
      </c>
      <c r="E305" s="159" t="s">
        <v>3</v>
      </c>
      <c r="F305" s="160" t="s">
        <v>2766</v>
      </c>
      <c r="H305" s="161">
        <v>10</v>
      </c>
      <c r="L305" s="158"/>
      <c r="M305" s="162"/>
      <c r="N305" s="163"/>
      <c r="O305" s="163"/>
      <c r="P305" s="163"/>
      <c r="Q305" s="163"/>
      <c r="R305" s="163"/>
      <c r="S305" s="163"/>
      <c r="T305" s="164"/>
      <c r="AT305" s="159" t="s">
        <v>181</v>
      </c>
      <c r="AU305" s="159" t="s">
        <v>79</v>
      </c>
      <c r="AV305" s="14" t="s">
        <v>79</v>
      </c>
      <c r="AW305" s="14" t="s">
        <v>31</v>
      </c>
      <c r="AX305" s="14" t="s">
        <v>70</v>
      </c>
      <c r="AY305" s="159" t="s">
        <v>173</v>
      </c>
    </row>
    <row r="306" spans="1:65" s="14" customFormat="1">
      <c r="B306" s="158"/>
      <c r="D306" s="148" t="s">
        <v>181</v>
      </c>
      <c r="E306" s="159" t="s">
        <v>3</v>
      </c>
      <c r="F306" s="160" t="s">
        <v>2767</v>
      </c>
      <c r="H306" s="161">
        <v>3</v>
      </c>
      <c r="L306" s="158"/>
      <c r="M306" s="162"/>
      <c r="N306" s="163"/>
      <c r="O306" s="163"/>
      <c r="P306" s="163"/>
      <c r="Q306" s="163"/>
      <c r="R306" s="163"/>
      <c r="S306" s="163"/>
      <c r="T306" s="164"/>
      <c r="AT306" s="159" t="s">
        <v>181</v>
      </c>
      <c r="AU306" s="159" t="s">
        <v>79</v>
      </c>
      <c r="AV306" s="14" t="s">
        <v>79</v>
      </c>
      <c r="AW306" s="14" t="s">
        <v>31</v>
      </c>
      <c r="AX306" s="14" t="s">
        <v>70</v>
      </c>
      <c r="AY306" s="159" t="s">
        <v>173</v>
      </c>
    </row>
    <row r="307" spans="1:65" s="15" customFormat="1">
      <c r="B307" s="165"/>
      <c r="D307" s="148" t="s">
        <v>181</v>
      </c>
      <c r="E307" s="166" t="s">
        <v>3</v>
      </c>
      <c r="F307" s="167" t="s">
        <v>188</v>
      </c>
      <c r="H307" s="168">
        <v>13</v>
      </c>
      <c r="L307" s="165"/>
      <c r="M307" s="169"/>
      <c r="N307" s="170"/>
      <c r="O307" s="170"/>
      <c r="P307" s="170"/>
      <c r="Q307" s="170"/>
      <c r="R307" s="170"/>
      <c r="S307" s="170"/>
      <c r="T307" s="171"/>
      <c r="AT307" s="166" t="s">
        <v>181</v>
      </c>
      <c r="AU307" s="166" t="s">
        <v>79</v>
      </c>
      <c r="AV307" s="15" t="s">
        <v>178</v>
      </c>
      <c r="AW307" s="15" t="s">
        <v>31</v>
      </c>
      <c r="AX307" s="15" t="s">
        <v>76</v>
      </c>
      <c r="AY307" s="166" t="s">
        <v>173</v>
      </c>
    </row>
    <row r="308" spans="1:65" s="2" customFormat="1" ht="16.5" customHeight="1">
      <c r="A308" s="30"/>
      <c r="B308" s="135"/>
      <c r="C308" s="172" t="s">
        <v>338</v>
      </c>
      <c r="D308" s="172" t="s">
        <v>246</v>
      </c>
      <c r="E308" s="173" t="s">
        <v>2768</v>
      </c>
      <c r="F308" s="174" t="s">
        <v>2769</v>
      </c>
      <c r="G308" s="175" t="s">
        <v>190</v>
      </c>
      <c r="H308" s="176">
        <v>3</v>
      </c>
      <c r="I308" s="177"/>
      <c r="J308" s="177">
        <f>ROUND(I308*H308,2)</f>
        <v>0</v>
      </c>
      <c r="K308" s="174" t="s">
        <v>177</v>
      </c>
      <c r="L308" s="178"/>
      <c r="M308" s="179" t="s">
        <v>3</v>
      </c>
      <c r="N308" s="180" t="s">
        <v>41</v>
      </c>
      <c r="O308" s="144">
        <v>0</v>
      </c>
      <c r="P308" s="144">
        <f>O308*H308</f>
        <v>0</v>
      </c>
      <c r="Q308" s="144">
        <v>5.6120000000000003E-2</v>
      </c>
      <c r="R308" s="144">
        <f>Q308*H308</f>
        <v>0.16836000000000001</v>
      </c>
      <c r="S308" s="144">
        <v>0</v>
      </c>
      <c r="T308" s="145">
        <f>S308*H308</f>
        <v>0</v>
      </c>
      <c r="U308" s="30"/>
      <c r="V308" s="30"/>
      <c r="W308" s="30"/>
      <c r="X308" s="30"/>
      <c r="Y308" s="30"/>
      <c r="Z308" s="30"/>
      <c r="AA308" s="30"/>
      <c r="AB308" s="30"/>
      <c r="AC308" s="30"/>
      <c r="AD308" s="30"/>
      <c r="AE308" s="30"/>
      <c r="AR308" s="146" t="s">
        <v>211</v>
      </c>
      <c r="AT308" s="146" t="s">
        <v>246</v>
      </c>
      <c r="AU308" s="146" t="s">
        <v>79</v>
      </c>
      <c r="AY308" s="18" t="s">
        <v>173</v>
      </c>
      <c r="BE308" s="147">
        <f>IF(N308="základní",J308,0)</f>
        <v>0</v>
      </c>
      <c r="BF308" s="147">
        <f>IF(N308="snížená",J308,0)</f>
        <v>0</v>
      </c>
      <c r="BG308" s="147">
        <f>IF(N308="zákl. přenesená",J308,0)</f>
        <v>0</v>
      </c>
      <c r="BH308" s="147">
        <f>IF(N308="sníž. přenesená",J308,0)</f>
        <v>0</v>
      </c>
      <c r="BI308" s="147">
        <f>IF(N308="nulová",J308,0)</f>
        <v>0</v>
      </c>
      <c r="BJ308" s="18" t="s">
        <v>76</v>
      </c>
      <c r="BK308" s="147">
        <f>ROUND(I308*H308,2)</f>
        <v>0</v>
      </c>
      <c r="BL308" s="18" t="s">
        <v>178</v>
      </c>
      <c r="BM308" s="146" t="s">
        <v>2770</v>
      </c>
    </row>
    <row r="309" spans="1:65" s="13" customFormat="1">
      <c r="B309" s="152"/>
      <c r="D309" s="148" t="s">
        <v>181</v>
      </c>
      <c r="E309" s="153" t="s">
        <v>3</v>
      </c>
      <c r="F309" s="154" t="s">
        <v>378</v>
      </c>
      <c r="H309" s="153" t="s">
        <v>3</v>
      </c>
      <c r="L309" s="152"/>
      <c r="M309" s="155"/>
      <c r="N309" s="156"/>
      <c r="O309" s="156"/>
      <c r="P309" s="156"/>
      <c r="Q309" s="156"/>
      <c r="R309" s="156"/>
      <c r="S309" s="156"/>
      <c r="T309" s="157"/>
      <c r="AT309" s="153" t="s">
        <v>181</v>
      </c>
      <c r="AU309" s="153" t="s">
        <v>79</v>
      </c>
      <c r="AV309" s="13" t="s">
        <v>76</v>
      </c>
      <c r="AW309" s="13" t="s">
        <v>31</v>
      </c>
      <c r="AX309" s="13" t="s">
        <v>70</v>
      </c>
      <c r="AY309" s="153" t="s">
        <v>173</v>
      </c>
    </row>
    <row r="310" spans="1:65" s="14" customFormat="1">
      <c r="B310" s="158"/>
      <c r="D310" s="148" t="s">
        <v>181</v>
      </c>
      <c r="E310" s="159" t="s">
        <v>3</v>
      </c>
      <c r="F310" s="160" t="s">
        <v>2771</v>
      </c>
      <c r="H310" s="161">
        <v>3</v>
      </c>
      <c r="L310" s="158"/>
      <c r="M310" s="162"/>
      <c r="N310" s="163"/>
      <c r="O310" s="163"/>
      <c r="P310" s="163"/>
      <c r="Q310" s="163"/>
      <c r="R310" s="163"/>
      <c r="S310" s="163"/>
      <c r="T310" s="164"/>
      <c r="AT310" s="159" t="s">
        <v>181</v>
      </c>
      <c r="AU310" s="159" t="s">
        <v>79</v>
      </c>
      <c r="AV310" s="14" t="s">
        <v>79</v>
      </c>
      <c r="AW310" s="14" t="s">
        <v>31</v>
      </c>
      <c r="AX310" s="14" t="s">
        <v>70</v>
      </c>
      <c r="AY310" s="159" t="s">
        <v>173</v>
      </c>
    </row>
    <row r="311" spans="1:65" s="15" customFormat="1">
      <c r="B311" s="165"/>
      <c r="D311" s="148" t="s">
        <v>181</v>
      </c>
      <c r="E311" s="166" t="s">
        <v>3</v>
      </c>
      <c r="F311" s="167" t="s">
        <v>188</v>
      </c>
      <c r="H311" s="168">
        <v>3</v>
      </c>
      <c r="L311" s="165"/>
      <c r="M311" s="169"/>
      <c r="N311" s="170"/>
      <c r="O311" s="170"/>
      <c r="P311" s="170"/>
      <c r="Q311" s="170"/>
      <c r="R311" s="170"/>
      <c r="S311" s="170"/>
      <c r="T311" s="171"/>
      <c r="AT311" s="166" t="s">
        <v>181</v>
      </c>
      <c r="AU311" s="166" t="s">
        <v>79</v>
      </c>
      <c r="AV311" s="15" t="s">
        <v>178</v>
      </c>
      <c r="AW311" s="15" t="s">
        <v>31</v>
      </c>
      <c r="AX311" s="15" t="s">
        <v>76</v>
      </c>
      <c r="AY311" s="166" t="s">
        <v>173</v>
      </c>
    </row>
    <row r="312" spans="1:65" s="2" customFormat="1" ht="21.75" customHeight="1">
      <c r="A312" s="30"/>
      <c r="B312" s="135"/>
      <c r="C312" s="136" t="s">
        <v>343</v>
      </c>
      <c r="D312" s="136" t="s">
        <v>175</v>
      </c>
      <c r="E312" s="137" t="s">
        <v>682</v>
      </c>
      <c r="F312" s="138" t="s">
        <v>683</v>
      </c>
      <c r="G312" s="139" t="s">
        <v>190</v>
      </c>
      <c r="H312" s="140">
        <v>7.5</v>
      </c>
      <c r="I312" s="141"/>
      <c r="J312" s="141">
        <f>ROUND(I312*H312,2)</f>
        <v>0</v>
      </c>
      <c r="K312" s="138" t="s">
        <v>177</v>
      </c>
      <c r="L312" s="31"/>
      <c r="M312" s="142" t="s">
        <v>3</v>
      </c>
      <c r="N312" s="143" t="s">
        <v>41</v>
      </c>
      <c r="O312" s="144">
        <v>2.964</v>
      </c>
      <c r="P312" s="144">
        <f>O312*H312</f>
        <v>22.23</v>
      </c>
      <c r="Q312" s="144">
        <v>1.3682813</v>
      </c>
      <c r="R312" s="144">
        <f>Q312*H312</f>
        <v>10.26210975</v>
      </c>
      <c r="S312" s="144">
        <v>0</v>
      </c>
      <c r="T312" s="145">
        <f>S312*H312</f>
        <v>0</v>
      </c>
      <c r="U312" s="30"/>
      <c r="V312" s="30"/>
      <c r="W312" s="30"/>
      <c r="X312" s="30"/>
      <c r="Y312" s="30"/>
      <c r="Z312" s="30"/>
      <c r="AA312" s="30"/>
      <c r="AB312" s="30"/>
      <c r="AC312" s="30"/>
      <c r="AD312" s="30"/>
      <c r="AE312" s="30"/>
      <c r="AR312" s="146" t="s">
        <v>178</v>
      </c>
      <c r="AT312" s="146" t="s">
        <v>175</v>
      </c>
      <c r="AU312" s="146" t="s">
        <v>79</v>
      </c>
      <c r="AY312" s="18" t="s">
        <v>173</v>
      </c>
      <c r="BE312" s="147">
        <f>IF(N312="základní",J312,0)</f>
        <v>0</v>
      </c>
      <c r="BF312" s="147">
        <f>IF(N312="snížená",J312,0)</f>
        <v>0</v>
      </c>
      <c r="BG312" s="147">
        <f>IF(N312="zákl. přenesená",J312,0)</f>
        <v>0</v>
      </c>
      <c r="BH312" s="147">
        <f>IF(N312="sníž. přenesená",J312,0)</f>
        <v>0</v>
      </c>
      <c r="BI312" s="147">
        <f>IF(N312="nulová",J312,0)</f>
        <v>0</v>
      </c>
      <c r="BJ312" s="18" t="s">
        <v>76</v>
      </c>
      <c r="BK312" s="147">
        <f>ROUND(I312*H312,2)</f>
        <v>0</v>
      </c>
      <c r="BL312" s="18" t="s">
        <v>178</v>
      </c>
      <c r="BM312" s="146" t="s">
        <v>2772</v>
      </c>
    </row>
    <row r="313" spans="1:65" s="2" customFormat="1" ht="126.75">
      <c r="A313" s="30"/>
      <c r="B313" s="31"/>
      <c r="C313" s="30"/>
      <c r="D313" s="148" t="s">
        <v>179</v>
      </c>
      <c r="E313" s="30"/>
      <c r="F313" s="149" t="s">
        <v>685</v>
      </c>
      <c r="G313" s="30"/>
      <c r="H313" s="30"/>
      <c r="I313" s="30"/>
      <c r="J313" s="30"/>
      <c r="K313" s="30"/>
      <c r="L313" s="31"/>
      <c r="M313" s="150"/>
      <c r="N313" s="151"/>
      <c r="O313" s="51"/>
      <c r="P313" s="51"/>
      <c r="Q313" s="51"/>
      <c r="R313" s="51"/>
      <c r="S313" s="51"/>
      <c r="T313" s="52"/>
      <c r="U313" s="30"/>
      <c r="V313" s="30"/>
      <c r="W313" s="30"/>
      <c r="X313" s="30"/>
      <c r="Y313" s="30"/>
      <c r="Z313" s="30"/>
      <c r="AA313" s="30"/>
      <c r="AB313" s="30"/>
      <c r="AC313" s="30"/>
      <c r="AD313" s="30"/>
      <c r="AE313" s="30"/>
      <c r="AT313" s="18" t="s">
        <v>179</v>
      </c>
      <c r="AU313" s="18" t="s">
        <v>79</v>
      </c>
    </row>
    <row r="314" spans="1:65" s="14" customFormat="1">
      <c r="B314" s="158"/>
      <c r="D314" s="148" t="s">
        <v>181</v>
      </c>
      <c r="E314" s="159" t="s">
        <v>3</v>
      </c>
      <c r="F314" s="160" t="s">
        <v>2773</v>
      </c>
      <c r="H314" s="161">
        <v>7.5</v>
      </c>
      <c r="L314" s="158"/>
      <c r="M314" s="162"/>
      <c r="N314" s="163"/>
      <c r="O314" s="163"/>
      <c r="P314" s="163"/>
      <c r="Q314" s="163"/>
      <c r="R314" s="163"/>
      <c r="S314" s="163"/>
      <c r="T314" s="164"/>
      <c r="AT314" s="159" t="s">
        <v>181</v>
      </c>
      <c r="AU314" s="159" t="s">
        <v>79</v>
      </c>
      <c r="AV314" s="14" t="s">
        <v>79</v>
      </c>
      <c r="AW314" s="14" t="s">
        <v>31</v>
      </c>
      <c r="AX314" s="14" t="s">
        <v>76</v>
      </c>
      <c r="AY314" s="159" t="s">
        <v>173</v>
      </c>
    </row>
    <row r="315" spans="1:65" s="2" customFormat="1" ht="16.5" customHeight="1">
      <c r="A315" s="30"/>
      <c r="B315" s="135"/>
      <c r="C315" s="172" t="s">
        <v>347</v>
      </c>
      <c r="D315" s="172" t="s">
        <v>246</v>
      </c>
      <c r="E315" s="173" t="s">
        <v>687</v>
      </c>
      <c r="F315" s="174" t="s">
        <v>688</v>
      </c>
      <c r="G315" s="175" t="s">
        <v>293</v>
      </c>
      <c r="H315" s="176">
        <v>6</v>
      </c>
      <c r="I315" s="177"/>
      <c r="J315" s="177">
        <f>ROUND(I315*H315,2)</f>
        <v>0</v>
      </c>
      <c r="K315" s="174" t="s">
        <v>3</v>
      </c>
      <c r="L315" s="178"/>
      <c r="M315" s="179" t="s">
        <v>3</v>
      </c>
      <c r="N315" s="180" t="s">
        <v>41</v>
      </c>
      <c r="O315" s="144">
        <v>0</v>
      </c>
      <c r="P315" s="144">
        <f>O315*H315</f>
        <v>0</v>
      </c>
      <c r="Q315" s="144">
        <v>1.343</v>
      </c>
      <c r="R315" s="144">
        <f>Q315*H315</f>
        <v>8.0579999999999998</v>
      </c>
      <c r="S315" s="144">
        <v>0</v>
      </c>
      <c r="T315" s="145">
        <f>S315*H315</f>
        <v>0</v>
      </c>
      <c r="U315" s="30"/>
      <c r="V315" s="30"/>
      <c r="W315" s="30"/>
      <c r="X315" s="30"/>
      <c r="Y315" s="30"/>
      <c r="Z315" s="30"/>
      <c r="AA315" s="30"/>
      <c r="AB315" s="30"/>
      <c r="AC315" s="30"/>
      <c r="AD315" s="30"/>
      <c r="AE315" s="30"/>
      <c r="AR315" s="146" t="s">
        <v>211</v>
      </c>
      <c r="AT315" s="146" t="s">
        <v>246</v>
      </c>
      <c r="AU315" s="146" t="s">
        <v>79</v>
      </c>
      <c r="AY315" s="18" t="s">
        <v>173</v>
      </c>
      <c r="BE315" s="147">
        <f>IF(N315="základní",J315,0)</f>
        <v>0</v>
      </c>
      <c r="BF315" s="147">
        <f>IF(N315="snížená",J315,0)</f>
        <v>0</v>
      </c>
      <c r="BG315" s="147">
        <f>IF(N315="zákl. přenesená",J315,0)</f>
        <v>0</v>
      </c>
      <c r="BH315" s="147">
        <f>IF(N315="sníž. přenesená",J315,0)</f>
        <v>0</v>
      </c>
      <c r="BI315" s="147">
        <f>IF(N315="nulová",J315,0)</f>
        <v>0</v>
      </c>
      <c r="BJ315" s="18" t="s">
        <v>76</v>
      </c>
      <c r="BK315" s="147">
        <f>ROUND(I315*H315,2)</f>
        <v>0</v>
      </c>
      <c r="BL315" s="18" t="s">
        <v>178</v>
      </c>
      <c r="BM315" s="146" t="s">
        <v>2774</v>
      </c>
    </row>
    <row r="316" spans="1:65" s="14" customFormat="1">
      <c r="B316" s="158"/>
      <c r="D316" s="148" t="s">
        <v>181</v>
      </c>
      <c r="E316" s="159" t="s">
        <v>3</v>
      </c>
      <c r="F316" s="160" t="s">
        <v>2775</v>
      </c>
      <c r="H316" s="161">
        <v>6</v>
      </c>
      <c r="L316" s="158"/>
      <c r="M316" s="162"/>
      <c r="N316" s="163"/>
      <c r="O316" s="163"/>
      <c r="P316" s="163"/>
      <c r="Q316" s="163"/>
      <c r="R316" s="163"/>
      <c r="S316" s="163"/>
      <c r="T316" s="164"/>
      <c r="AT316" s="159" t="s">
        <v>181</v>
      </c>
      <c r="AU316" s="159" t="s">
        <v>79</v>
      </c>
      <c r="AV316" s="14" t="s">
        <v>79</v>
      </c>
      <c r="AW316" s="14" t="s">
        <v>31</v>
      </c>
      <c r="AX316" s="14" t="s">
        <v>70</v>
      </c>
      <c r="AY316" s="159" t="s">
        <v>173</v>
      </c>
    </row>
    <row r="317" spans="1:65" s="15" customFormat="1">
      <c r="B317" s="165"/>
      <c r="D317" s="148" t="s">
        <v>181</v>
      </c>
      <c r="E317" s="166" t="s">
        <v>3</v>
      </c>
      <c r="F317" s="167" t="s">
        <v>188</v>
      </c>
      <c r="H317" s="168">
        <v>6</v>
      </c>
      <c r="L317" s="165"/>
      <c r="M317" s="169"/>
      <c r="N317" s="170"/>
      <c r="O317" s="170"/>
      <c r="P317" s="170"/>
      <c r="Q317" s="170"/>
      <c r="R317" s="170"/>
      <c r="S317" s="170"/>
      <c r="T317" s="171"/>
      <c r="AT317" s="166" t="s">
        <v>181</v>
      </c>
      <c r="AU317" s="166" t="s">
        <v>79</v>
      </c>
      <c r="AV317" s="15" t="s">
        <v>178</v>
      </c>
      <c r="AW317" s="15" t="s">
        <v>31</v>
      </c>
      <c r="AX317" s="15" t="s">
        <v>76</v>
      </c>
      <c r="AY317" s="166" t="s">
        <v>173</v>
      </c>
    </row>
    <row r="318" spans="1:65" s="2" customFormat="1" ht="16.5" customHeight="1">
      <c r="A318" s="30"/>
      <c r="B318" s="135"/>
      <c r="C318" s="172" t="s">
        <v>352</v>
      </c>
      <c r="D318" s="172" t="s">
        <v>246</v>
      </c>
      <c r="E318" s="173" t="s">
        <v>691</v>
      </c>
      <c r="F318" s="174" t="s">
        <v>692</v>
      </c>
      <c r="G318" s="175" t="s">
        <v>293</v>
      </c>
      <c r="H318" s="176">
        <v>1</v>
      </c>
      <c r="I318" s="177"/>
      <c r="J318" s="177">
        <f>ROUND(I318*H318,2)</f>
        <v>0</v>
      </c>
      <c r="K318" s="174" t="s">
        <v>3</v>
      </c>
      <c r="L318" s="178"/>
      <c r="M318" s="179" t="s">
        <v>3</v>
      </c>
      <c r="N318" s="180" t="s">
        <v>41</v>
      </c>
      <c r="O318" s="144">
        <v>0</v>
      </c>
      <c r="P318" s="144">
        <f>O318*H318</f>
        <v>0</v>
      </c>
      <c r="Q318" s="144">
        <v>1.64</v>
      </c>
      <c r="R318" s="144">
        <f>Q318*H318</f>
        <v>1.64</v>
      </c>
      <c r="S318" s="144">
        <v>0</v>
      </c>
      <c r="T318" s="145">
        <f>S318*H318</f>
        <v>0</v>
      </c>
      <c r="U318" s="30"/>
      <c r="V318" s="30"/>
      <c r="W318" s="30"/>
      <c r="X318" s="30"/>
      <c r="Y318" s="30"/>
      <c r="Z318" s="30"/>
      <c r="AA318" s="30"/>
      <c r="AB318" s="30"/>
      <c r="AC318" s="30"/>
      <c r="AD318" s="30"/>
      <c r="AE318" s="30"/>
      <c r="AR318" s="146" t="s">
        <v>211</v>
      </c>
      <c r="AT318" s="146" t="s">
        <v>246</v>
      </c>
      <c r="AU318" s="146" t="s">
        <v>79</v>
      </c>
      <c r="AY318" s="18" t="s">
        <v>173</v>
      </c>
      <c r="BE318" s="147">
        <f>IF(N318="základní",J318,0)</f>
        <v>0</v>
      </c>
      <c r="BF318" s="147">
        <f>IF(N318="snížená",J318,0)</f>
        <v>0</v>
      </c>
      <c r="BG318" s="147">
        <f>IF(N318="zákl. přenesená",J318,0)</f>
        <v>0</v>
      </c>
      <c r="BH318" s="147">
        <f>IF(N318="sníž. přenesená",J318,0)</f>
        <v>0</v>
      </c>
      <c r="BI318" s="147">
        <f>IF(N318="nulová",J318,0)</f>
        <v>0</v>
      </c>
      <c r="BJ318" s="18" t="s">
        <v>76</v>
      </c>
      <c r="BK318" s="147">
        <f>ROUND(I318*H318,2)</f>
        <v>0</v>
      </c>
      <c r="BL318" s="18" t="s">
        <v>178</v>
      </c>
      <c r="BM318" s="146" t="s">
        <v>2776</v>
      </c>
    </row>
    <row r="319" spans="1:65" s="14" customFormat="1">
      <c r="B319" s="158"/>
      <c r="D319" s="148" t="s">
        <v>181</v>
      </c>
      <c r="E319" s="159" t="s">
        <v>3</v>
      </c>
      <c r="F319" s="160" t="s">
        <v>696</v>
      </c>
      <c r="H319" s="161">
        <v>1</v>
      </c>
      <c r="L319" s="158"/>
      <c r="M319" s="162"/>
      <c r="N319" s="163"/>
      <c r="O319" s="163"/>
      <c r="P319" s="163"/>
      <c r="Q319" s="163"/>
      <c r="R319" s="163"/>
      <c r="S319" s="163"/>
      <c r="T319" s="164"/>
      <c r="AT319" s="159" t="s">
        <v>181</v>
      </c>
      <c r="AU319" s="159" t="s">
        <v>79</v>
      </c>
      <c r="AV319" s="14" t="s">
        <v>79</v>
      </c>
      <c r="AW319" s="14" t="s">
        <v>31</v>
      </c>
      <c r="AX319" s="14" t="s">
        <v>70</v>
      </c>
      <c r="AY319" s="159" t="s">
        <v>173</v>
      </c>
    </row>
    <row r="320" spans="1:65" s="15" customFormat="1">
      <c r="B320" s="165"/>
      <c r="D320" s="148" t="s">
        <v>181</v>
      </c>
      <c r="E320" s="166" t="s">
        <v>3</v>
      </c>
      <c r="F320" s="167" t="s">
        <v>188</v>
      </c>
      <c r="H320" s="168">
        <v>1</v>
      </c>
      <c r="L320" s="165"/>
      <c r="M320" s="169"/>
      <c r="N320" s="170"/>
      <c r="O320" s="170"/>
      <c r="P320" s="170"/>
      <c r="Q320" s="170"/>
      <c r="R320" s="170"/>
      <c r="S320" s="170"/>
      <c r="T320" s="171"/>
      <c r="AT320" s="166" t="s">
        <v>181</v>
      </c>
      <c r="AU320" s="166" t="s">
        <v>79</v>
      </c>
      <c r="AV320" s="15" t="s">
        <v>178</v>
      </c>
      <c r="AW320" s="15" t="s">
        <v>31</v>
      </c>
      <c r="AX320" s="15" t="s">
        <v>76</v>
      </c>
      <c r="AY320" s="166" t="s">
        <v>173</v>
      </c>
    </row>
    <row r="321" spans="1:65" s="2" customFormat="1" ht="21.75" customHeight="1">
      <c r="A321" s="30"/>
      <c r="B321" s="135"/>
      <c r="C321" s="136" t="s">
        <v>355</v>
      </c>
      <c r="D321" s="136" t="s">
        <v>175</v>
      </c>
      <c r="E321" s="137" t="s">
        <v>697</v>
      </c>
      <c r="F321" s="138" t="s">
        <v>698</v>
      </c>
      <c r="G321" s="139" t="s">
        <v>190</v>
      </c>
      <c r="H321" s="140">
        <v>25.6</v>
      </c>
      <c r="I321" s="141"/>
      <c r="J321" s="141">
        <f>ROUND(I321*H321,2)</f>
        <v>0</v>
      </c>
      <c r="K321" s="138" t="s">
        <v>177</v>
      </c>
      <c r="L321" s="31"/>
      <c r="M321" s="142" t="s">
        <v>3</v>
      </c>
      <c r="N321" s="143" t="s">
        <v>41</v>
      </c>
      <c r="O321" s="144">
        <v>0.24</v>
      </c>
      <c r="P321" s="144">
        <f>O321*H321</f>
        <v>6.1440000000000001</v>
      </c>
      <c r="Q321" s="144">
        <v>1.74E-4</v>
      </c>
      <c r="R321" s="144">
        <f>Q321*H321</f>
        <v>4.4543999999999999E-3</v>
      </c>
      <c r="S321" s="144">
        <v>0</v>
      </c>
      <c r="T321" s="145">
        <f>S321*H321</f>
        <v>0</v>
      </c>
      <c r="U321" s="30"/>
      <c r="V321" s="30"/>
      <c r="W321" s="30"/>
      <c r="X321" s="30"/>
      <c r="Y321" s="30"/>
      <c r="Z321" s="30"/>
      <c r="AA321" s="30"/>
      <c r="AB321" s="30"/>
      <c r="AC321" s="30"/>
      <c r="AD321" s="30"/>
      <c r="AE321" s="30"/>
      <c r="AR321" s="146" t="s">
        <v>178</v>
      </c>
      <c r="AT321" s="146" t="s">
        <v>175</v>
      </c>
      <c r="AU321" s="146" t="s">
        <v>79</v>
      </c>
      <c r="AY321" s="18" t="s">
        <v>173</v>
      </c>
      <c r="BE321" s="147">
        <f>IF(N321="základní",J321,0)</f>
        <v>0</v>
      </c>
      <c r="BF321" s="147">
        <f>IF(N321="snížená",J321,0)</f>
        <v>0</v>
      </c>
      <c r="BG321" s="147">
        <f>IF(N321="zákl. přenesená",J321,0)</f>
        <v>0</v>
      </c>
      <c r="BH321" s="147">
        <f>IF(N321="sníž. přenesená",J321,0)</f>
        <v>0</v>
      </c>
      <c r="BI321" s="147">
        <f>IF(N321="nulová",J321,0)</f>
        <v>0</v>
      </c>
      <c r="BJ321" s="18" t="s">
        <v>76</v>
      </c>
      <c r="BK321" s="147">
        <f>ROUND(I321*H321,2)</f>
        <v>0</v>
      </c>
      <c r="BL321" s="18" t="s">
        <v>178</v>
      </c>
      <c r="BM321" s="146" t="s">
        <v>2777</v>
      </c>
    </row>
    <row r="322" spans="1:65" s="2" customFormat="1" ht="360.75">
      <c r="A322" s="30"/>
      <c r="B322" s="31"/>
      <c r="C322" s="30"/>
      <c r="D322" s="148" t="s">
        <v>179</v>
      </c>
      <c r="E322" s="30"/>
      <c r="F322" s="149" t="s">
        <v>700</v>
      </c>
      <c r="G322" s="30"/>
      <c r="H322" s="30"/>
      <c r="I322" s="30"/>
      <c r="J322" s="30"/>
      <c r="K322" s="30"/>
      <c r="L322" s="31"/>
      <c r="M322" s="150"/>
      <c r="N322" s="151"/>
      <c r="O322" s="51"/>
      <c r="P322" s="51"/>
      <c r="Q322" s="51"/>
      <c r="R322" s="51"/>
      <c r="S322" s="51"/>
      <c r="T322" s="52"/>
      <c r="U322" s="30"/>
      <c r="V322" s="30"/>
      <c r="W322" s="30"/>
      <c r="X322" s="30"/>
      <c r="Y322" s="30"/>
      <c r="Z322" s="30"/>
      <c r="AA322" s="30"/>
      <c r="AB322" s="30"/>
      <c r="AC322" s="30"/>
      <c r="AD322" s="30"/>
      <c r="AE322" s="30"/>
      <c r="AT322" s="18" t="s">
        <v>179</v>
      </c>
      <c r="AU322" s="18" t="s">
        <v>79</v>
      </c>
    </row>
    <row r="323" spans="1:65" s="13" customFormat="1">
      <c r="B323" s="152"/>
      <c r="D323" s="148" t="s">
        <v>181</v>
      </c>
      <c r="E323" s="153" t="s">
        <v>3</v>
      </c>
      <c r="F323" s="154" t="s">
        <v>1156</v>
      </c>
      <c r="H323" s="153" t="s">
        <v>3</v>
      </c>
      <c r="L323" s="152"/>
      <c r="M323" s="155"/>
      <c r="N323" s="156"/>
      <c r="O323" s="156"/>
      <c r="P323" s="156"/>
      <c r="Q323" s="156"/>
      <c r="R323" s="156"/>
      <c r="S323" s="156"/>
      <c r="T323" s="157"/>
      <c r="AT323" s="153" t="s">
        <v>181</v>
      </c>
      <c r="AU323" s="153" t="s">
        <v>79</v>
      </c>
      <c r="AV323" s="13" t="s">
        <v>76</v>
      </c>
      <c r="AW323" s="13" t="s">
        <v>31</v>
      </c>
      <c r="AX323" s="13" t="s">
        <v>70</v>
      </c>
      <c r="AY323" s="153" t="s">
        <v>173</v>
      </c>
    </row>
    <row r="324" spans="1:65" s="14" customFormat="1">
      <c r="B324" s="158"/>
      <c r="D324" s="148" t="s">
        <v>181</v>
      </c>
      <c r="E324" s="159" t="s">
        <v>3</v>
      </c>
      <c r="F324" s="160" t="s">
        <v>2778</v>
      </c>
      <c r="H324" s="161">
        <v>25.6</v>
      </c>
      <c r="L324" s="158"/>
      <c r="M324" s="162"/>
      <c r="N324" s="163"/>
      <c r="O324" s="163"/>
      <c r="P324" s="163"/>
      <c r="Q324" s="163"/>
      <c r="R324" s="163"/>
      <c r="S324" s="163"/>
      <c r="T324" s="164"/>
      <c r="AT324" s="159" t="s">
        <v>181</v>
      </c>
      <c r="AU324" s="159" t="s">
        <v>79</v>
      </c>
      <c r="AV324" s="14" t="s">
        <v>79</v>
      </c>
      <c r="AW324" s="14" t="s">
        <v>31</v>
      </c>
      <c r="AX324" s="14" t="s">
        <v>70</v>
      </c>
      <c r="AY324" s="159" t="s">
        <v>173</v>
      </c>
    </row>
    <row r="325" spans="1:65" s="15" customFormat="1">
      <c r="B325" s="165"/>
      <c r="D325" s="148" t="s">
        <v>181</v>
      </c>
      <c r="E325" s="166" t="s">
        <v>3</v>
      </c>
      <c r="F325" s="167" t="s">
        <v>188</v>
      </c>
      <c r="H325" s="168">
        <v>25.6</v>
      </c>
      <c r="L325" s="165"/>
      <c r="M325" s="169"/>
      <c r="N325" s="170"/>
      <c r="O325" s="170"/>
      <c r="P325" s="170"/>
      <c r="Q325" s="170"/>
      <c r="R325" s="170"/>
      <c r="S325" s="170"/>
      <c r="T325" s="171"/>
      <c r="AT325" s="166" t="s">
        <v>181</v>
      </c>
      <c r="AU325" s="166" t="s">
        <v>79</v>
      </c>
      <c r="AV325" s="15" t="s">
        <v>178</v>
      </c>
      <c r="AW325" s="15" t="s">
        <v>31</v>
      </c>
      <c r="AX325" s="15" t="s">
        <v>76</v>
      </c>
      <c r="AY325" s="166" t="s">
        <v>173</v>
      </c>
    </row>
    <row r="326" spans="1:65" s="2" customFormat="1" ht="44.25" customHeight="1">
      <c r="A326" s="30"/>
      <c r="B326" s="135"/>
      <c r="C326" s="136" t="s">
        <v>356</v>
      </c>
      <c r="D326" s="136" t="s">
        <v>175</v>
      </c>
      <c r="E326" s="137" t="s">
        <v>961</v>
      </c>
      <c r="F326" s="138" t="s">
        <v>962</v>
      </c>
      <c r="G326" s="139" t="s">
        <v>293</v>
      </c>
      <c r="H326" s="140">
        <v>8</v>
      </c>
      <c r="I326" s="141"/>
      <c r="J326" s="141">
        <f>ROUND(I326*H326,2)</f>
        <v>0</v>
      </c>
      <c r="K326" s="138" t="s">
        <v>177</v>
      </c>
      <c r="L326" s="31"/>
      <c r="M326" s="142" t="s">
        <v>3</v>
      </c>
      <c r="N326" s="143" t="s">
        <v>41</v>
      </c>
      <c r="O326" s="144">
        <v>0.2</v>
      </c>
      <c r="P326" s="144">
        <f>O326*H326</f>
        <v>1.6</v>
      </c>
      <c r="Q326" s="144">
        <v>0</v>
      </c>
      <c r="R326" s="144">
        <f>Q326*H326</f>
        <v>0</v>
      </c>
      <c r="S326" s="144">
        <v>0</v>
      </c>
      <c r="T326" s="145">
        <f>S326*H326</f>
        <v>0</v>
      </c>
      <c r="U326" s="30"/>
      <c r="V326" s="30"/>
      <c r="W326" s="30"/>
      <c r="X326" s="30"/>
      <c r="Y326" s="30"/>
      <c r="Z326" s="30"/>
      <c r="AA326" s="30"/>
      <c r="AB326" s="30"/>
      <c r="AC326" s="30"/>
      <c r="AD326" s="30"/>
      <c r="AE326" s="30"/>
      <c r="AR326" s="146" t="s">
        <v>178</v>
      </c>
      <c r="AT326" s="146" t="s">
        <v>175</v>
      </c>
      <c r="AU326" s="146" t="s">
        <v>79</v>
      </c>
      <c r="AY326" s="18" t="s">
        <v>173</v>
      </c>
      <c r="BE326" s="147">
        <f>IF(N326="základní",J326,0)</f>
        <v>0</v>
      </c>
      <c r="BF326" s="147">
        <f>IF(N326="snížená",J326,0)</f>
        <v>0</v>
      </c>
      <c r="BG326" s="147">
        <f>IF(N326="zákl. přenesená",J326,0)</f>
        <v>0</v>
      </c>
      <c r="BH326" s="147">
        <f>IF(N326="sníž. přenesená",J326,0)</f>
        <v>0</v>
      </c>
      <c r="BI326" s="147">
        <f>IF(N326="nulová",J326,0)</f>
        <v>0</v>
      </c>
      <c r="BJ326" s="18" t="s">
        <v>76</v>
      </c>
      <c r="BK326" s="147">
        <f>ROUND(I326*H326,2)</f>
        <v>0</v>
      </c>
      <c r="BL326" s="18" t="s">
        <v>178</v>
      </c>
      <c r="BM326" s="146" t="s">
        <v>2779</v>
      </c>
    </row>
    <row r="327" spans="1:65" s="2" customFormat="1" ht="97.5">
      <c r="A327" s="30"/>
      <c r="B327" s="31"/>
      <c r="C327" s="30"/>
      <c r="D327" s="148" t="s">
        <v>179</v>
      </c>
      <c r="E327" s="30"/>
      <c r="F327" s="149" t="s">
        <v>964</v>
      </c>
      <c r="G327" s="30"/>
      <c r="H327" s="30"/>
      <c r="I327" s="30"/>
      <c r="J327" s="30"/>
      <c r="K327" s="30"/>
      <c r="L327" s="31"/>
      <c r="M327" s="150"/>
      <c r="N327" s="151"/>
      <c r="O327" s="51"/>
      <c r="P327" s="51"/>
      <c r="Q327" s="51"/>
      <c r="R327" s="51"/>
      <c r="S327" s="51"/>
      <c r="T327" s="52"/>
      <c r="U327" s="30"/>
      <c r="V327" s="30"/>
      <c r="W327" s="30"/>
      <c r="X327" s="30"/>
      <c r="Y327" s="30"/>
      <c r="Z327" s="30"/>
      <c r="AA327" s="30"/>
      <c r="AB327" s="30"/>
      <c r="AC327" s="30"/>
      <c r="AD327" s="30"/>
      <c r="AE327" s="30"/>
      <c r="AT327" s="18" t="s">
        <v>179</v>
      </c>
      <c r="AU327" s="18" t="s">
        <v>79</v>
      </c>
    </row>
    <row r="328" spans="1:65" s="14" customFormat="1">
      <c r="B328" s="158"/>
      <c r="D328" s="148" t="s">
        <v>181</v>
      </c>
      <c r="E328" s="159" t="s">
        <v>3</v>
      </c>
      <c r="F328" s="160" t="s">
        <v>2780</v>
      </c>
      <c r="H328" s="161">
        <v>8</v>
      </c>
      <c r="L328" s="158"/>
      <c r="M328" s="162"/>
      <c r="N328" s="163"/>
      <c r="O328" s="163"/>
      <c r="P328" s="163"/>
      <c r="Q328" s="163"/>
      <c r="R328" s="163"/>
      <c r="S328" s="163"/>
      <c r="T328" s="164"/>
      <c r="AT328" s="159" t="s">
        <v>181</v>
      </c>
      <c r="AU328" s="159" t="s">
        <v>79</v>
      </c>
      <c r="AV328" s="14" t="s">
        <v>79</v>
      </c>
      <c r="AW328" s="14" t="s">
        <v>31</v>
      </c>
      <c r="AX328" s="14" t="s">
        <v>70</v>
      </c>
      <c r="AY328" s="159" t="s">
        <v>173</v>
      </c>
    </row>
    <row r="329" spans="1:65" s="15" customFormat="1">
      <c r="B329" s="165"/>
      <c r="D329" s="148" t="s">
        <v>181</v>
      </c>
      <c r="E329" s="166" t="s">
        <v>3</v>
      </c>
      <c r="F329" s="167" t="s">
        <v>188</v>
      </c>
      <c r="H329" s="168">
        <v>8</v>
      </c>
      <c r="L329" s="165"/>
      <c r="M329" s="169"/>
      <c r="N329" s="170"/>
      <c r="O329" s="170"/>
      <c r="P329" s="170"/>
      <c r="Q329" s="170"/>
      <c r="R329" s="170"/>
      <c r="S329" s="170"/>
      <c r="T329" s="171"/>
      <c r="AT329" s="166" t="s">
        <v>181</v>
      </c>
      <c r="AU329" s="166" t="s">
        <v>79</v>
      </c>
      <c r="AV329" s="15" t="s">
        <v>178</v>
      </c>
      <c r="AW329" s="15" t="s">
        <v>31</v>
      </c>
      <c r="AX329" s="15" t="s">
        <v>76</v>
      </c>
      <c r="AY329" s="166" t="s">
        <v>173</v>
      </c>
    </row>
    <row r="330" spans="1:65" s="2" customFormat="1" ht="16.5" customHeight="1">
      <c r="A330" s="30"/>
      <c r="B330" s="135"/>
      <c r="C330" s="172" t="s">
        <v>357</v>
      </c>
      <c r="D330" s="172" t="s">
        <v>246</v>
      </c>
      <c r="E330" s="173" t="s">
        <v>966</v>
      </c>
      <c r="F330" s="174" t="s">
        <v>967</v>
      </c>
      <c r="G330" s="175" t="s">
        <v>293</v>
      </c>
      <c r="H330" s="176">
        <v>8</v>
      </c>
      <c r="I330" s="177"/>
      <c r="J330" s="177">
        <f>ROUND(I330*H330,2)</f>
        <v>0</v>
      </c>
      <c r="K330" s="174" t="s">
        <v>177</v>
      </c>
      <c r="L330" s="178"/>
      <c r="M330" s="179" t="s">
        <v>3</v>
      </c>
      <c r="N330" s="180" t="s">
        <v>41</v>
      </c>
      <c r="O330" s="144">
        <v>0</v>
      </c>
      <c r="P330" s="144">
        <f>O330*H330</f>
        <v>0</v>
      </c>
      <c r="Q330" s="144">
        <v>1.1299999999999999E-3</v>
      </c>
      <c r="R330" s="144">
        <f>Q330*H330</f>
        <v>9.0399999999999994E-3</v>
      </c>
      <c r="S330" s="144">
        <v>0</v>
      </c>
      <c r="T330" s="145">
        <f>S330*H330</f>
        <v>0</v>
      </c>
      <c r="U330" s="30"/>
      <c r="V330" s="30"/>
      <c r="W330" s="30"/>
      <c r="X330" s="30"/>
      <c r="Y330" s="30"/>
      <c r="Z330" s="30"/>
      <c r="AA330" s="30"/>
      <c r="AB330" s="30"/>
      <c r="AC330" s="30"/>
      <c r="AD330" s="30"/>
      <c r="AE330" s="30"/>
      <c r="AR330" s="146" t="s">
        <v>211</v>
      </c>
      <c r="AT330" s="146" t="s">
        <v>246</v>
      </c>
      <c r="AU330" s="146" t="s">
        <v>79</v>
      </c>
      <c r="AY330" s="18" t="s">
        <v>173</v>
      </c>
      <c r="BE330" s="147">
        <f>IF(N330="základní",J330,0)</f>
        <v>0</v>
      </c>
      <c r="BF330" s="147">
        <f>IF(N330="snížená",J330,0)</f>
        <v>0</v>
      </c>
      <c r="BG330" s="147">
        <f>IF(N330="zákl. přenesená",J330,0)</f>
        <v>0</v>
      </c>
      <c r="BH330" s="147">
        <f>IF(N330="sníž. přenesená",J330,0)</f>
        <v>0</v>
      </c>
      <c r="BI330" s="147">
        <f>IF(N330="nulová",J330,0)</f>
        <v>0</v>
      </c>
      <c r="BJ330" s="18" t="s">
        <v>76</v>
      </c>
      <c r="BK330" s="147">
        <f>ROUND(I330*H330,2)</f>
        <v>0</v>
      </c>
      <c r="BL330" s="18" t="s">
        <v>178</v>
      </c>
      <c r="BM330" s="146" t="s">
        <v>2781</v>
      </c>
    </row>
    <row r="331" spans="1:65" s="2" customFormat="1" ht="33" customHeight="1">
      <c r="A331" s="30"/>
      <c r="B331" s="135"/>
      <c r="C331" s="136" t="s">
        <v>358</v>
      </c>
      <c r="D331" s="136" t="s">
        <v>175</v>
      </c>
      <c r="E331" s="137" t="s">
        <v>1162</v>
      </c>
      <c r="F331" s="138" t="s">
        <v>1163</v>
      </c>
      <c r="G331" s="139" t="s">
        <v>200</v>
      </c>
      <c r="H331" s="140">
        <v>1.4</v>
      </c>
      <c r="I331" s="141"/>
      <c r="J331" s="141">
        <f>ROUND(I331*H331,2)</f>
        <v>0</v>
      </c>
      <c r="K331" s="138" t="s">
        <v>177</v>
      </c>
      <c r="L331" s="31"/>
      <c r="M331" s="142" t="s">
        <v>3</v>
      </c>
      <c r="N331" s="143" t="s">
        <v>41</v>
      </c>
      <c r="O331" s="144">
        <v>1.756</v>
      </c>
      <c r="P331" s="144">
        <f>O331*H331</f>
        <v>2.4583999999999997</v>
      </c>
      <c r="Q331" s="144">
        <v>0</v>
      </c>
      <c r="R331" s="144">
        <f>Q331*H331</f>
        <v>0</v>
      </c>
      <c r="S331" s="144">
        <v>2.5</v>
      </c>
      <c r="T331" s="145">
        <f>S331*H331</f>
        <v>3.5</v>
      </c>
      <c r="U331" s="30"/>
      <c r="V331" s="30"/>
      <c r="W331" s="30"/>
      <c r="X331" s="30"/>
      <c r="Y331" s="30"/>
      <c r="Z331" s="30"/>
      <c r="AA331" s="30"/>
      <c r="AB331" s="30"/>
      <c r="AC331" s="30"/>
      <c r="AD331" s="30"/>
      <c r="AE331" s="30"/>
      <c r="AR331" s="146" t="s">
        <v>178</v>
      </c>
      <c r="AT331" s="146" t="s">
        <v>175</v>
      </c>
      <c r="AU331" s="146" t="s">
        <v>79</v>
      </c>
      <c r="AY331" s="18" t="s">
        <v>173</v>
      </c>
      <c r="BE331" s="147">
        <f>IF(N331="základní",J331,0)</f>
        <v>0</v>
      </c>
      <c r="BF331" s="147">
        <f>IF(N331="snížená",J331,0)</f>
        <v>0</v>
      </c>
      <c r="BG331" s="147">
        <f>IF(N331="zákl. přenesená",J331,0)</f>
        <v>0</v>
      </c>
      <c r="BH331" s="147">
        <f>IF(N331="sníž. přenesená",J331,0)</f>
        <v>0</v>
      </c>
      <c r="BI331" s="147">
        <f>IF(N331="nulová",J331,0)</f>
        <v>0</v>
      </c>
      <c r="BJ331" s="18" t="s">
        <v>76</v>
      </c>
      <c r="BK331" s="147">
        <f>ROUND(I331*H331,2)</f>
        <v>0</v>
      </c>
      <c r="BL331" s="18" t="s">
        <v>178</v>
      </c>
      <c r="BM331" s="146" t="s">
        <v>2782</v>
      </c>
    </row>
    <row r="332" spans="1:65" s="2" customFormat="1" ht="48.75">
      <c r="A332" s="30"/>
      <c r="B332" s="31"/>
      <c r="C332" s="30"/>
      <c r="D332" s="148" t="s">
        <v>179</v>
      </c>
      <c r="E332" s="30"/>
      <c r="F332" s="149" t="s">
        <v>1165</v>
      </c>
      <c r="G332" s="30"/>
      <c r="H332" s="30"/>
      <c r="I332" s="30"/>
      <c r="J332" s="30"/>
      <c r="K332" s="30"/>
      <c r="L332" s="31"/>
      <c r="M332" s="150"/>
      <c r="N332" s="151"/>
      <c r="O332" s="51"/>
      <c r="P332" s="51"/>
      <c r="Q332" s="51"/>
      <c r="R332" s="51"/>
      <c r="S332" s="51"/>
      <c r="T332" s="52"/>
      <c r="U332" s="30"/>
      <c r="V332" s="30"/>
      <c r="W332" s="30"/>
      <c r="X332" s="30"/>
      <c r="Y332" s="30"/>
      <c r="Z332" s="30"/>
      <c r="AA332" s="30"/>
      <c r="AB332" s="30"/>
      <c r="AC332" s="30"/>
      <c r="AD332" s="30"/>
      <c r="AE332" s="30"/>
      <c r="AT332" s="18" t="s">
        <v>179</v>
      </c>
      <c r="AU332" s="18" t="s">
        <v>79</v>
      </c>
    </row>
    <row r="333" spans="1:65" s="13" customFormat="1">
      <c r="B333" s="152"/>
      <c r="D333" s="148" t="s">
        <v>181</v>
      </c>
      <c r="E333" s="153" t="s">
        <v>3</v>
      </c>
      <c r="F333" s="154" t="s">
        <v>2783</v>
      </c>
      <c r="H333" s="153" t="s">
        <v>3</v>
      </c>
      <c r="L333" s="152"/>
      <c r="M333" s="155"/>
      <c r="N333" s="156"/>
      <c r="O333" s="156"/>
      <c r="P333" s="156"/>
      <c r="Q333" s="156"/>
      <c r="R333" s="156"/>
      <c r="S333" s="156"/>
      <c r="T333" s="157"/>
      <c r="AT333" s="153" t="s">
        <v>181</v>
      </c>
      <c r="AU333" s="153" t="s">
        <v>79</v>
      </c>
      <c r="AV333" s="13" t="s">
        <v>76</v>
      </c>
      <c r="AW333" s="13" t="s">
        <v>31</v>
      </c>
      <c r="AX333" s="13" t="s">
        <v>70</v>
      </c>
      <c r="AY333" s="153" t="s">
        <v>173</v>
      </c>
    </row>
    <row r="334" spans="1:65" s="14" customFormat="1">
      <c r="B334" s="158"/>
      <c r="D334" s="148" t="s">
        <v>181</v>
      </c>
      <c r="E334" s="159" t="s">
        <v>3</v>
      </c>
      <c r="F334" s="160" t="s">
        <v>2784</v>
      </c>
      <c r="H334" s="161">
        <v>1.4</v>
      </c>
      <c r="L334" s="158"/>
      <c r="M334" s="162"/>
      <c r="N334" s="163"/>
      <c r="O334" s="163"/>
      <c r="P334" s="163"/>
      <c r="Q334" s="163"/>
      <c r="R334" s="163"/>
      <c r="S334" s="163"/>
      <c r="T334" s="164"/>
      <c r="AT334" s="159" t="s">
        <v>181</v>
      </c>
      <c r="AU334" s="159" t="s">
        <v>79</v>
      </c>
      <c r="AV334" s="14" t="s">
        <v>79</v>
      </c>
      <c r="AW334" s="14" t="s">
        <v>31</v>
      </c>
      <c r="AX334" s="14" t="s">
        <v>70</v>
      </c>
      <c r="AY334" s="159" t="s">
        <v>173</v>
      </c>
    </row>
    <row r="335" spans="1:65" s="15" customFormat="1">
      <c r="B335" s="165"/>
      <c r="D335" s="148" t="s">
        <v>181</v>
      </c>
      <c r="E335" s="166" t="s">
        <v>3</v>
      </c>
      <c r="F335" s="167" t="s">
        <v>188</v>
      </c>
      <c r="H335" s="168">
        <v>1.4</v>
      </c>
      <c r="L335" s="165"/>
      <c r="M335" s="169"/>
      <c r="N335" s="170"/>
      <c r="O335" s="170"/>
      <c r="P335" s="170"/>
      <c r="Q335" s="170"/>
      <c r="R335" s="170"/>
      <c r="S335" s="170"/>
      <c r="T335" s="171"/>
      <c r="AT335" s="166" t="s">
        <v>181</v>
      </c>
      <c r="AU335" s="166" t="s">
        <v>79</v>
      </c>
      <c r="AV335" s="15" t="s">
        <v>178</v>
      </c>
      <c r="AW335" s="15" t="s">
        <v>31</v>
      </c>
      <c r="AX335" s="15" t="s">
        <v>76</v>
      </c>
      <c r="AY335" s="166" t="s">
        <v>173</v>
      </c>
    </row>
    <row r="336" spans="1:65" s="2" customFormat="1" ht="21.75" customHeight="1">
      <c r="A336" s="30"/>
      <c r="B336" s="135"/>
      <c r="C336" s="136" t="s">
        <v>359</v>
      </c>
      <c r="D336" s="136" t="s">
        <v>175</v>
      </c>
      <c r="E336" s="137" t="s">
        <v>2785</v>
      </c>
      <c r="F336" s="138" t="s">
        <v>2786</v>
      </c>
      <c r="G336" s="139" t="s">
        <v>200</v>
      </c>
      <c r="H336" s="140">
        <v>20.84</v>
      </c>
      <c r="I336" s="141"/>
      <c r="J336" s="141">
        <f>ROUND(I336*H336,2)</f>
        <v>0</v>
      </c>
      <c r="K336" s="138" t="s">
        <v>177</v>
      </c>
      <c r="L336" s="31"/>
      <c r="M336" s="142" t="s">
        <v>3</v>
      </c>
      <c r="N336" s="143" t="s">
        <v>41</v>
      </c>
      <c r="O336" s="144">
        <v>5.2359999999999998</v>
      </c>
      <c r="P336" s="144">
        <f>O336*H336</f>
        <v>109.11824</v>
      </c>
      <c r="Q336" s="144">
        <v>0.12</v>
      </c>
      <c r="R336" s="144">
        <f>Q336*H336</f>
        <v>2.5007999999999999</v>
      </c>
      <c r="S336" s="144">
        <v>2.2000000000000002</v>
      </c>
      <c r="T336" s="145">
        <f>S336*H336</f>
        <v>45.848000000000006</v>
      </c>
      <c r="U336" s="30"/>
      <c r="V336" s="30"/>
      <c r="W336" s="30"/>
      <c r="X336" s="30"/>
      <c r="Y336" s="30"/>
      <c r="Z336" s="30"/>
      <c r="AA336" s="30"/>
      <c r="AB336" s="30"/>
      <c r="AC336" s="30"/>
      <c r="AD336" s="30"/>
      <c r="AE336" s="30"/>
      <c r="AR336" s="146" t="s">
        <v>178</v>
      </c>
      <c r="AT336" s="146" t="s">
        <v>175</v>
      </c>
      <c r="AU336" s="146" t="s">
        <v>79</v>
      </c>
      <c r="AY336" s="18" t="s">
        <v>173</v>
      </c>
      <c r="BE336" s="147">
        <f>IF(N336="základní",J336,0)</f>
        <v>0</v>
      </c>
      <c r="BF336" s="147">
        <f>IF(N336="snížená",J336,0)</f>
        <v>0</v>
      </c>
      <c r="BG336" s="147">
        <f>IF(N336="zákl. přenesená",J336,0)</f>
        <v>0</v>
      </c>
      <c r="BH336" s="147">
        <f>IF(N336="sníž. přenesená",J336,0)</f>
        <v>0</v>
      </c>
      <c r="BI336" s="147">
        <f>IF(N336="nulová",J336,0)</f>
        <v>0</v>
      </c>
      <c r="BJ336" s="18" t="s">
        <v>76</v>
      </c>
      <c r="BK336" s="147">
        <f>ROUND(I336*H336,2)</f>
        <v>0</v>
      </c>
      <c r="BL336" s="18" t="s">
        <v>178</v>
      </c>
      <c r="BM336" s="146" t="s">
        <v>2787</v>
      </c>
    </row>
    <row r="337" spans="1:65" s="2" customFormat="1" ht="224.25">
      <c r="A337" s="30"/>
      <c r="B337" s="31"/>
      <c r="C337" s="30"/>
      <c r="D337" s="148" t="s">
        <v>179</v>
      </c>
      <c r="E337" s="30"/>
      <c r="F337" s="149" t="s">
        <v>383</v>
      </c>
      <c r="G337" s="30"/>
      <c r="H337" s="30"/>
      <c r="I337" s="30"/>
      <c r="J337" s="30"/>
      <c r="K337" s="30"/>
      <c r="L337" s="31"/>
      <c r="M337" s="150"/>
      <c r="N337" s="151"/>
      <c r="O337" s="51"/>
      <c r="P337" s="51"/>
      <c r="Q337" s="51"/>
      <c r="R337" s="51"/>
      <c r="S337" s="51"/>
      <c r="T337" s="52"/>
      <c r="U337" s="30"/>
      <c r="V337" s="30"/>
      <c r="W337" s="30"/>
      <c r="X337" s="30"/>
      <c r="Y337" s="30"/>
      <c r="Z337" s="30"/>
      <c r="AA337" s="30"/>
      <c r="AB337" s="30"/>
      <c r="AC337" s="30"/>
      <c r="AD337" s="30"/>
      <c r="AE337" s="30"/>
      <c r="AT337" s="18" t="s">
        <v>179</v>
      </c>
      <c r="AU337" s="18" t="s">
        <v>79</v>
      </c>
    </row>
    <row r="338" spans="1:65" s="13" customFormat="1">
      <c r="B338" s="152"/>
      <c r="D338" s="148" t="s">
        <v>181</v>
      </c>
      <c r="E338" s="153" t="s">
        <v>3</v>
      </c>
      <c r="F338" s="154" t="s">
        <v>2788</v>
      </c>
      <c r="H338" s="153" t="s">
        <v>3</v>
      </c>
      <c r="L338" s="152"/>
      <c r="M338" s="155"/>
      <c r="N338" s="156"/>
      <c r="O338" s="156"/>
      <c r="P338" s="156"/>
      <c r="Q338" s="156"/>
      <c r="R338" s="156"/>
      <c r="S338" s="156"/>
      <c r="T338" s="157"/>
      <c r="AT338" s="153" t="s">
        <v>181</v>
      </c>
      <c r="AU338" s="153" t="s">
        <v>79</v>
      </c>
      <c r="AV338" s="13" t="s">
        <v>76</v>
      </c>
      <c r="AW338" s="13" t="s">
        <v>31</v>
      </c>
      <c r="AX338" s="13" t="s">
        <v>70</v>
      </c>
      <c r="AY338" s="153" t="s">
        <v>173</v>
      </c>
    </row>
    <row r="339" spans="1:65" s="14" customFormat="1">
      <c r="B339" s="158"/>
      <c r="D339" s="148" t="s">
        <v>181</v>
      </c>
      <c r="E339" s="159" t="s">
        <v>3</v>
      </c>
      <c r="F339" s="160" t="s">
        <v>2789</v>
      </c>
      <c r="H339" s="161">
        <v>18.72</v>
      </c>
      <c r="L339" s="158"/>
      <c r="M339" s="162"/>
      <c r="N339" s="163"/>
      <c r="O339" s="163"/>
      <c r="P339" s="163"/>
      <c r="Q339" s="163"/>
      <c r="R339" s="163"/>
      <c r="S339" s="163"/>
      <c r="T339" s="164"/>
      <c r="AT339" s="159" t="s">
        <v>181</v>
      </c>
      <c r="AU339" s="159" t="s">
        <v>79</v>
      </c>
      <c r="AV339" s="14" t="s">
        <v>79</v>
      </c>
      <c r="AW339" s="14" t="s">
        <v>31</v>
      </c>
      <c r="AX339" s="14" t="s">
        <v>70</v>
      </c>
      <c r="AY339" s="159" t="s">
        <v>173</v>
      </c>
    </row>
    <row r="340" spans="1:65" s="14" customFormat="1">
      <c r="B340" s="158"/>
      <c r="D340" s="148" t="s">
        <v>181</v>
      </c>
      <c r="E340" s="159" t="s">
        <v>3</v>
      </c>
      <c r="F340" s="160" t="s">
        <v>2790</v>
      </c>
      <c r="H340" s="161">
        <v>2.12</v>
      </c>
      <c r="L340" s="158"/>
      <c r="M340" s="162"/>
      <c r="N340" s="163"/>
      <c r="O340" s="163"/>
      <c r="P340" s="163"/>
      <c r="Q340" s="163"/>
      <c r="R340" s="163"/>
      <c r="S340" s="163"/>
      <c r="T340" s="164"/>
      <c r="AT340" s="159" t="s">
        <v>181</v>
      </c>
      <c r="AU340" s="159" t="s">
        <v>79</v>
      </c>
      <c r="AV340" s="14" t="s">
        <v>79</v>
      </c>
      <c r="AW340" s="14" t="s">
        <v>31</v>
      </c>
      <c r="AX340" s="14" t="s">
        <v>70</v>
      </c>
      <c r="AY340" s="159" t="s">
        <v>173</v>
      </c>
    </row>
    <row r="341" spans="1:65" s="15" customFormat="1">
      <c r="B341" s="165"/>
      <c r="D341" s="148" t="s">
        <v>181</v>
      </c>
      <c r="E341" s="166" t="s">
        <v>3</v>
      </c>
      <c r="F341" s="167" t="s">
        <v>188</v>
      </c>
      <c r="H341" s="168">
        <v>20.84</v>
      </c>
      <c r="L341" s="165"/>
      <c r="M341" s="169"/>
      <c r="N341" s="170"/>
      <c r="O341" s="170"/>
      <c r="P341" s="170"/>
      <c r="Q341" s="170"/>
      <c r="R341" s="170"/>
      <c r="S341" s="170"/>
      <c r="T341" s="171"/>
      <c r="AT341" s="166" t="s">
        <v>181</v>
      </c>
      <c r="AU341" s="166" t="s">
        <v>79</v>
      </c>
      <c r="AV341" s="15" t="s">
        <v>178</v>
      </c>
      <c r="AW341" s="15" t="s">
        <v>31</v>
      </c>
      <c r="AX341" s="15" t="s">
        <v>76</v>
      </c>
      <c r="AY341" s="166" t="s">
        <v>173</v>
      </c>
    </row>
    <row r="342" spans="1:65" s="2" customFormat="1" ht="21.75" customHeight="1">
      <c r="A342" s="30"/>
      <c r="B342" s="135"/>
      <c r="C342" s="136" t="s">
        <v>360</v>
      </c>
      <c r="D342" s="136" t="s">
        <v>175</v>
      </c>
      <c r="E342" s="137" t="s">
        <v>385</v>
      </c>
      <c r="F342" s="138" t="s">
        <v>386</v>
      </c>
      <c r="G342" s="139" t="s">
        <v>200</v>
      </c>
      <c r="H342" s="140">
        <v>3.6840000000000002</v>
      </c>
      <c r="I342" s="141"/>
      <c r="J342" s="141">
        <f>ROUND(I342*H342,2)</f>
        <v>0</v>
      </c>
      <c r="K342" s="138" t="s">
        <v>177</v>
      </c>
      <c r="L342" s="31"/>
      <c r="M342" s="142" t="s">
        <v>3</v>
      </c>
      <c r="N342" s="143" t="s">
        <v>41</v>
      </c>
      <c r="O342" s="144">
        <v>16.373999999999999</v>
      </c>
      <c r="P342" s="144">
        <f>O342*H342</f>
        <v>60.321815999999998</v>
      </c>
      <c r="Q342" s="144">
        <v>0.121711072</v>
      </c>
      <c r="R342" s="144">
        <f>Q342*H342</f>
        <v>0.44838358924800004</v>
      </c>
      <c r="S342" s="144">
        <v>2.4</v>
      </c>
      <c r="T342" s="145">
        <f>S342*H342</f>
        <v>8.8415999999999997</v>
      </c>
      <c r="U342" s="30"/>
      <c r="V342" s="30"/>
      <c r="W342" s="30"/>
      <c r="X342" s="30"/>
      <c r="Y342" s="30"/>
      <c r="Z342" s="30"/>
      <c r="AA342" s="30"/>
      <c r="AB342" s="30"/>
      <c r="AC342" s="30"/>
      <c r="AD342" s="30"/>
      <c r="AE342" s="30"/>
      <c r="AR342" s="146" t="s">
        <v>178</v>
      </c>
      <c r="AT342" s="146" t="s">
        <v>175</v>
      </c>
      <c r="AU342" s="146" t="s">
        <v>79</v>
      </c>
      <c r="AY342" s="18" t="s">
        <v>173</v>
      </c>
      <c r="BE342" s="147">
        <f>IF(N342="základní",J342,0)</f>
        <v>0</v>
      </c>
      <c r="BF342" s="147">
        <f>IF(N342="snížená",J342,0)</f>
        <v>0</v>
      </c>
      <c r="BG342" s="147">
        <f>IF(N342="zákl. přenesená",J342,0)</f>
        <v>0</v>
      </c>
      <c r="BH342" s="147">
        <f>IF(N342="sníž. přenesená",J342,0)</f>
        <v>0</v>
      </c>
      <c r="BI342" s="147">
        <f>IF(N342="nulová",J342,0)</f>
        <v>0</v>
      </c>
      <c r="BJ342" s="18" t="s">
        <v>76</v>
      </c>
      <c r="BK342" s="147">
        <f>ROUND(I342*H342,2)</f>
        <v>0</v>
      </c>
      <c r="BL342" s="18" t="s">
        <v>178</v>
      </c>
      <c r="BM342" s="146" t="s">
        <v>2791</v>
      </c>
    </row>
    <row r="343" spans="1:65" s="2" customFormat="1" ht="224.25">
      <c r="A343" s="30"/>
      <c r="B343" s="31"/>
      <c r="C343" s="30"/>
      <c r="D343" s="148" t="s">
        <v>179</v>
      </c>
      <c r="E343" s="30"/>
      <c r="F343" s="149" t="s">
        <v>383</v>
      </c>
      <c r="G343" s="30"/>
      <c r="H343" s="30"/>
      <c r="I343" s="30"/>
      <c r="J343" s="30"/>
      <c r="K343" s="30"/>
      <c r="L343" s="31"/>
      <c r="M343" s="150"/>
      <c r="N343" s="151"/>
      <c r="O343" s="51"/>
      <c r="P343" s="51"/>
      <c r="Q343" s="51"/>
      <c r="R343" s="51"/>
      <c r="S343" s="51"/>
      <c r="T343" s="52"/>
      <c r="U343" s="30"/>
      <c r="V343" s="30"/>
      <c r="W343" s="30"/>
      <c r="X343" s="30"/>
      <c r="Y343" s="30"/>
      <c r="Z343" s="30"/>
      <c r="AA343" s="30"/>
      <c r="AB343" s="30"/>
      <c r="AC343" s="30"/>
      <c r="AD343" s="30"/>
      <c r="AE343" s="30"/>
      <c r="AT343" s="18" t="s">
        <v>179</v>
      </c>
      <c r="AU343" s="18" t="s">
        <v>79</v>
      </c>
    </row>
    <row r="344" spans="1:65" s="13" customFormat="1">
      <c r="B344" s="152"/>
      <c r="D344" s="148" t="s">
        <v>181</v>
      </c>
      <c r="E344" s="153" t="s">
        <v>3</v>
      </c>
      <c r="F344" s="154" t="s">
        <v>2551</v>
      </c>
      <c r="H344" s="153" t="s">
        <v>3</v>
      </c>
      <c r="L344" s="152"/>
      <c r="M344" s="155"/>
      <c r="N344" s="156"/>
      <c r="O344" s="156"/>
      <c r="P344" s="156"/>
      <c r="Q344" s="156"/>
      <c r="R344" s="156"/>
      <c r="S344" s="156"/>
      <c r="T344" s="157"/>
      <c r="AT344" s="153" t="s">
        <v>181</v>
      </c>
      <c r="AU344" s="153" t="s">
        <v>79</v>
      </c>
      <c r="AV344" s="13" t="s">
        <v>76</v>
      </c>
      <c r="AW344" s="13" t="s">
        <v>31</v>
      </c>
      <c r="AX344" s="13" t="s">
        <v>70</v>
      </c>
      <c r="AY344" s="153" t="s">
        <v>173</v>
      </c>
    </row>
    <row r="345" spans="1:65" s="14" customFormat="1">
      <c r="B345" s="158"/>
      <c r="D345" s="148" t="s">
        <v>181</v>
      </c>
      <c r="E345" s="159" t="s">
        <v>3</v>
      </c>
      <c r="F345" s="160" t="s">
        <v>2792</v>
      </c>
      <c r="H345" s="161">
        <v>2.5499999999999998</v>
      </c>
      <c r="L345" s="158"/>
      <c r="M345" s="162"/>
      <c r="N345" s="163"/>
      <c r="O345" s="163"/>
      <c r="P345" s="163"/>
      <c r="Q345" s="163"/>
      <c r="R345" s="163"/>
      <c r="S345" s="163"/>
      <c r="T345" s="164"/>
      <c r="AT345" s="159" t="s">
        <v>181</v>
      </c>
      <c r="AU345" s="159" t="s">
        <v>79</v>
      </c>
      <c r="AV345" s="14" t="s">
        <v>79</v>
      </c>
      <c r="AW345" s="14" t="s">
        <v>31</v>
      </c>
      <c r="AX345" s="14" t="s">
        <v>70</v>
      </c>
      <c r="AY345" s="159" t="s">
        <v>173</v>
      </c>
    </row>
    <row r="346" spans="1:65" s="14" customFormat="1">
      <c r="B346" s="158"/>
      <c r="D346" s="148" t="s">
        <v>181</v>
      </c>
      <c r="E346" s="159" t="s">
        <v>3</v>
      </c>
      <c r="F346" s="160" t="s">
        <v>2793</v>
      </c>
      <c r="H346" s="161">
        <v>1.1339999999999999</v>
      </c>
      <c r="L346" s="158"/>
      <c r="M346" s="162"/>
      <c r="N346" s="163"/>
      <c r="O346" s="163"/>
      <c r="P346" s="163"/>
      <c r="Q346" s="163"/>
      <c r="R346" s="163"/>
      <c r="S346" s="163"/>
      <c r="T346" s="164"/>
      <c r="AT346" s="159" t="s">
        <v>181</v>
      </c>
      <c r="AU346" s="159" t="s">
        <v>79</v>
      </c>
      <c r="AV346" s="14" t="s">
        <v>79</v>
      </c>
      <c r="AW346" s="14" t="s">
        <v>31</v>
      </c>
      <c r="AX346" s="14" t="s">
        <v>70</v>
      </c>
      <c r="AY346" s="159" t="s">
        <v>173</v>
      </c>
    </row>
    <row r="347" spans="1:65" s="15" customFormat="1">
      <c r="B347" s="165"/>
      <c r="D347" s="148" t="s">
        <v>181</v>
      </c>
      <c r="E347" s="166" t="s">
        <v>3</v>
      </c>
      <c r="F347" s="167" t="s">
        <v>188</v>
      </c>
      <c r="H347" s="168">
        <v>3.6839999999999997</v>
      </c>
      <c r="L347" s="165"/>
      <c r="M347" s="169"/>
      <c r="N347" s="170"/>
      <c r="O347" s="170"/>
      <c r="P347" s="170"/>
      <c r="Q347" s="170"/>
      <c r="R347" s="170"/>
      <c r="S347" s="170"/>
      <c r="T347" s="171"/>
      <c r="AT347" s="166" t="s">
        <v>181</v>
      </c>
      <c r="AU347" s="166" t="s">
        <v>79</v>
      </c>
      <c r="AV347" s="15" t="s">
        <v>178</v>
      </c>
      <c r="AW347" s="15" t="s">
        <v>31</v>
      </c>
      <c r="AX347" s="15" t="s">
        <v>76</v>
      </c>
      <c r="AY347" s="166" t="s">
        <v>173</v>
      </c>
    </row>
    <row r="348" spans="1:65" s="2" customFormat="1" ht="33" customHeight="1">
      <c r="A348" s="30"/>
      <c r="B348" s="135"/>
      <c r="C348" s="136" t="s">
        <v>361</v>
      </c>
      <c r="D348" s="136" t="s">
        <v>175</v>
      </c>
      <c r="E348" s="137" t="s">
        <v>555</v>
      </c>
      <c r="F348" s="138" t="s">
        <v>556</v>
      </c>
      <c r="G348" s="139" t="s">
        <v>239</v>
      </c>
      <c r="H348" s="140">
        <v>1.1859999999999999</v>
      </c>
      <c r="I348" s="141"/>
      <c r="J348" s="141">
        <f>ROUND(I348*H348,2)</f>
        <v>0</v>
      </c>
      <c r="K348" s="138" t="s">
        <v>177</v>
      </c>
      <c r="L348" s="31"/>
      <c r="M348" s="142" t="s">
        <v>3</v>
      </c>
      <c r="N348" s="143" t="s">
        <v>41</v>
      </c>
      <c r="O348" s="144">
        <v>13.93</v>
      </c>
      <c r="P348" s="144">
        <f>O348*H348</f>
        <v>16.520979999999998</v>
      </c>
      <c r="Q348" s="144">
        <v>0</v>
      </c>
      <c r="R348" s="144">
        <f>Q348*H348</f>
        <v>0</v>
      </c>
      <c r="S348" s="144">
        <v>1.2529999999999999</v>
      </c>
      <c r="T348" s="145">
        <f>S348*H348</f>
        <v>1.4860579999999999</v>
      </c>
      <c r="U348" s="30"/>
      <c r="V348" s="30"/>
      <c r="W348" s="30"/>
      <c r="X348" s="30"/>
      <c r="Y348" s="30"/>
      <c r="Z348" s="30"/>
      <c r="AA348" s="30"/>
      <c r="AB348" s="30"/>
      <c r="AC348" s="30"/>
      <c r="AD348" s="30"/>
      <c r="AE348" s="30"/>
      <c r="AR348" s="146" t="s">
        <v>178</v>
      </c>
      <c r="AT348" s="146" t="s">
        <v>175</v>
      </c>
      <c r="AU348" s="146" t="s">
        <v>79</v>
      </c>
      <c r="AY348" s="18" t="s">
        <v>173</v>
      </c>
      <c r="BE348" s="147">
        <f>IF(N348="základní",J348,0)</f>
        <v>0</v>
      </c>
      <c r="BF348" s="147">
        <f>IF(N348="snížená",J348,0)</f>
        <v>0</v>
      </c>
      <c r="BG348" s="147">
        <f>IF(N348="zákl. přenesená",J348,0)</f>
        <v>0</v>
      </c>
      <c r="BH348" s="147">
        <f>IF(N348="sníž. přenesená",J348,0)</f>
        <v>0</v>
      </c>
      <c r="BI348" s="147">
        <f>IF(N348="nulová",J348,0)</f>
        <v>0</v>
      </c>
      <c r="BJ348" s="18" t="s">
        <v>76</v>
      </c>
      <c r="BK348" s="147">
        <f>ROUND(I348*H348,2)</f>
        <v>0</v>
      </c>
      <c r="BL348" s="18" t="s">
        <v>178</v>
      </c>
      <c r="BM348" s="146" t="s">
        <v>2794</v>
      </c>
    </row>
    <row r="349" spans="1:65" s="13" customFormat="1">
      <c r="B349" s="152"/>
      <c r="D349" s="148" t="s">
        <v>181</v>
      </c>
      <c r="E349" s="153" t="s">
        <v>3</v>
      </c>
      <c r="F349" s="154" t="s">
        <v>378</v>
      </c>
      <c r="H349" s="153" t="s">
        <v>3</v>
      </c>
      <c r="L349" s="152"/>
      <c r="M349" s="155"/>
      <c r="N349" s="156"/>
      <c r="O349" s="156"/>
      <c r="P349" s="156"/>
      <c r="Q349" s="156"/>
      <c r="R349" s="156"/>
      <c r="S349" s="156"/>
      <c r="T349" s="157"/>
      <c r="AT349" s="153" t="s">
        <v>181</v>
      </c>
      <c r="AU349" s="153" t="s">
        <v>79</v>
      </c>
      <c r="AV349" s="13" t="s">
        <v>76</v>
      </c>
      <c r="AW349" s="13" t="s">
        <v>31</v>
      </c>
      <c r="AX349" s="13" t="s">
        <v>70</v>
      </c>
      <c r="AY349" s="153" t="s">
        <v>173</v>
      </c>
    </row>
    <row r="350" spans="1:65" s="13" customFormat="1">
      <c r="B350" s="152"/>
      <c r="D350" s="148" t="s">
        <v>181</v>
      </c>
      <c r="E350" s="153" t="s">
        <v>3</v>
      </c>
      <c r="F350" s="154" t="s">
        <v>2795</v>
      </c>
      <c r="H350" s="153" t="s">
        <v>3</v>
      </c>
      <c r="L350" s="152"/>
      <c r="M350" s="155"/>
      <c r="N350" s="156"/>
      <c r="O350" s="156"/>
      <c r="P350" s="156"/>
      <c r="Q350" s="156"/>
      <c r="R350" s="156"/>
      <c r="S350" s="156"/>
      <c r="T350" s="157"/>
      <c r="AT350" s="153" t="s">
        <v>181</v>
      </c>
      <c r="AU350" s="153" t="s">
        <v>79</v>
      </c>
      <c r="AV350" s="13" t="s">
        <v>76</v>
      </c>
      <c r="AW350" s="13" t="s">
        <v>31</v>
      </c>
      <c r="AX350" s="13" t="s">
        <v>70</v>
      </c>
      <c r="AY350" s="153" t="s">
        <v>173</v>
      </c>
    </row>
    <row r="351" spans="1:65" s="14" customFormat="1">
      <c r="B351" s="158"/>
      <c r="D351" s="148" t="s">
        <v>181</v>
      </c>
      <c r="E351" s="159" t="s">
        <v>3</v>
      </c>
      <c r="F351" s="160" t="s">
        <v>2796</v>
      </c>
      <c r="H351" s="161">
        <v>1.1859999999999999</v>
      </c>
      <c r="L351" s="158"/>
      <c r="M351" s="162"/>
      <c r="N351" s="163"/>
      <c r="O351" s="163"/>
      <c r="P351" s="163"/>
      <c r="Q351" s="163"/>
      <c r="R351" s="163"/>
      <c r="S351" s="163"/>
      <c r="T351" s="164"/>
      <c r="AT351" s="159" t="s">
        <v>181</v>
      </c>
      <c r="AU351" s="159" t="s">
        <v>79</v>
      </c>
      <c r="AV351" s="14" t="s">
        <v>79</v>
      </c>
      <c r="AW351" s="14" t="s">
        <v>31</v>
      </c>
      <c r="AX351" s="14" t="s">
        <v>70</v>
      </c>
      <c r="AY351" s="159" t="s">
        <v>173</v>
      </c>
    </row>
    <row r="352" spans="1:65" s="15" customFormat="1">
      <c r="B352" s="165"/>
      <c r="D352" s="148" t="s">
        <v>181</v>
      </c>
      <c r="E352" s="166" t="s">
        <v>3</v>
      </c>
      <c r="F352" s="167" t="s">
        <v>188</v>
      </c>
      <c r="H352" s="168">
        <v>1.1859999999999999</v>
      </c>
      <c r="L352" s="165"/>
      <c r="M352" s="169"/>
      <c r="N352" s="170"/>
      <c r="O352" s="170"/>
      <c r="P352" s="170"/>
      <c r="Q352" s="170"/>
      <c r="R352" s="170"/>
      <c r="S352" s="170"/>
      <c r="T352" s="171"/>
      <c r="AT352" s="166" t="s">
        <v>181</v>
      </c>
      <c r="AU352" s="166" t="s">
        <v>79</v>
      </c>
      <c r="AV352" s="15" t="s">
        <v>178</v>
      </c>
      <c r="AW352" s="15" t="s">
        <v>31</v>
      </c>
      <c r="AX352" s="15" t="s">
        <v>76</v>
      </c>
      <c r="AY352" s="166" t="s">
        <v>173</v>
      </c>
    </row>
    <row r="353" spans="1:65" s="12" customFormat="1" ht="22.9" customHeight="1">
      <c r="B353" s="123"/>
      <c r="D353" s="124" t="s">
        <v>69</v>
      </c>
      <c r="E353" s="133" t="s">
        <v>401</v>
      </c>
      <c r="F353" s="133" t="s">
        <v>402</v>
      </c>
      <c r="J353" s="134">
        <f>BK353</f>
        <v>0</v>
      </c>
      <c r="L353" s="123"/>
      <c r="M353" s="127"/>
      <c r="N353" s="128"/>
      <c r="O353" s="128"/>
      <c r="P353" s="129">
        <f>SUM(P354:P376)</f>
        <v>12.617889</v>
      </c>
      <c r="Q353" s="128"/>
      <c r="R353" s="129">
        <f>SUM(R354:R376)</f>
        <v>0</v>
      </c>
      <c r="S353" s="128"/>
      <c r="T353" s="130">
        <f>SUM(T354:T376)</f>
        <v>0</v>
      </c>
      <c r="AR353" s="124" t="s">
        <v>76</v>
      </c>
      <c r="AT353" s="131" t="s">
        <v>69</v>
      </c>
      <c r="AU353" s="131" t="s">
        <v>76</v>
      </c>
      <c r="AY353" s="124" t="s">
        <v>173</v>
      </c>
      <c r="BK353" s="132">
        <f>SUM(BK354:BK376)</f>
        <v>0</v>
      </c>
    </row>
    <row r="354" spans="1:65" s="2" customFormat="1" ht="21.75" customHeight="1">
      <c r="A354" s="30"/>
      <c r="B354" s="135"/>
      <c r="C354" s="136" t="s">
        <v>362</v>
      </c>
      <c r="D354" s="136" t="s">
        <v>175</v>
      </c>
      <c r="E354" s="137" t="s">
        <v>404</v>
      </c>
      <c r="F354" s="138" t="s">
        <v>405</v>
      </c>
      <c r="G354" s="139" t="s">
        <v>239</v>
      </c>
      <c r="H354" s="140">
        <v>70.491</v>
      </c>
      <c r="I354" s="141"/>
      <c r="J354" s="141">
        <f>ROUND(I354*H354,2)</f>
        <v>0</v>
      </c>
      <c r="K354" s="138" t="s">
        <v>177</v>
      </c>
      <c r="L354" s="31"/>
      <c r="M354" s="142" t="s">
        <v>3</v>
      </c>
      <c r="N354" s="143" t="s">
        <v>41</v>
      </c>
      <c r="O354" s="144">
        <v>0.125</v>
      </c>
      <c r="P354" s="144">
        <f>O354*H354</f>
        <v>8.811375</v>
      </c>
      <c r="Q354" s="144">
        <v>0</v>
      </c>
      <c r="R354" s="144">
        <f>Q354*H354</f>
        <v>0</v>
      </c>
      <c r="S354" s="144">
        <v>0</v>
      </c>
      <c r="T354" s="145">
        <f>S354*H354</f>
        <v>0</v>
      </c>
      <c r="U354" s="30"/>
      <c r="V354" s="30"/>
      <c r="W354" s="30"/>
      <c r="X354" s="30"/>
      <c r="Y354" s="30"/>
      <c r="Z354" s="30"/>
      <c r="AA354" s="30"/>
      <c r="AB354" s="30"/>
      <c r="AC354" s="30"/>
      <c r="AD354" s="30"/>
      <c r="AE354" s="30"/>
      <c r="AR354" s="146" t="s">
        <v>178</v>
      </c>
      <c r="AT354" s="146" t="s">
        <v>175</v>
      </c>
      <c r="AU354" s="146" t="s">
        <v>79</v>
      </c>
      <c r="AY354" s="18" t="s">
        <v>173</v>
      </c>
      <c r="BE354" s="147">
        <f>IF(N354="základní",J354,0)</f>
        <v>0</v>
      </c>
      <c r="BF354" s="147">
        <f>IF(N354="snížená",J354,0)</f>
        <v>0</v>
      </c>
      <c r="BG354" s="147">
        <f>IF(N354="zákl. přenesená",J354,0)</f>
        <v>0</v>
      </c>
      <c r="BH354" s="147">
        <f>IF(N354="sníž. přenesená",J354,0)</f>
        <v>0</v>
      </c>
      <c r="BI354" s="147">
        <f>IF(N354="nulová",J354,0)</f>
        <v>0</v>
      </c>
      <c r="BJ354" s="18" t="s">
        <v>76</v>
      </c>
      <c r="BK354" s="147">
        <f>ROUND(I354*H354,2)</f>
        <v>0</v>
      </c>
      <c r="BL354" s="18" t="s">
        <v>178</v>
      </c>
      <c r="BM354" s="146" t="s">
        <v>2797</v>
      </c>
    </row>
    <row r="355" spans="1:65" s="2" customFormat="1" ht="87.75">
      <c r="A355" s="30"/>
      <c r="B355" s="31"/>
      <c r="C355" s="30"/>
      <c r="D355" s="148" t="s">
        <v>179</v>
      </c>
      <c r="E355" s="30"/>
      <c r="F355" s="149" t="s">
        <v>406</v>
      </c>
      <c r="G355" s="30"/>
      <c r="H355" s="30"/>
      <c r="I355" s="30"/>
      <c r="J355" s="30"/>
      <c r="K355" s="30"/>
      <c r="L355" s="31"/>
      <c r="M355" s="150"/>
      <c r="N355" s="151"/>
      <c r="O355" s="51"/>
      <c r="P355" s="51"/>
      <c r="Q355" s="51"/>
      <c r="R355" s="51"/>
      <c r="S355" s="51"/>
      <c r="T355" s="52"/>
      <c r="U355" s="30"/>
      <c r="V355" s="30"/>
      <c r="W355" s="30"/>
      <c r="X355" s="30"/>
      <c r="Y355" s="30"/>
      <c r="Z355" s="30"/>
      <c r="AA355" s="30"/>
      <c r="AB355" s="30"/>
      <c r="AC355" s="30"/>
      <c r="AD355" s="30"/>
      <c r="AE355" s="30"/>
      <c r="AT355" s="18" t="s">
        <v>179</v>
      </c>
      <c r="AU355" s="18" t="s">
        <v>79</v>
      </c>
    </row>
    <row r="356" spans="1:65" s="2" customFormat="1" ht="33" customHeight="1">
      <c r="A356" s="30"/>
      <c r="B356" s="135"/>
      <c r="C356" s="136" t="s">
        <v>364</v>
      </c>
      <c r="D356" s="136" t="s">
        <v>175</v>
      </c>
      <c r="E356" s="137" t="s">
        <v>408</v>
      </c>
      <c r="F356" s="138" t="s">
        <v>409</v>
      </c>
      <c r="G356" s="139" t="s">
        <v>239</v>
      </c>
      <c r="H356" s="140">
        <v>634.41899999999998</v>
      </c>
      <c r="I356" s="141"/>
      <c r="J356" s="141">
        <f>ROUND(I356*H356,2)</f>
        <v>0</v>
      </c>
      <c r="K356" s="138" t="s">
        <v>177</v>
      </c>
      <c r="L356" s="31"/>
      <c r="M356" s="142" t="s">
        <v>3</v>
      </c>
      <c r="N356" s="143" t="s">
        <v>41</v>
      </c>
      <c r="O356" s="144">
        <v>6.0000000000000001E-3</v>
      </c>
      <c r="P356" s="144">
        <f>O356*H356</f>
        <v>3.806514</v>
      </c>
      <c r="Q356" s="144">
        <v>0</v>
      </c>
      <c r="R356" s="144">
        <f>Q356*H356</f>
        <v>0</v>
      </c>
      <c r="S356" s="144">
        <v>0</v>
      </c>
      <c r="T356" s="145">
        <f>S356*H356</f>
        <v>0</v>
      </c>
      <c r="U356" s="30"/>
      <c r="V356" s="30"/>
      <c r="W356" s="30"/>
      <c r="X356" s="30"/>
      <c r="Y356" s="30"/>
      <c r="Z356" s="30"/>
      <c r="AA356" s="30"/>
      <c r="AB356" s="30"/>
      <c r="AC356" s="30"/>
      <c r="AD356" s="30"/>
      <c r="AE356" s="30"/>
      <c r="AR356" s="146" t="s">
        <v>178</v>
      </c>
      <c r="AT356" s="146" t="s">
        <v>175</v>
      </c>
      <c r="AU356" s="146" t="s">
        <v>79</v>
      </c>
      <c r="AY356" s="18" t="s">
        <v>173</v>
      </c>
      <c r="BE356" s="147">
        <f>IF(N356="základní",J356,0)</f>
        <v>0</v>
      </c>
      <c r="BF356" s="147">
        <f>IF(N356="snížená",J356,0)</f>
        <v>0</v>
      </c>
      <c r="BG356" s="147">
        <f>IF(N356="zákl. přenesená",J356,0)</f>
        <v>0</v>
      </c>
      <c r="BH356" s="147">
        <f>IF(N356="sníž. přenesená",J356,0)</f>
        <v>0</v>
      </c>
      <c r="BI356" s="147">
        <f>IF(N356="nulová",J356,0)</f>
        <v>0</v>
      </c>
      <c r="BJ356" s="18" t="s">
        <v>76</v>
      </c>
      <c r="BK356" s="147">
        <f>ROUND(I356*H356,2)</f>
        <v>0</v>
      </c>
      <c r="BL356" s="18" t="s">
        <v>178</v>
      </c>
      <c r="BM356" s="146" t="s">
        <v>2798</v>
      </c>
    </row>
    <row r="357" spans="1:65" s="2" customFormat="1" ht="87.75">
      <c r="A357" s="30"/>
      <c r="B357" s="31"/>
      <c r="C357" s="30"/>
      <c r="D357" s="148" t="s">
        <v>179</v>
      </c>
      <c r="E357" s="30"/>
      <c r="F357" s="149" t="s">
        <v>406</v>
      </c>
      <c r="G357" s="30"/>
      <c r="H357" s="30"/>
      <c r="I357" s="30"/>
      <c r="J357" s="30"/>
      <c r="K357" s="30"/>
      <c r="L357" s="31"/>
      <c r="M357" s="150"/>
      <c r="N357" s="151"/>
      <c r="O357" s="51"/>
      <c r="P357" s="51"/>
      <c r="Q357" s="51"/>
      <c r="R357" s="51"/>
      <c r="S357" s="51"/>
      <c r="T357" s="52"/>
      <c r="U357" s="30"/>
      <c r="V357" s="30"/>
      <c r="W357" s="30"/>
      <c r="X357" s="30"/>
      <c r="Y357" s="30"/>
      <c r="Z357" s="30"/>
      <c r="AA357" s="30"/>
      <c r="AB357" s="30"/>
      <c r="AC357" s="30"/>
      <c r="AD357" s="30"/>
      <c r="AE357" s="30"/>
      <c r="AT357" s="18" t="s">
        <v>179</v>
      </c>
      <c r="AU357" s="18" t="s">
        <v>79</v>
      </c>
    </row>
    <row r="358" spans="1:65" s="13" customFormat="1">
      <c r="B358" s="152"/>
      <c r="D358" s="148" t="s">
        <v>181</v>
      </c>
      <c r="E358" s="153" t="s">
        <v>3</v>
      </c>
      <c r="F358" s="154" t="s">
        <v>2799</v>
      </c>
      <c r="H358" s="153" t="s">
        <v>3</v>
      </c>
      <c r="L358" s="152"/>
      <c r="M358" s="155"/>
      <c r="N358" s="156"/>
      <c r="O358" s="156"/>
      <c r="P358" s="156"/>
      <c r="Q358" s="156"/>
      <c r="R358" s="156"/>
      <c r="S358" s="156"/>
      <c r="T358" s="157"/>
      <c r="AT358" s="153" t="s">
        <v>181</v>
      </c>
      <c r="AU358" s="153" t="s">
        <v>79</v>
      </c>
      <c r="AV358" s="13" t="s">
        <v>76</v>
      </c>
      <c r="AW358" s="13" t="s">
        <v>31</v>
      </c>
      <c r="AX358" s="13" t="s">
        <v>70</v>
      </c>
      <c r="AY358" s="153" t="s">
        <v>173</v>
      </c>
    </row>
    <row r="359" spans="1:65" s="14" customFormat="1">
      <c r="B359" s="158"/>
      <c r="D359" s="148" t="s">
        <v>181</v>
      </c>
      <c r="E359" s="159" t="s">
        <v>3</v>
      </c>
      <c r="F359" s="160" t="s">
        <v>2800</v>
      </c>
      <c r="H359" s="161">
        <v>634.41899999999998</v>
      </c>
      <c r="L359" s="158"/>
      <c r="M359" s="162"/>
      <c r="N359" s="163"/>
      <c r="O359" s="163"/>
      <c r="P359" s="163"/>
      <c r="Q359" s="163"/>
      <c r="R359" s="163"/>
      <c r="S359" s="163"/>
      <c r="T359" s="164"/>
      <c r="AT359" s="159" t="s">
        <v>181</v>
      </c>
      <c r="AU359" s="159" t="s">
        <v>79</v>
      </c>
      <c r="AV359" s="14" t="s">
        <v>79</v>
      </c>
      <c r="AW359" s="14" t="s">
        <v>31</v>
      </c>
      <c r="AX359" s="14" t="s">
        <v>76</v>
      </c>
      <c r="AY359" s="159" t="s">
        <v>173</v>
      </c>
    </row>
    <row r="360" spans="1:65" s="2" customFormat="1" ht="33" customHeight="1">
      <c r="A360" s="30"/>
      <c r="B360" s="135"/>
      <c r="C360" s="136" t="s">
        <v>366</v>
      </c>
      <c r="D360" s="136" t="s">
        <v>175</v>
      </c>
      <c r="E360" s="137" t="s">
        <v>566</v>
      </c>
      <c r="F360" s="138" t="s">
        <v>567</v>
      </c>
      <c r="G360" s="139" t="s">
        <v>239</v>
      </c>
      <c r="H360" s="140">
        <v>50.722999999999999</v>
      </c>
      <c r="I360" s="141"/>
      <c r="J360" s="141">
        <f>ROUND(I360*H360,2)</f>
        <v>0</v>
      </c>
      <c r="K360" s="138" t="s">
        <v>177</v>
      </c>
      <c r="L360" s="31"/>
      <c r="M360" s="142" t="s">
        <v>3</v>
      </c>
      <c r="N360" s="143" t="s">
        <v>41</v>
      </c>
      <c r="O360" s="144">
        <v>0</v>
      </c>
      <c r="P360" s="144">
        <f>O360*H360</f>
        <v>0</v>
      </c>
      <c r="Q360" s="144">
        <v>0</v>
      </c>
      <c r="R360" s="144">
        <f>Q360*H360</f>
        <v>0</v>
      </c>
      <c r="S360" s="144">
        <v>0</v>
      </c>
      <c r="T360" s="145">
        <f>S360*H360</f>
        <v>0</v>
      </c>
      <c r="U360" s="30"/>
      <c r="V360" s="30"/>
      <c r="W360" s="30"/>
      <c r="X360" s="30"/>
      <c r="Y360" s="30"/>
      <c r="Z360" s="30"/>
      <c r="AA360" s="30"/>
      <c r="AB360" s="30"/>
      <c r="AC360" s="30"/>
      <c r="AD360" s="30"/>
      <c r="AE360" s="30"/>
      <c r="AR360" s="146" t="s">
        <v>178</v>
      </c>
      <c r="AT360" s="146" t="s">
        <v>175</v>
      </c>
      <c r="AU360" s="146" t="s">
        <v>79</v>
      </c>
      <c r="AY360" s="18" t="s">
        <v>173</v>
      </c>
      <c r="BE360" s="147">
        <f>IF(N360="základní",J360,0)</f>
        <v>0</v>
      </c>
      <c r="BF360" s="147">
        <f>IF(N360="snížená",J360,0)</f>
        <v>0</v>
      </c>
      <c r="BG360" s="147">
        <f>IF(N360="zákl. přenesená",J360,0)</f>
        <v>0</v>
      </c>
      <c r="BH360" s="147">
        <f>IF(N360="sníž. přenesená",J360,0)</f>
        <v>0</v>
      </c>
      <c r="BI360" s="147">
        <f>IF(N360="nulová",J360,0)</f>
        <v>0</v>
      </c>
      <c r="BJ360" s="18" t="s">
        <v>76</v>
      </c>
      <c r="BK360" s="147">
        <f>ROUND(I360*H360,2)</f>
        <v>0</v>
      </c>
      <c r="BL360" s="18" t="s">
        <v>178</v>
      </c>
      <c r="BM360" s="146" t="s">
        <v>2801</v>
      </c>
    </row>
    <row r="361" spans="1:65" s="2" customFormat="1" ht="97.5">
      <c r="A361" s="30"/>
      <c r="B361" s="31"/>
      <c r="C361" s="30"/>
      <c r="D361" s="148" t="s">
        <v>179</v>
      </c>
      <c r="E361" s="30"/>
      <c r="F361" s="149" t="s">
        <v>414</v>
      </c>
      <c r="G361" s="30"/>
      <c r="H361" s="30"/>
      <c r="I361" s="30"/>
      <c r="J361" s="30"/>
      <c r="K361" s="30"/>
      <c r="L361" s="31"/>
      <c r="M361" s="150"/>
      <c r="N361" s="151"/>
      <c r="O361" s="51"/>
      <c r="P361" s="51"/>
      <c r="Q361" s="51"/>
      <c r="R361" s="51"/>
      <c r="S361" s="51"/>
      <c r="T361" s="52"/>
      <c r="U361" s="30"/>
      <c r="V361" s="30"/>
      <c r="W361" s="30"/>
      <c r="X361" s="30"/>
      <c r="Y361" s="30"/>
      <c r="Z361" s="30"/>
      <c r="AA361" s="30"/>
      <c r="AB361" s="30"/>
      <c r="AC361" s="30"/>
      <c r="AD361" s="30"/>
      <c r="AE361" s="30"/>
      <c r="AT361" s="18" t="s">
        <v>179</v>
      </c>
      <c r="AU361" s="18" t="s">
        <v>79</v>
      </c>
    </row>
    <row r="362" spans="1:65" s="14" customFormat="1">
      <c r="B362" s="158"/>
      <c r="D362" s="148" t="s">
        <v>181</v>
      </c>
      <c r="E362" s="159" t="s">
        <v>3</v>
      </c>
      <c r="F362" s="160" t="s">
        <v>2802</v>
      </c>
      <c r="H362" s="161">
        <v>45.847999999999999</v>
      </c>
      <c r="L362" s="158"/>
      <c r="M362" s="162"/>
      <c r="N362" s="163"/>
      <c r="O362" s="163"/>
      <c r="P362" s="163"/>
      <c r="Q362" s="163"/>
      <c r="R362" s="163"/>
      <c r="S362" s="163"/>
      <c r="T362" s="164"/>
      <c r="AT362" s="159" t="s">
        <v>181</v>
      </c>
      <c r="AU362" s="159" t="s">
        <v>79</v>
      </c>
      <c r="AV362" s="14" t="s">
        <v>79</v>
      </c>
      <c r="AW362" s="14" t="s">
        <v>31</v>
      </c>
      <c r="AX362" s="14" t="s">
        <v>70</v>
      </c>
      <c r="AY362" s="159" t="s">
        <v>173</v>
      </c>
    </row>
    <row r="363" spans="1:65" s="14" customFormat="1" ht="22.5">
      <c r="B363" s="158"/>
      <c r="D363" s="148" t="s">
        <v>181</v>
      </c>
      <c r="E363" s="159" t="s">
        <v>3</v>
      </c>
      <c r="F363" s="160" t="s">
        <v>2803</v>
      </c>
      <c r="H363" s="161">
        <v>4.875</v>
      </c>
      <c r="L363" s="158"/>
      <c r="M363" s="162"/>
      <c r="N363" s="163"/>
      <c r="O363" s="163"/>
      <c r="P363" s="163"/>
      <c r="Q363" s="163"/>
      <c r="R363" s="163"/>
      <c r="S363" s="163"/>
      <c r="T363" s="164"/>
      <c r="AT363" s="159" t="s">
        <v>181</v>
      </c>
      <c r="AU363" s="159" t="s">
        <v>79</v>
      </c>
      <c r="AV363" s="14" t="s">
        <v>79</v>
      </c>
      <c r="AW363" s="14" t="s">
        <v>31</v>
      </c>
      <c r="AX363" s="14" t="s">
        <v>70</v>
      </c>
      <c r="AY363" s="159" t="s">
        <v>173</v>
      </c>
    </row>
    <row r="364" spans="1:65" s="15" customFormat="1">
      <c r="B364" s="165"/>
      <c r="D364" s="148" t="s">
        <v>181</v>
      </c>
      <c r="E364" s="166" t="s">
        <v>3</v>
      </c>
      <c r="F364" s="167" t="s">
        <v>188</v>
      </c>
      <c r="H364" s="168">
        <v>50.722999999999999</v>
      </c>
      <c r="L364" s="165"/>
      <c r="M364" s="169"/>
      <c r="N364" s="170"/>
      <c r="O364" s="170"/>
      <c r="P364" s="170"/>
      <c r="Q364" s="170"/>
      <c r="R364" s="170"/>
      <c r="S364" s="170"/>
      <c r="T364" s="171"/>
      <c r="AT364" s="166" t="s">
        <v>181</v>
      </c>
      <c r="AU364" s="166" t="s">
        <v>79</v>
      </c>
      <c r="AV364" s="15" t="s">
        <v>178</v>
      </c>
      <c r="AW364" s="15" t="s">
        <v>31</v>
      </c>
      <c r="AX364" s="15" t="s">
        <v>76</v>
      </c>
      <c r="AY364" s="166" t="s">
        <v>173</v>
      </c>
    </row>
    <row r="365" spans="1:65" s="2" customFormat="1" ht="33" customHeight="1">
      <c r="A365" s="30"/>
      <c r="B365" s="135"/>
      <c r="C365" s="136" t="s">
        <v>368</v>
      </c>
      <c r="D365" s="136" t="s">
        <v>175</v>
      </c>
      <c r="E365" s="137" t="s">
        <v>412</v>
      </c>
      <c r="F365" s="138" t="s">
        <v>413</v>
      </c>
      <c r="G365" s="139" t="s">
        <v>239</v>
      </c>
      <c r="H365" s="140">
        <v>8.8420000000000005</v>
      </c>
      <c r="I365" s="141"/>
      <c r="J365" s="141">
        <f>ROUND(I365*H365,2)</f>
        <v>0</v>
      </c>
      <c r="K365" s="138" t="s">
        <v>177</v>
      </c>
      <c r="L365" s="31"/>
      <c r="M365" s="142" t="s">
        <v>3</v>
      </c>
      <c r="N365" s="143" t="s">
        <v>41</v>
      </c>
      <c r="O365" s="144">
        <v>0</v>
      </c>
      <c r="P365" s="144">
        <f>O365*H365</f>
        <v>0</v>
      </c>
      <c r="Q365" s="144">
        <v>0</v>
      </c>
      <c r="R365" s="144">
        <f>Q365*H365</f>
        <v>0</v>
      </c>
      <c r="S365" s="144">
        <v>0</v>
      </c>
      <c r="T365" s="145">
        <f>S365*H365</f>
        <v>0</v>
      </c>
      <c r="U365" s="30"/>
      <c r="V365" s="30"/>
      <c r="W365" s="30"/>
      <c r="X365" s="30"/>
      <c r="Y365" s="30"/>
      <c r="Z365" s="30"/>
      <c r="AA365" s="30"/>
      <c r="AB365" s="30"/>
      <c r="AC365" s="30"/>
      <c r="AD365" s="30"/>
      <c r="AE365" s="30"/>
      <c r="AR365" s="146" t="s">
        <v>178</v>
      </c>
      <c r="AT365" s="146" t="s">
        <v>175</v>
      </c>
      <c r="AU365" s="146" t="s">
        <v>79</v>
      </c>
      <c r="AY365" s="18" t="s">
        <v>173</v>
      </c>
      <c r="BE365" s="147">
        <f>IF(N365="základní",J365,0)</f>
        <v>0</v>
      </c>
      <c r="BF365" s="147">
        <f>IF(N365="snížená",J365,0)</f>
        <v>0</v>
      </c>
      <c r="BG365" s="147">
        <f>IF(N365="zákl. přenesená",J365,0)</f>
        <v>0</v>
      </c>
      <c r="BH365" s="147">
        <f>IF(N365="sníž. přenesená",J365,0)</f>
        <v>0</v>
      </c>
      <c r="BI365" s="147">
        <f>IF(N365="nulová",J365,0)</f>
        <v>0</v>
      </c>
      <c r="BJ365" s="18" t="s">
        <v>76</v>
      </c>
      <c r="BK365" s="147">
        <f>ROUND(I365*H365,2)</f>
        <v>0</v>
      </c>
      <c r="BL365" s="18" t="s">
        <v>178</v>
      </c>
      <c r="BM365" s="146" t="s">
        <v>2804</v>
      </c>
    </row>
    <row r="366" spans="1:65" s="2" customFormat="1" ht="97.5">
      <c r="A366" s="30"/>
      <c r="B366" s="31"/>
      <c r="C366" s="30"/>
      <c r="D366" s="148" t="s">
        <v>179</v>
      </c>
      <c r="E366" s="30"/>
      <c r="F366" s="149" t="s">
        <v>414</v>
      </c>
      <c r="G366" s="30"/>
      <c r="H366" s="30"/>
      <c r="I366" s="30"/>
      <c r="J366" s="30"/>
      <c r="K366" s="30"/>
      <c r="L366" s="31"/>
      <c r="M366" s="150"/>
      <c r="N366" s="151"/>
      <c r="O366" s="51"/>
      <c r="P366" s="51"/>
      <c r="Q366" s="51"/>
      <c r="R366" s="51"/>
      <c r="S366" s="51"/>
      <c r="T366" s="52"/>
      <c r="U366" s="30"/>
      <c r="V366" s="30"/>
      <c r="W366" s="30"/>
      <c r="X366" s="30"/>
      <c r="Y366" s="30"/>
      <c r="Z366" s="30"/>
      <c r="AA366" s="30"/>
      <c r="AB366" s="30"/>
      <c r="AC366" s="30"/>
      <c r="AD366" s="30"/>
      <c r="AE366" s="30"/>
      <c r="AT366" s="18" t="s">
        <v>179</v>
      </c>
      <c r="AU366" s="18" t="s">
        <v>79</v>
      </c>
    </row>
    <row r="367" spans="1:65" s="14" customFormat="1">
      <c r="B367" s="158"/>
      <c r="D367" s="148" t="s">
        <v>181</v>
      </c>
      <c r="E367" s="159" t="s">
        <v>3</v>
      </c>
      <c r="F367" s="160" t="s">
        <v>2805</v>
      </c>
      <c r="H367" s="161">
        <v>8.8420000000000005</v>
      </c>
      <c r="L367" s="158"/>
      <c r="M367" s="162"/>
      <c r="N367" s="163"/>
      <c r="O367" s="163"/>
      <c r="P367" s="163"/>
      <c r="Q367" s="163"/>
      <c r="R367" s="163"/>
      <c r="S367" s="163"/>
      <c r="T367" s="164"/>
      <c r="AT367" s="159" t="s">
        <v>181</v>
      </c>
      <c r="AU367" s="159" t="s">
        <v>79</v>
      </c>
      <c r="AV367" s="14" t="s">
        <v>79</v>
      </c>
      <c r="AW367" s="14" t="s">
        <v>31</v>
      </c>
      <c r="AX367" s="14" t="s">
        <v>70</v>
      </c>
      <c r="AY367" s="159" t="s">
        <v>173</v>
      </c>
    </row>
    <row r="368" spans="1:65" s="15" customFormat="1">
      <c r="B368" s="165"/>
      <c r="D368" s="148" t="s">
        <v>181</v>
      </c>
      <c r="E368" s="166" t="s">
        <v>3</v>
      </c>
      <c r="F368" s="167" t="s">
        <v>188</v>
      </c>
      <c r="H368" s="168">
        <v>8.8420000000000005</v>
      </c>
      <c r="L368" s="165"/>
      <c r="M368" s="169"/>
      <c r="N368" s="170"/>
      <c r="O368" s="170"/>
      <c r="P368" s="170"/>
      <c r="Q368" s="170"/>
      <c r="R368" s="170"/>
      <c r="S368" s="170"/>
      <c r="T368" s="171"/>
      <c r="AT368" s="166" t="s">
        <v>181</v>
      </c>
      <c r="AU368" s="166" t="s">
        <v>79</v>
      </c>
      <c r="AV368" s="15" t="s">
        <v>178</v>
      </c>
      <c r="AW368" s="15" t="s">
        <v>31</v>
      </c>
      <c r="AX368" s="15" t="s">
        <v>76</v>
      </c>
      <c r="AY368" s="166" t="s">
        <v>173</v>
      </c>
    </row>
    <row r="369" spans="1:65" s="2" customFormat="1" ht="33" customHeight="1">
      <c r="A369" s="30"/>
      <c r="B369" s="135"/>
      <c r="C369" s="136" t="s">
        <v>373</v>
      </c>
      <c r="D369" s="136" t="s">
        <v>175</v>
      </c>
      <c r="E369" s="137" t="s">
        <v>2806</v>
      </c>
      <c r="F369" s="138" t="s">
        <v>2807</v>
      </c>
      <c r="G369" s="139" t="s">
        <v>239</v>
      </c>
      <c r="H369" s="140">
        <v>1.1000000000000001</v>
      </c>
      <c r="I369" s="141"/>
      <c r="J369" s="141">
        <f>ROUND(I369*H369,2)</f>
        <v>0</v>
      </c>
      <c r="K369" s="138" t="s">
        <v>177</v>
      </c>
      <c r="L369" s="31"/>
      <c r="M369" s="142" t="s">
        <v>3</v>
      </c>
      <c r="N369" s="143" t="s">
        <v>41</v>
      </c>
      <c r="O369" s="144">
        <v>0</v>
      </c>
      <c r="P369" s="144">
        <f>O369*H369</f>
        <v>0</v>
      </c>
      <c r="Q369" s="144">
        <v>0</v>
      </c>
      <c r="R369" s="144">
        <f>Q369*H369</f>
        <v>0</v>
      </c>
      <c r="S369" s="144">
        <v>0</v>
      </c>
      <c r="T369" s="145">
        <f>S369*H369</f>
        <v>0</v>
      </c>
      <c r="U369" s="30"/>
      <c r="V369" s="30"/>
      <c r="W369" s="30"/>
      <c r="X369" s="30"/>
      <c r="Y369" s="30"/>
      <c r="Z369" s="30"/>
      <c r="AA369" s="30"/>
      <c r="AB369" s="30"/>
      <c r="AC369" s="30"/>
      <c r="AD369" s="30"/>
      <c r="AE369" s="30"/>
      <c r="AR369" s="146" t="s">
        <v>178</v>
      </c>
      <c r="AT369" s="146" t="s">
        <v>175</v>
      </c>
      <c r="AU369" s="146" t="s">
        <v>79</v>
      </c>
      <c r="AY369" s="18" t="s">
        <v>173</v>
      </c>
      <c r="BE369" s="147">
        <f>IF(N369="základní",J369,0)</f>
        <v>0</v>
      </c>
      <c r="BF369" s="147">
        <f>IF(N369="snížená",J369,0)</f>
        <v>0</v>
      </c>
      <c r="BG369" s="147">
        <f>IF(N369="zákl. přenesená",J369,0)</f>
        <v>0</v>
      </c>
      <c r="BH369" s="147">
        <f>IF(N369="sníž. přenesená",J369,0)</f>
        <v>0</v>
      </c>
      <c r="BI369" s="147">
        <f>IF(N369="nulová",J369,0)</f>
        <v>0</v>
      </c>
      <c r="BJ369" s="18" t="s">
        <v>76</v>
      </c>
      <c r="BK369" s="147">
        <f>ROUND(I369*H369,2)</f>
        <v>0</v>
      </c>
      <c r="BL369" s="18" t="s">
        <v>178</v>
      </c>
      <c r="BM369" s="146" t="s">
        <v>2808</v>
      </c>
    </row>
    <row r="370" spans="1:65" s="2" customFormat="1" ht="107.25">
      <c r="A370" s="30"/>
      <c r="B370" s="31"/>
      <c r="C370" s="30"/>
      <c r="D370" s="148" t="s">
        <v>179</v>
      </c>
      <c r="E370" s="30"/>
      <c r="F370" s="149" t="s">
        <v>988</v>
      </c>
      <c r="G370" s="30"/>
      <c r="H370" s="30"/>
      <c r="I370" s="30"/>
      <c r="J370" s="30"/>
      <c r="K370" s="30"/>
      <c r="L370" s="31"/>
      <c r="M370" s="150"/>
      <c r="N370" s="151"/>
      <c r="O370" s="51"/>
      <c r="P370" s="51"/>
      <c r="Q370" s="51"/>
      <c r="R370" s="51"/>
      <c r="S370" s="51"/>
      <c r="T370" s="52"/>
      <c r="U370" s="30"/>
      <c r="V370" s="30"/>
      <c r="W370" s="30"/>
      <c r="X370" s="30"/>
      <c r="Y370" s="30"/>
      <c r="Z370" s="30"/>
      <c r="AA370" s="30"/>
      <c r="AB370" s="30"/>
      <c r="AC370" s="30"/>
      <c r="AD370" s="30"/>
      <c r="AE370" s="30"/>
      <c r="AT370" s="18" t="s">
        <v>179</v>
      </c>
      <c r="AU370" s="18" t="s">
        <v>79</v>
      </c>
    </row>
    <row r="371" spans="1:65" s="14" customFormat="1" ht="22.5">
      <c r="B371" s="158"/>
      <c r="D371" s="148" t="s">
        <v>181</v>
      </c>
      <c r="E371" s="159" t="s">
        <v>3</v>
      </c>
      <c r="F371" s="160" t="s">
        <v>2809</v>
      </c>
      <c r="H371" s="161">
        <v>1.1000000000000001</v>
      </c>
      <c r="L371" s="158"/>
      <c r="M371" s="162"/>
      <c r="N371" s="163"/>
      <c r="O371" s="163"/>
      <c r="P371" s="163"/>
      <c r="Q371" s="163"/>
      <c r="R371" s="163"/>
      <c r="S371" s="163"/>
      <c r="T371" s="164"/>
      <c r="AT371" s="159" t="s">
        <v>181</v>
      </c>
      <c r="AU371" s="159" t="s">
        <v>79</v>
      </c>
      <c r="AV371" s="14" t="s">
        <v>79</v>
      </c>
      <c r="AW371" s="14" t="s">
        <v>31</v>
      </c>
      <c r="AX371" s="14" t="s">
        <v>70</v>
      </c>
      <c r="AY371" s="159" t="s">
        <v>173</v>
      </c>
    </row>
    <row r="372" spans="1:65" s="15" customFormat="1">
      <c r="B372" s="165"/>
      <c r="D372" s="148" t="s">
        <v>181</v>
      </c>
      <c r="E372" s="166" t="s">
        <v>3</v>
      </c>
      <c r="F372" s="167" t="s">
        <v>188</v>
      </c>
      <c r="H372" s="168">
        <v>1.1000000000000001</v>
      </c>
      <c r="L372" s="165"/>
      <c r="M372" s="169"/>
      <c r="N372" s="170"/>
      <c r="O372" s="170"/>
      <c r="P372" s="170"/>
      <c r="Q372" s="170"/>
      <c r="R372" s="170"/>
      <c r="S372" s="170"/>
      <c r="T372" s="171"/>
      <c r="AT372" s="166" t="s">
        <v>181</v>
      </c>
      <c r="AU372" s="166" t="s">
        <v>79</v>
      </c>
      <c r="AV372" s="15" t="s">
        <v>178</v>
      </c>
      <c r="AW372" s="15" t="s">
        <v>31</v>
      </c>
      <c r="AX372" s="15" t="s">
        <v>76</v>
      </c>
      <c r="AY372" s="166" t="s">
        <v>173</v>
      </c>
    </row>
    <row r="373" spans="1:65" s="2" customFormat="1" ht="33" customHeight="1">
      <c r="A373" s="30"/>
      <c r="B373" s="135"/>
      <c r="C373" s="136" t="s">
        <v>375</v>
      </c>
      <c r="D373" s="136" t="s">
        <v>175</v>
      </c>
      <c r="E373" s="137" t="s">
        <v>727</v>
      </c>
      <c r="F373" s="138" t="s">
        <v>728</v>
      </c>
      <c r="G373" s="139" t="s">
        <v>239</v>
      </c>
      <c r="H373" s="140">
        <v>5.7</v>
      </c>
      <c r="I373" s="141"/>
      <c r="J373" s="141">
        <f>ROUND(I373*H373,2)</f>
        <v>0</v>
      </c>
      <c r="K373" s="138" t="s">
        <v>177</v>
      </c>
      <c r="L373" s="31"/>
      <c r="M373" s="142" t="s">
        <v>3</v>
      </c>
      <c r="N373" s="143" t="s">
        <v>41</v>
      </c>
      <c r="O373" s="144">
        <v>0</v>
      </c>
      <c r="P373" s="144">
        <f>O373*H373</f>
        <v>0</v>
      </c>
      <c r="Q373" s="144">
        <v>0</v>
      </c>
      <c r="R373" s="144">
        <f>Q373*H373</f>
        <v>0</v>
      </c>
      <c r="S373" s="144">
        <v>0</v>
      </c>
      <c r="T373" s="145">
        <f>S373*H373</f>
        <v>0</v>
      </c>
      <c r="U373" s="30"/>
      <c r="V373" s="30"/>
      <c r="W373" s="30"/>
      <c r="X373" s="30"/>
      <c r="Y373" s="30"/>
      <c r="Z373" s="30"/>
      <c r="AA373" s="30"/>
      <c r="AB373" s="30"/>
      <c r="AC373" s="30"/>
      <c r="AD373" s="30"/>
      <c r="AE373" s="30"/>
      <c r="AR373" s="146" t="s">
        <v>178</v>
      </c>
      <c r="AT373" s="146" t="s">
        <v>175</v>
      </c>
      <c r="AU373" s="146" t="s">
        <v>79</v>
      </c>
      <c r="AY373" s="18" t="s">
        <v>173</v>
      </c>
      <c r="BE373" s="147">
        <f>IF(N373="základní",J373,0)</f>
        <v>0</v>
      </c>
      <c r="BF373" s="147">
        <f>IF(N373="snížená",J373,0)</f>
        <v>0</v>
      </c>
      <c r="BG373" s="147">
        <f>IF(N373="zákl. přenesená",J373,0)</f>
        <v>0</v>
      </c>
      <c r="BH373" s="147">
        <f>IF(N373="sníž. přenesená",J373,0)</f>
        <v>0</v>
      </c>
      <c r="BI373" s="147">
        <f>IF(N373="nulová",J373,0)</f>
        <v>0</v>
      </c>
      <c r="BJ373" s="18" t="s">
        <v>76</v>
      </c>
      <c r="BK373" s="147">
        <f>ROUND(I373*H373,2)</f>
        <v>0</v>
      </c>
      <c r="BL373" s="18" t="s">
        <v>178</v>
      </c>
      <c r="BM373" s="146" t="s">
        <v>2810</v>
      </c>
    </row>
    <row r="374" spans="1:65" s="14" customFormat="1">
      <c r="B374" s="158"/>
      <c r="D374" s="148" t="s">
        <v>181</v>
      </c>
      <c r="E374" s="159" t="s">
        <v>3</v>
      </c>
      <c r="F374" s="160" t="s">
        <v>2811</v>
      </c>
      <c r="H374" s="161">
        <v>3.5</v>
      </c>
      <c r="L374" s="158"/>
      <c r="M374" s="162"/>
      <c r="N374" s="163"/>
      <c r="O374" s="163"/>
      <c r="P374" s="163"/>
      <c r="Q374" s="163"/>
      <c r="R374" s="163"/>
      <c r="S374" s="163"/>
      <c r="T374" s="164"/>
      <c r="AT374" s="159" t="s">
        <v>181</v>
      </c>
      <c r="AU374" s="159" t="s">
        <v>79</v>
      </c>
      <c r="AV374" s="14" t="s">
        <v>79</v>
      </c>
      <c r="AW374" s="14" t="s">
        <v>31</v>
      </c>
      <c r="AX374" s="14" t="s">
        <v>70</v>
      </c>
      <c r="AY374" s="159" t="s">
        <v>173</v>
      </c>
    </row>
    <row r="375" spans="1:65" s="14" customFormat="1">
      <c r="B375" s="158"/>
      <c r="D375" s="148" t="s">
        <v>181</v>
      </c>
      <c r="E375" s="159" t="s">
        <v>3</v>
      </c>
      <c r="F375" s="160" t="s">
        <v>2812</v>
      </c>
      <c r="H375" s="161">
        <v>2.2000000000000002</v>
      </c>
      <c r="L375" s="158"/>
      <c r="M375" s="162"/>
      <c r="N375" s="163"/>
      <c r="O375" s="163"/>
      <c r="P375" s="163"/>
      <c r="Q375" s="163"/>
      <c r="R375" s="163"/>
      <c r="S375" s="163"/>
      <c r="T375" s="164"/>
      <c r="AT375" s="159" t="s">
        <v>181</v>
      </c>
      <c r="AU375" s="159" t="s">
        <v>79</v>
      </c>
      <c r="AV375" s="14" t="s">
        <v>79</v>
      </c>
      <c r="AW375" s="14" t="s">
        <v>31</v>
      </c>
      <c r="AX375" s="14" t="s">
        <v>70</v>
      </c>
      <c r="AY375" s="159" t="s">
        <v>173</v>
      </c>
    </row>
    <row r="376" spans="1:65" s="15" customFormat="1">
      <c r="B376" s="165"/>
      <c r="D376" s="148" t="s">
        <v>181</v>
      </c>
      <c r="E376" s="166" t="s">
        <v>3</v>
      </c>
      <c r="F376" s="167" t="s">
        <v>188</v>
      </c>
      <c r="H376" s="168">
        <v>5.7</v>
      </c>
      <c r="L376" s="165"/>
      <c r="M376" s="169"/>
      <c r="N376" s="170"/>
      <c r="O376" s="170"/>
      <c r="P376" s="170"/>
      <c r="Q376" s="170"/>
      <c r="R376" s="170"/>
      <c r="S376" s="170"/>
      <c r="T376" s="171"/>
      <c r="AT376" s="166" t="s">
        <v>181</v>
      </c>
      <c r="AU376" s="166" t="s">
        <v>79</v>
      </c>
      <c r="AV376" s="15" t="s">
        <v>178</v>
      </c>
      <c r="AW376" s="15" t="s">
        <v>31</v>
      </c>
      <c r="AX376" s="15" t="s">
        <v>76</v>
      </c>
      <c r="AY376" s="166" t="s">
        <v>173</v>
      </c>
    </row>
    <row r="377" spans="1:65" s="12" customFormat="1" ht="22.9" customHeight="1">
      <c r="B377" s="123"/>
      <c r="D377" s="124" t="s">
        <v>69</v>
      </c>
      <c r="E377" s="133" t="s">
        <v>417</v>
      </c>
      <c r="F377" s="133" t="s">
        <v>418</v>
      </c>
      <c r="J377" s="134">
        <f>BK377</f>
        <v>0</v>
      </c>
      <c r="L377" s="123"/>
      <c r="M377" s="127"/>
      <c r="N377" s="128"/>
      <c r="O377" s="128"/>
      <c r="P377" s="129">
        <f>SUM(P378:P379)</f>
        <v>4.1666489999999996</v>
      </c>
      <c r="Q377" s="128"/>
      <c r="R377" s="129">
        <f>SUM(R378:R379)</f>
        <v>0</v>
      </c>
      <c r="S377" s="128"/>
      <c r="T377" s="130">
        <f>SUM(T378:T379)</f>
        <v>0</v>
      </c>
      <c r="AR377" s="124" t="s">
        <v>76</v>
      </c>
      <c r="AT377" s="131" t="s">
        <v>69</v>
      </c>
      <c r="AU377" s="131" t="s">
        <v>76</v>
      </c>
      <c r="AY377" s="124" t="s">
        <v>173</v>
      </c>
      <c r="BK377" s="132">
        <f>SUM(BK378:BK379)</f>
        <v>0</v>
      </c>
    </row>
    <row r="378" spans="1:65" s="2" customFormat="1" ht="33" customHeight="1">
      <c r="A378" s="30"/>
      <c r="B378" s="135"/>
      <c r="C378" s="136" t="s">
        <v>380</v>
      </c>
      <c r="D378" s="136" t="s">
        <v>175</v>
      </c>
      <c r="E378" s="137" t="s">
        <v>420</v>
      </c>
      <c r="F378" s="138" t="s">
        <v>421</v>
      </c>
      <c r="G378" s="139" t="s">
        <v>239</v>
      </c>
      <c r="H378" s="140">
        <v>36.872999999999998</v>
      </c>
      <c r="I378" s="141"/>
      <c r="J378" s="141">
        <f>ROUND(I378*H378,2)</f>
        <v>0</v>
      </c>
      <c r="K378" s="138" t="s">
        <v>177</v>
      </c>
      <c r="L378" s="31"/>
      <c r="M378" s="142" t="s">
        <v>3</v>
      </c>
      <c r="N378" s="143" t="s">
        <v>41</v>
      </c>
      <c r="O378" s="144">
        <v>0.113</v>
      </c>
      <c r="P378" s="144">
        <f>O378*H378</f>
        <v>4.1666489999999996</v>
      </c>
      <c r="Q378" s="144">
        <v>0</v>
      </c>
      <c r="R378" s="144">
        <f>Q378*H378</f>
        <v>0</v>
      </c>
      <c r="S378" s="144">
        <v>0</v>
      </c>
      <c r="T378" s="145">
        <f>S378*H378</f>
        <v>0</v>
      </c>
      <c r="U378" s="30"/>
      <c r="V378" s="30"/>
      <c r="W378" s="30"/>
      <c r="X378" s="30"/>
      <c r="Y378" s="30"/>
      <c r="Z378" s="30"/>
      <c r="AA378" s="30"/>
      <c r="AB378" s="30"/>
      <c r="AC378" s="30"/>
      <c r="AD378" s="30"/>
      <c r="AE378" s="30"/>
      <c r="AR378" s="146" t="s">
        <v>178</v>
      </c>
      <c r="AT378" s="146" t="s">
        <v>175</v>
      </c>
      <c r="AU378" s="146" t="s">
        <v>79</v>
      </c>
      <c r="AY378" s="18" t="s">
        <v>173</v>
      </c>
      <c r="BE378" s="147">
        <f>IF(N378="základní",J378,0)</f>
        <v>0</v>
      </c>
      <c r="BF378" s="147">
        <f>IF(N378="snížená",J378,0)</f>
        <v>0</v>
      </c>
      <c r="BG378" s="147">
        <f>IF(N378="zákl. přenesená",J378,0)</f>
        <v>0</v>
      </c>
      <c r="BH378" s="147">
        <f>IF(N378="sníž. přenesená",J378,0)</f>
        <v>0</v>
      </c>
      <c r="BI378" s="147">
        <f>IF(N378="nulová",J378,0)</f>
        <v>0</v>
      </c>
      <c r="BJ378" s="18" t="s">
        <v>76</v>
      </c>
      <c r="BK378" s="147">
        <f>ROUND(I378*H378,2)</f>
        <v>0</v>
      </c>
      <c r="BL378" s="18" t="s">
        <v>178</v>
      </c>
      <c r="BM378" s="146" t="s">
        <v>2813</v>
      </c>
    </row>
    <row r="379" spans="1:65" s="2" customFormat="1" ht="39">
      <c r="A379" s="30"/>
      <c r="B379" s="31"/>
      <c r="C379" s="30"/>
      <c r="D379" s="148" t="s">
        <v>179</v>
      </c>
      <c r="E379" s="30"/>
      <c r="F379" s="149" t="s">
        <v>422</v>
      </c>
      <c r="G379" s="30"/>
      <c r="H379" s="30"/>
      <c r="I379" s="30"/>
      <c r="J379" s="30"/>
      <c r="K379" s="30"/>
      <c r="L379" s="31"/>
      <c r="M379" s="150"/>
      <c r="N379" s="151"/>
      <c r="O379" s="51"/>
      <c r="P379" s="51"/>
      <c r="Q379" s="51"/>
      <c r="R379" s="51"/>
      <c r="S379" s="51"/>
      <c r="T379" s="52"/>
      <c r="U379" s="30"/>
      <c r="V379" s="30"/>
      <c r="W379" s="30"/>
      <c r="X379" s="30"/>
      <c r="Y379" s="30"/>
      <c r="Z379" s="30"/>
      <c r="AA379" s="30"/>
      <c r="AB379" s="30"/>
      <c r="AC379" s="30"/>
      <c r="AD379" s="30"/>
      <c r="AE379" s="30"/>
      <c r="AT379" s="18" t="s">
        <v>179</v>
      </c>
      <c r="AU379" s="18" t="s">
        <v>79</v>
      </c>
    </row>
    <row r="380" spans="1:65" s="12" customFormat="1" ht="25.9" customHeight="1">
      <c r="B380" s="123"/>
      <c r="D380" s="124" t="s">
        <v>69</v>
      </c>
      <c r="E380" s="125" t="s">
        <v>423</v>
      </c>
      <c r="F380" s="125" t="s">
        <v>424</v>
      </c>
      <c r="J380" s="126">
        <f>BK380</f>
        <v>0</v>
      </c>
      <c r="L380" s="123"/>
      <c r="M380" s="127"/>
      <c r="N380" s="128"/>
      <c r="O380" s="128"/>
      <c r="P380" s="129">
        <f>P381</f>
        <v>4.8942869999999994</v>
      </c>
      <c r="Q380" s="128"/>
      <c r="R380" s="129">
        <f>R381</f>
        <v>5.7000000000000002E-2</v>
      </c>
      <c r="S380" s="128"/>
      <c r="T380" s="130">
        <f>T381</f>
        <v>0</v>
      </c>
      <c r="AR380" s="124" t="s">
        <v>79</v>
      </c>
      <c r="AT380" s="131" t="s">
        <v>69</v>
      </c>
      <c r="AU380" s="131" t="s">
        <v>70</v>
      </c>
      <c r="AY380" s="124" t="s">
        <v>173</v>
      </c>
      <c r="BK380" s="132">
        <f>BK381</f>
        <v>0</v>
      </c>
    </row>
    <row r="381" spans="1:65" s="12" customFormat="1" ht="22.9" customHeight="1">
      <c r="B381" s="123"/>
      <c r="D381" s="124" t="s">
        <v>69</v>
      </c>
      <c r="E381" s="133" t="s">
        <v>425</v>
      </c>
      <c r="F381" s="133" t="s">
        <v>426</v>
      </c>
      <c r="J381" s="134">
        <f>BK381</f>
        <v>0</v>
      </c>
      <c r="L381" s="123"/>
      <c r="M381" s="127"/>
      <c r="N381" s="128"/>
      <c r="O381" s="128"/>
      <c r="P381" s="129">
        <f>SUM(P382:P401)</f>
        <v>4.8942869999999994</v>
      </c>
      <c r="Q381" s="128"/>
      <c r="R381" s="129">
        <f>SUM(R382:R401)</f>
        <v>5.7000000000000002E-2</v>
      </c>
      <c r="S381" s="128"/>
      <c r="T381" s="130">
        <f>SUM(T382:T401)</f>
        <v>0</v>
      </c>
      <c r="AR381" s="124" t="s">
        <v>79</v>
      </c>
      <c r="AT381" s="131" t="s">
        <v>69</v>
      </c>
      <c r="AU381" s="131" t="s">
        <v>76</v>
      </c>
      <c r="AY381" s="124" t="s">
        <v>173</v>
      </c>
      <c r="BK381" s="132">
        <f>SUM(BK382:BK401)</f>
        <v>0</v>
      </c>
    </row>
    <row r="382" spans="1:65" s="2" customFormat="1" ht="33" customHeight="1">
      <c r="A382" s="30"/>
      <c r="B382" s="135"/>
      <c r="C382" s="136" t="s">
        <v>384</v>
      </c>
      <c r="D382" s="136" t="s">
        <v>175</v>
      </c>
      <c r="E382" s="137" t="s">
        <v>732</v>
      </c>
      <c r="F382" s="138" t="s">
        <v>733</v>
      </c>
      <c r="G382" s="139" t="s">
        <v>176</v>
      </c>
      <c r="H382" s="140">
        <v>57.201999999999998</v>
      </c>
      <c r="I382" s="141"/>
      <c r="J382" s="141">
        <f>ROUND(I382*H382,2)</f>
        <v>0</v>
      </c>
      <c r="K382" s="138" t="s">
        <v>177</v>
      </c>
      <c r="L382" s="31"/>
      <c r="M382" s="142" t="s">
        <v>3</v>
      </c>
      <c r="N382" s="143" t="s">
        <v>41</v>
      </c>
      <c r="O382" s="144">
        <v>2.4E-2</v>
      </c>
      <c r="P382" s="144">
        <f>O382*H382</f>
        <v>1.3728480000000001</v>
      </c>
      <c r="Q382" s="144">
        <v>0</v>
      </c>
      <c r="R382" s="144">
        <f>Q382*H382</f>
        <v>0</v>
      </c>
      <c r="S382" s="144">
        <v>0</v>
      </c>
      <c r="T382" s="145">
        <f>S382*H382</f>
        <v>0</v>
      </c>
      <c r="U382" s="30"/>
      <c r="V382" s="30"/>
      <c r="W382" s="30"/>
      <c r="X382" s="30"/>
      <c r="Y382" s="30"/>
      <c r="Z382" s="30"/>
      <c r="AA382" s="30"/>
      <c r="AB382" s="30"/>
      <c r="AC382" s="30"/>
      <c r="AD382" s="30"/>
      <c r="AE382" s="30"/>
      <c r="AR382" s="146" t="s">
        <v>245</v>
      </c>
      <c r="AT382" s="146" t="s">
        <v>175</v>
      </c>
      <c r="AU382" s="146" t="s">
        <v>79</v>
      </c>
      <c r="AY382" s="18" t="s">
        <v>173</v>
      </c>
      <c r="BE382" s="147">
        <f>IF(N382="základní",J382,0)</f>
        <v>0</v>
      </c>
      <c r="BF382" s="147">
        <f>IF(N382="snížená",J382,0)</f>
        <v>0</v>
      </c>
      <c r="BG382" s="147">
        <f>IF(N382="zákl. přenesená",J382,0)</f>
        <v>0</v>
      </c>
      <c r="BH382" s="147">
        <f>IF(N382="sníž. přenesená",J382,0)</f>
        <v>0</v>
      </c>
      <c r="BI382" s="147">
        <f>IF(N382="nulová",J382,0)</f>
        <v>0</v>
      </c>
      <c r="BJ382" s="18" t="s">
        <v>76</v>
      </c>
      <c r="BK382" s="147">
        <f>ROUND(I382*H382,2)</f>
        <v>0</v>
      </c>
      <c r="BL382" s="18" t="s">
        <v>245</v>
      </c>
      <c r="BM382" s="146" t="s">
        <v>2814</v>
      </c>
    </row>
    <row r="383" spans="1:65" s="2" customFormat="1" ht="39">
      <c r="A383" s="30"/>
      <c r="B383" s="31"/>
      <c r="C383" s="30"/>
      <c r="D383" s="148" t="s">
        <v>179</v>
      </c>
      <c r="E383" s="30"/>
      <c r="F383" s="149" t="s">
        <v>430</v>
      </c>
      <c r="G383" s="30"/>
      <c r="H383" s="30"/>
      <c r="I383" s="30"/>
      <c r="J383" s="30"/>
      <c r="K383" s="30"/>
      <c r="L383" s="31"/>
      <c r="M383" s="150"/>
      <c r="N383" s="151"/>
      <c r="O383" s="51"/>
      <c r="P383" s="51"/>
      <c r="Q383" s="51"/>
      <c r="R383" s="51"/>
      <c r="S383" s="51"/>
      <c r="T383" s="52"/>
      <c r="U383" s="30"/>
      <c r="V383" s="30"/>
      <c r="W383" s="30"/>
      <c r="X383" s="30"/>
      <c r="Y383" s="30"/>
      <c r="Z383" s="30"/>
      <c r="AA383" s="30"/>
      <c r="AB383" s="30"/>
      <c r="AC383" s="30"/>
      <c r="AD383" s="30"/>
      <c r="AE383" s="30"/>
      <c r="AT383" s="18" t="s">
        <v>179</v>
      </c>
      <c r="AU383" s="18" t="s">
        <v>79</v>
      </c>
    </row>
    <row r="384" spans="1:65" s="13" customFormat="1">
      <c r="B384" s="152"/>
      <c r="D384" s="148" t="s">
        <v>181</v>
      </c>
      <c r="E384" s="153" t="s">
        <v>3</v>
      </c>
      <c r="F384" s="154" t="s">
        <v>735</v>
      </c>
      <c r="H384" s="153" t="s">
        <v>3</v>
      </c>
      <c r="L384" s="152"/>
      <c r="M384" s="155"/>
      <c r="N384" s="156"/>
      <c r="O384" s="156"/>
      <c r="P384" s="156"/>
      <c r="Q384" s="156"/>
      <c r="R384" s="156"/>
      <c r="S384" s="156"/>
      <c r="T384" s="157"/>
      <c r="AT384" s="153" t="s">
        <v>181</v>
      </c>
      <c r="AU384" s="153" t="s">
        <v>79</v>
      </c>
      <c r="AV384" s="13" t="s">
        <v>76</v>
      </c>
      <c r="AW384" s="13" t="s">
        <v>31</v>
      </c>
      <c r="AX384" s="13" t="s">
        <v>70</v>
      </c>
      <c r="AY384" s="153" t="s">
        <v>173</v>
      </c>
    </row>
    <row r="385" spans="1:65" s="14" customFormat="1">
      <c r="B385" s="158"/>
      <c r="D385" s="148" t="s">
        <v>181</v>
      </c>
      <c r="E385" s="159" t="s">
        <v>3</v>
      </c>
      <c r="F385" s="160" t="s">
        <v>2815</v>
      </c>
      <c r="H385" s="161">
        <v>23.1</v>
      </c>
      <c r="L385" s="158"/>
      <c r="M385" s="162"/>
      <c r="N385" s="163"/>
      <c r="O385" s="163"/>
      <c r="P385" s="163"/>
      <c r="Q385" s="163"/>
      <c r="R385" s="163"/>
      <c r="S385" s="163"/>
      <c r="T385" s="164"/>
      <c r="AT385" s="159" t="s">
        <v>181</v>
      </c>
      <c r="AU385" s="159" t="s">
        <v>79</v>
      </c>
      <c r="AV385" s="14" t="s">
        <v>79</v>
      </c>
      <c r="AW385" s="14" t="s">
        <v>31</v>
      </c>
      <c r="AX385" s="14" t="s">
        <v>70</v>
      </c>
      <c r="AY385" s="159" t="s">
        <v>173</v>
      </c>
    </row>
    <row r="386" spans="1:65" s="14" customFormat="1" ht="22.5">
      <c r="B386" s="158"/>
      <c r="D386" s="148" t="s">
        <v>181</v>
      </c>
      <c r="E386" s="159" t="s">
        <v>3</v>
      </c>
      <c r="F386" s="160" t="s">
        <v>2816</v>
      </c>
      <c r="H386" s="161">
        <v>16.696000000000002</v>
      </c>
      <c r="L386" s="158"/>
      <c r="M386" s="162"/>
      <c r="N386" s="163"/>
      <c r="O386" s="163"/>
      <c r="P386" s="163"/>
      <c r="Q386" s="163"/>
      <c r="R386" s="163"/>
      <c r="S386" s="163"/>
      <c r="T386" s="164"/>
      <c r="AT386" s="159" t="s">
        <v>181</v>
      </c>
      <c r="AU386" s="159" t="s">
        <v>79</v>
      </c>
      <c r="AV386" s="14" t="s">
        <v>79</v>
      </c>
      <c r="AW386" s="14" t="s">
        <v>31</v>
      </c>
      <c r="AX386" s="14" t="s">
        <v>70</v>
      </c>
      <c r="AY386" s="159" t="s">
        <v>173</v>
      </c>
    </row>
    <row r="387" spans="1:65" s="14" customFormat="1" ht="22.5">
      <c r="B387" s="158"/>
      <c r="D387" s="148" t="s">
        <v>181</v>
      </c>
      <c r="E387" s="159" t="s">
        <v>3</v>
      </c>
      <c r="F387" s="160" t="s">
        <v>2817</v>
      </c>
      <c r="H387" s="161">
        <v>17.405999999999999</v>
      </c>
      <c r="L387" s="158"/>
      <c r="M387" s="162"/>
      <c r="N387" s="163"/>
      <c r="O387" s="163"/>
      <c r="P387" s="163"/>
      <c r="Q387" s="163"/>
      <c r="R387" s="163"/>
      <c r="S387" s="163"/>
      <c r="T387" s="164"/>
      <c r="AT387" s="159" t="s">
        <v>181</v>
      </c>
      <c r="AU387" s="159" t="s">
        <v>79</v>
      </c>
      <c r="AV387" s="14" t="s">
        <v>79</v>
      </c>
      <c r="AW387" s="14" t="s">
        <v>31</v>
      </c>
      <c r="AX387" s="14" t="s">
        <v>70</v>
      </c>
      <c r="AY387" s="159" t="s">
        <v>173</v>
      </c>
    </row>
    <row r="388" spans="1:65" s="15" customFormat="1">
      <c r="B388" s="165"/>
      <c r="D388" s="148" t="s">
        <v>181</v>
      </c>
      <c r="E388" s="166" t="s">
        <v>3</v>
      </c>
      <c r="F388" s="167" t="s">
        <v>188</v>
      </c>
      <c r="H388" s="168">
        <v>57.202000000000005</v>
      </c>
      <c r="L388" s="165"/>
      <c r="M388" s="169"/>
      <c r="N388" s="170"/>
      <c r="O388" s="170"/>
      <c r="P388" s="170"/>
      <c r="Q388" s="170"/>
      <c r="R388" s="170"/>
      <c r="S388" s="170"/>
      <c r="T388" s="171"/>
      <c r="AT388" s="166" t="s">
        <v>181</v>
      </c>
      <c r="AU388" s="166" t="s">
        <v>79</v>
      </c>
      <c r="AV388" s="15" t="s">
        <v>178</v>
      </c>
      <c r="AW388" s="15" t="s">
        <v>31</v>
      </c>
      <c r="AX388" s="15" t="s">
        <v>76</v>
      </c>
      <c r="AY388" s="166" t="s">
        <v>173</v>
      </c>
    </row>
    <row r="389" spans="1:65" s="2" customFormat="1" ht="16.5" customHeight="1">
      <c r="A389" s="30"/>
      <c r="B389" s="135"/>
      <c r="C389" s="172" t="s">
        <v>387</v>
      </c>
      <c r="D389" s="172" t="s">
        <v>246</v>
      </c>
      <c r="E389" s="173" t="s">
        <v>432</v>
      </c>
      <c r="F389" s="174" t="s">
        <v>433</v>
      </c>
      <c r="G389" s="175" t="s">
        <v>239</v>
      </c>
      <c r="H389" s="176">
        <v>1.7000000000000001E-2</v>
      </c>
      <c r="I389" s="177"/>
      <c r="J389" s="177">
        <f>ROUND(I389*H389,2)</f>
        <v>0</v>
      </c>
      <c r="K389" s="174" t="s">
        <v>177</v>
      </c>
      <c r="L389" s="178"/>
      <c r="M389" s="179" t="s">
        <v>3</v>
      </c>
      <c r="N389" s="180" t="s">
        <v>41</v>
      </c>
      <c r="O389" s="144">
        <v>0</v>
      </c>
      <c r="P389" s="144">
        <f>O389*H389</f>
        <v>0</v>
      </c>
      <c r="Q389" s="144">
        <v>1</v>
      </c>
      <c r="R389" s="144">
        <f>Q389*H389</f>
        <v>1.7000000000000001E-2</v>
      </c>
      <c r="S389" s="144">
        <v>0</v>
      </c>
      <c r="T389" s="145">
        <f>S389*H389</f>
        <v>0</v>
      </c>
      <c r="U389" s="30"/>
      <c r="V389" s="30"/>
      <c r="W389" s="30"/>
      <c r="X389" s="30"/>
      <c r="Y389" s="30"/>
      <c r="Z389" s="30"/>
      <c r="AA389" s="30"/>
      <c r="AB389" s="30"/>
      <c r="AC389" s="30"/>
      <c r="AD389" s="30"/>
      <c r="AE389" s="30"/>
      <c r="AR389" s="146" t="s">
        <v>301</v>
      </c>
      <c r="AT389" s="146" t="s">
        <v>246</v>
      </c>
      <c r="AU389" s="146" t="s">
        <v>79</v>
      </c>
      <c r="AY389" s="18" t="s">
        <v>173</v>
      </c>
      <c r="BE389" s="147">
        <f>IF(N389="základní",J389,0)</f>
        <v>0</v>
      </c>
      <c r="BF389" s="147">
        <f>IF(N389="snížená",J389,0)</f>
        <v>0</v>
      </c>
      <c r="BG389" s="147">
        <f>IF(N389="zákl. přenesená",J389,0)</f>
        <v>0</v>
      </c>
      <c r="BH389" s="147">
        <f>IF(N389="sníž. přenesená",J389,0)</f>
        <v>0</v>
      </c>
      <c r="BI389" s="147">
        <f>IF(N389="nulová",J389,0)</f>
        <v>0</v>
      </c>
      <c r="BJ389" s="18" t="s">
        <v>76</v>
      </c>
      <c r="BK389" s="147">
        <f>ROUND(I389*H389,2)</f>
        <v>0</v>
      </c>
      <c r="BL389" s="18" t="s">
        <v>245</v>
      </c>
      <c r="BM389" s="146" t="s">
        <v>2818</v>
      </c>
    </row>
    <row r="390" spans="1:65" s="14" customFormat="1">
      <c r="B390" s="158"/>
      <c r="D390" s="148" t="s">
        <v>181</v>
      </c>
      <c r="F390" s="160" t="s">
        <v>2819</v>
      </c>
      <c r="H390" s="161">
        <v>1.7000000000000001E-2</v>
      </c>
      <c r="L390" s="158"/>
      <c r="M390" s="162"/>
      <c r="N390" s="163"/>
      <c r="O390" s="163"/>
      <c r="P390" s="163"/>
      <c r="Q390" s="163"/>
      <c r="R390" s="163"/>
      <c r="S390" s="163"/>
      <c r="T390" s="164"/>
      <c r="AT390" s="159" t="s">
        <v>181</v>
      </c>
      <c r="AU390" s="159" t="s">
        <v>79</v>
      </c>
      <c r="AV390" s="14" t="s">
        <v>79</v>
      </c>
      <c r="AW390" s="14" t="s">
        <v>4</v>
      </c>
      <c r="AX390" s="14" t="s">
        <v>76</v>
      </c>
      <c r="AY390" s="159" t="s">
        <v>173</v>
      </c>
    </row>
    <row r="391" spans="1:65" s="2" customFormat="1" ht="33" customHeight="1">
      <c r="A391" s="30"/>
      <c r="B391" s="135"/>
      <c r="C391" s="136" t="s">
        <v>390</v>
      </c>
      <c r="D391" s="136" t="s">
        <v>175</v>
      </c>
      <c r="E391" s="137" t="s">
        <v>739</v>
      </c>
      <c r="F391" s="138" t="s">
        <v>740</v>
      </c>
      <c r="G391" s="139" t="s">
        <v>176</v>
      </c>
      <c r="H391" s="140">
        <v>114.404</v>
      </c>
      <c r="I391" s="141"/>
      <c r="J391" s="141">
        <f>ROUND(I391*H391,2)</f>
        <v>0</v>
      </c>
      <c r="K391" s="138" t="s">
        <v>177</v>
      </c>
      <c r="L391" s="31"/>
      <c r="M391" s="142" t="s">
        <v>3</v>
      </c>
      <c r="N391" s="143" t="s">
        <v>41</v>
      </c>
      <c r="O391" s="144">
        <v>0.03</v>
      </c>
      <c r="P391" s="144">
        <f>O391*H391</f>
        <v>3.4321199999999998</v>
      </c>
      <c r="Q391" s="144">
        <v>0</v>
      </c>
      <c r="R391" s="144">
        <f>Q391*H391</f>
        <v>0</v>
      </c>
      <c r="S391" s="144">
        <v>0</v>
      </c>
      <c r="T391" s="145">
        <f>S391*H391</f>
        <v>0</v>
      </c>
      <c r="U391" s="30"/>
      <c r="V391" s="30"/>
      <c r="W391" s="30"/>
      <c r="X391" s="30"/>
      <c r="Y391" s="30"/>
      <c r="Z391" s="30"/>
      <c r="AA391" s="30"/>
      <c r="AB391" s="30"/>
      <c r="AC391" s="30"/>
      <c r="AD391" s="30"/>
      <c r="AE391" s="30"/>
      <c r="AR391" s="146" t="s">
        <v>245</v>
      </c>
      <c r="AT391" s="146" t="s">
        <v>175</v>
      </c>
      <c r="AU391" s="146" t="s">
        <v>79</v>
      </c>
      <c r="AY391" s="18" t="s">
        <v>173</v>
      </c>
      <c r="BE391" s="147">
        <f>IF(N391="základní",J391,0)</f>
        <v>0</v>
      </c>
      <c r="BF391" s="147">
        <f>IF(N391="snížená",J391,0)</f>
        <v>0</v>
      </c>
      <c r="BG391" s="147">
        <f>IF(N391="zákl. přenesená",J391,0)</f>
        <v>0</v>
      </c>
      <c r="BH391" s="147">
        <f>IF(N391="sníž. přenesená",J391,0)</f>
        <v>0</v>
      </c>
      <c r="BI391" s="147">
        <f>IF(N391="nulová",J391,0)</f>
        <v>0</v>
      </c>
      <c r="BJ391" s="18" t="s">
        <v>76</v>
      </c>
      <c r="BK391" s="147">
        <f>ROUND(I391*H391,2)</f>
        <v>0</v>
      </c>
      <c r="BL391" s="18" t="s">
        <v>245</v>
      </c>
      <c r="BM391" s="146" t="s">
        <v>2820</v>
      </c>
    </row>
    <row r="392" spans="1:65" s="2" customFormat="1" ht="39">
      <c r="A392" s="30"/>
      <c r="B392" s="31"/>
      <c r="C392" s="30"/>
      <c r="D392" s="148" t="s">
        <v>179</v>
      </c>
      <c r="E392" s="30"/>
      <c r="F392" s="149" t="s">
        <v>430</v>
      </c>
      <c r="G392" s="30"/>
      <c r="H392" s="30"/>
      <c r="I392" s="30"/>
      <c r="J392" s="30"/>
      <c r="K392" s="30"/>
      <c r="L392" s="31"/>
      <c r="M392" s="150"/>
      <c r="N392" s="151"/>
      <c r="O392" s="51"/>
      <c r="P392" s="51"/>
      <c r="Q392" s="51"/>
      <c r="R392" s="51"/>
      <c r="S392" s="51"/>
      <c r="T392" s="52"/>
      <c r="U392" s="30"/>
      <c r="V392" s="30"/>
      <c r="W392" s="30"/>
      <c r="X392" s="30"/>
      <c r="Y392" s="30"/>
      <c r="Z392" s="30"/>
      <c r="AA392" s="30"/>
      <c r="AB392" s="30"/>
      <c r="AC392" s="30"/>
      <c r="AD392" s="30"/>
      <c r="AE392" s="30"/>
      <c r="AT392" s="18" t="s">
        <v>179</v>
      </c>
      <c r="AU392" s="18" t="s">
        <v>79</v>
      </c>
    </row>
    <row r="393" spans="1:65" s="13" customFormat="1">
      <c r="B393" s="152"/>
      <c r="D393" s="148" t="s">
        <v>181</v>
      </c>
      <c r="E393" s="153" t="s">
        <v>3</v>
      </c>
      <c r="F393" s="154" t="s">
        <v>735</v>
      </c>
      <c r="H393" s="153" t="s">
        <v>3</v>
      </c>
      <c r="L393" s="152"/>
      <c r="M393" s="155"/>
      <c r="N393" s="156"/>
      <c r="O393" s="156"/>
      <c r="P393" s="156"/>
      <c r="Q393" s="156"/>
      <c r="R393" s="156"/>
      <c r="S393" s="156"/>
      <c r="T393" s="157"/>
      <c r="AT393" s="153" t="s">
        <v>181</v>
      </c>
      <c r="AU393" s="153" t="s">
        <v>79</v>
      </c>
      <c r="AV393" s="13" t="s">
        <v>76</v>
      </c>
      <c r="AW393" s="13" t="s">
        <v>31</v>
      </c>
      <c r="AX393" s="13" t="s">
        <v>70</v>
      </c>
      <c r="AY393" s="153" t="s">
        <v>173</v>
      </c>
    </row>
    <row r="394" spans="1:65" s="14" customFormat="1">
      <c r="B394" s="158"/>
      <c r="D394" s="148" t="s">
        <v>181</v>
      </c>
      <c r="E394" s="159" t="s">
        <v>3</v>
      </c>
      <c r="F394" s="160" t="s">
        <v>2821</v>
      </c>
      <c r="H394" s="161">
        <v>46.2</v>
      </c>
      <c r="L394" s="158"/>
      <c r="M394" s="162"/>
      <c r="N394" s="163"/>
      <c r="O394" s="163"/>
      <c r="P394" s="163"/>
      <c r="Q394" s="163"/>
      <c r="R394" s="163"/>
      <c r="S394" s="163"/>
      <c r="T394" s="164"/>
      <c r="AT394" s="159" t="s">
        <v>181</v>
      </c>
      <c r="AU394" s="159" t="s">
        <v>79</v>
      </c>
      <c r="AV394" s="14" t="s">
        <v>79</v>
      </c>
      <c r="AW394" s="14" t="s">
        <v>31</v>
      </c>
      <c r="AX394" s="14" t="s">
        <v>70</v>
      </c>
      <c r="AY394" s="159" t="s">
        <v>173</v>
      </c>
    </row>
    <row r="395" spans="1:65" s="14" customFormat="1" ht="22.5">
      <c r="B395" s="158"/>
      <c r="D395" s="148" t="s">
        <v>181</v>
      </c>
      <c r="E395" s="159" t="s">
        <v>3</v>
      </c>
      <c r="F395" s="160" t="s">
        <v>2822</v>
      </c>
      <c r="H395" s="161">
        <v>33.392000000000003</v>
      </c>
      <c r="L395" s="158"/>
      <c r="M395" s="162"/>
      <c r="N395" s="163"/>
      <c r="O395" s="163"/>
      <c r="P395" s="163"/>
      <c r="Q395" s="163"/>
      <c r="R395" s="163"/>
      <c r="S395" s="163"/>
      <c r="T395" s="164"/>
      <c r="AT395" s="159" t="s">
        <v>181</v>
      </c>
      <c r="AU395" s="159" t="s">
        <v>79</v>
      </c>
      <c r="AV395" s="14" t="s">
        <v>79</v>
      </c>
      <c r="AW395" s="14" t="s">
        <v>31</v>
      </c>
      <c r="AX395" s="14" t="s">
        <v>70</v>
      </c>
      <c r="AY395" s="159" t="s">
        <v>173</v>
      </c>
    </row>
    <row r="396" spans="1:65" s="14" customFormat="1" ht="22.5">
      <c r="B396" s="158"/>
      <c r="D396" s="148" t="s">
        <v>181</v>
      </c>
      <c r="E396" s="159" t="s">
        <v>3</v>
      </c>
      <c r="F396" s="160" t="s">
        <v>2823</v>
      </c>
      <c r="H396" s="161">
        <v>34.811999999999998</v>
      </c>
      <c r="L396" s="158"/>
      <c r="M396" s="162"/>
      <c r="N396" s="163"/>
      <c r="O396" s="163"/>
      <c r="P396" s="163"/>
      <c r="Q396" s="163"/>
      <c r="R396" s="163"/>
      <c r="S396" s="163"/>
      <c r="T396" s="164"/>
      <c r="AT396" s="159" t="s">
        <v>181</v>
      </c>
      <c r="AU396" s="159" t="s">
        <v>79</v>
      </c>
      <c r="AV396" s="14" t="s">
        <v>79</v>
      </c>
      <c r="AW396" s="14" t="s">
        <v>31</v>
      </c>
      <c r="AX396" s="14" t="s">
        <v>70</v>
      </c>
      <c r="AY396" s="159" t="s">
        <v>173</v>
      </c>
    </row>
    <row r="397" spans="1:65" s="15" customFormat="1">
      <c r="B397" s="165"/>
      <c r="D397" s="148" t="s">
        <v>181</v>
      </c>
      <c r="E397" s="166" t="s">
        <v>3</v>
      </c>
      <c r="F397" s="167" t="s">
        <v>188</v>
      </c>
      <c r="H397" s="168">
        <v>114.40400000000001</v>
      </c>
      <c r="L397" s="165"/>
      <c r="M397" s="169"/>
      <c r="N397" s="170"/>
      <c r="O397" s="170"/>
      <c r="P397" s="170"/>
      <c r="Q397" s="170"/>
      <c r="R397" s="170"/>
      <c r="S397" s="170"/>
      <c r="T397" s="171"/>
      <c r="AT397" s="166" t="s">
        <v>181</v>
      </c>
      <c r="AU397" s="166" t="s">
        <v>79</v>
      </c>
      <c r="AV397" s="15" t="s">
        <v>178</v>
      </c>
      <c r="AW397" s="15" t="s">
        <v>31</v>
      </c>
      <c r="AX397" s="15" t="s">
        <v>76</v>
      </c>
      <c r="AY397" s="166" t="s">
        <v>173</v>
      </c>
    </row>
    <row r="398" spans="1:65" s="2" customFormat="1" ht="16.5" customHeight="1">
      <c r="A398" s="30"/>
      <c r="B398" s="135"/>
      <c r="C398" s="172" t="s">
        <v>395</v>
      </c>
      <c r="D398" s="172" t="s">
        <v>246</v>
      </c>
      <c r="E398" s="173" t="s">
        <v>438</v>
      </c>
      <c r="F398" s="174" t="s">
        <v>439</v>
      </c>
      <c r="G398" s="175" t="s">
        <v>239</v>
      </c>
      <c r="H398" s="176">
        <v>0.04</v>
      </c>
      <c r="I398" s="177"/>
      <c r="J398" s="177">
        <f>ROUND(I398*H398,2)</f>
        <v>0</v>
      </c>
      <c r="K398" s="174" t="s">
        <v>177</v>
      </c>
      <c r="L398" s="178"/>
      <c r="M398" s="179" t="s">
        <v>3</v>
      </c>
      <c r="N398" s="180" t="s">
        <v>41</v>
      </c>
      <c r="O398" s="144">
        <v>0</v>
      </c>
      <c r="P398" s="144">
        <f>O398*H398</f>
        <v>0</v>
      </c>
      <c r="Q398" s="144">
        <v>1</v>
      </c>
      <c r="R398" s="144">
        <f>Q398*H398</f>
        <v>0.04</v>
      </c>
      <c r="S398" s="144">
        <v>0</v>
      </c>
      <c r="T398" s="145">
        <f>S398*H398</f>
        <v>0</v>
      </c>
      <c r="U398" s="30"/>
      <c r="V398" s="30"/>
      <c r="W398" s="30"/>
      <c r="X398" s="30"/>
      <c r="Y398" s="30"/>
      <c r="Z398" s="30"/>
      <c r="AA398" s="30"/>
      <c r="AB398" s="30"/>
      <c r="AC398" s="30"/>
      <c r="AD398" s="30"/>
      <c r="AE398" s="30"/>
      <c r="AR398" s="146" t="s">
        <v>301</v>
      </c>
      <c r="AT398" s="146" t="s">
        <v>246</v>
      </c>
      <c r="AU398" s="146" t="s">
        <v>79</v>
      </c>
      <c r="AY398" s="18" t="s">
        <v>173</v>
      </c>
      <c r="BE398" s="147">
        <f>IF(N398="základní",J398,0)</f>
        <v>0</v>
      </c>
      <c r="BF398" s="147">
        <f>IF(N398="snížená",J398,0)</f>
        <v>0</v>
      </c>
      <c r="BG398" s="147">
        <f>IF(N398="zákl. přenesená",J398,0)</f>
        <v>0</v>
      </c>
      <c r="BH398" s="147">
        <f>IF(N398="sníž. přenesená",J398,0)</f>
        <v>0</v>
      </c>
      <c r="BI398" s="147">
        <f>IF(N398="nulová",J398,0)</f>
        <v>0</v>
      </c>
      <c r="BJ398" s="18" t="s">
        <v>76</v>
      </c>
      <c r="BK398" s="147">
        <f>ROUND(I398*H398,2)</f>
        <v>0</v>
      </c>
      <c r="BL398" s="18" t="s">
        <v>245</v>
      </c>
      <c r="BM398" s="146" t="s">
        <v>2824</v>
      </c>
    </row>
    <row r="399" spans="1:65" s="14" customFormat="1">
      <c r="B399" s="158"/>
      <c r="D399" s="148" t="s">
        <v>181</v>
      </c>
      <c r="F399" s="160" t="s">
        <v>2825</v>
      </c>
      <c r="H399" s="161">
        <v>0.04</v>
      </c>
      <c r="L399" s="158"/>
      <c r="M399" s="162"/>
      <c r="N399" s="163"/>
      <c r="O399" s="163"/>
      <c r="P399" s="163"/>
      <c r="Q399" s="163"/>
      <c r="R399" s="163"/>
      <c r="S399" s="163"/>
      <c r="T399" s="164"/>
      <c r="AT399" s="159" t="s">
        <v>181</v>
      </c>
      <c r="AU399" s="159" t="s">
        <v>79</v>
      </c>
      <c r="AV399" s="14" t="s">
        <v>79</v>
      </c>
      <c r="AW399" s="14" t="s">
        <v>4</v>
      </c>
      <c r="AX399" s="14" t="s">
        <v>76</v>
      </c>
      <c r="AY399" s="159" t="s">
        <v>173</v>
      </c>
    </row>
    <row r="400" spans="1:65" s="2" customFormat="1" ht="44.25" customHeight="1">
      <c r="A400" s="30"/>
      <c r="B400" s="135"/>
      <c r="C400" s="136" t="s">
        <v>399</v>
      </c>
      <c r="D400" s="136" t="s">
        <v>175</v>
      </c>
      <c r="E400" s="137" t="s">
        <v>462</v>
      </c>
      <c r="F400" s="138" t="s">
        <v>463</v>
      </c>
      <c r="G400" s="139" t="s">
        <v>239</v>
      </c>
      <c r="H400" s="140">
        <v>5.7000000000000002E-2</v>
      </c>
      <c r="I400" s="141"/>
      <c r="J400" s="141">
        <f>ROUND(I400*H400,2)</f>
        <v>0</v>
      </c>
      <c r="K400" s="138" t="s">
        <v>177</v>
      </c>
      <c r="L400" s="31"/>
      <c r="M400" s="142" t="s">
        <v>3</v>
      </c>
      <c r="N400" s="143" t="s">
        <v>41</v>
      </c>
      <c r="O400" s="144">
        <v>1.5669999999999999</v>
      </c>
      <c r="P400" s="144">
        <f>O400*H400</f>
        <v>8.9318999999999996E-2</v>
      </c>
      <c r="Q400" s="144">
        <v>0</v>
      </c>
      <c r="R400" s="144">
        <f>Q400*H400</f>
        <v>0</v>
      </c>
      <c r="S400" s="144">
        <v>0</v>
      </c>
      <c r="T400" s="145">
        <f>S400*H400</f>
        <v>0</v>
      </c>
      <c r="U400" s="30"/>
      <c r="V400" s="30"/>
      <c r="W400" s="30"/>
      <c r="X400" s="30"/>
      <c r="Y400" s="30"/>
      <c r="Z400" s="30"/>
      <c r="AA400" s="30"/>
      <c r="AB400" s="30"/>
      <c r="AC400" s="30"/>
      <c r="AD400" s="30"/>
      <c r="AE400" s="30"/>
      <c r="AR400" s="146" t="s">
        <v>245</v>
      </c>
      <c r="AT400" s="146" t="s">
        <v>175</v>
      </c>
      <c r="AU400" s="146" t="s">
        <v>79</v>
      </c>
      <c r="AY400" s="18" t="s">
        <v>173</v>
      </c>
      <c r="BE400" s="147">
        <f>IF(N400="základní",J400,0)</f>
        <v>0</v>
      </c>
      <c r="BF400" s="147">
        <f>IF(N400="snížená",J400,0)</f>
        <v>0</v>
      </c>
      <c r="BG400" s="147">
        <f>IF(N400="zákl. přenesená",J400,0)</f>
        <v>0</v>
      </c>
      <c r="BH400" s="147">
        <f>IF(N400="sníž. přenesená",J400,0)</f>
        <v>0</v>
      </c>
      <c r="BI400" s="147">
        <f>IF(N400="nulová",J400,0)</f>
        <v>0</v>
      </c>
      <c r="BJ400" s="18" t="s">
        <v>76</v>
      </c>
      <c r="BK400" s="147">
        <f>ROUND(I400*H400,2)</f>
        <v>0</v>
      </c>
      <c r="BL400" s="18" t="s">
        <v>245</v>
      </c>
      <c r="BM400" s="146" t="s">
        <v>2826</v>
      </c>
    </row>
    <row r="401" spans="1:65" s="2" customFormat="1" ht="126.75">
      <c r="A401" s="30"/>
      <c r="B401" s="31"/>
      <c r="C401" s="30"/>
      <c r="D401" s="148" t="s">
        <v>179</v>
      </c>
      <c r="E401" s="30"/>
      <c r="F401" s="149" t="s">
        <v>464</v>
      </c>
      <c r="G401" s="30"/>
      <c r="H401" s="30"/>
      <c r="I401" s="30"/>
      <c r="J401" s="30"/>
      <c r="K401" s="30"/>
      <c r="L401" s="31"/>
      <c r="M401" s="150"/>
      <c r="N401" s="151"/>
      <c r="O401" s="51"/>
      <c r="P401" s="51"/>
      <c r="Q401" s="51"/>
      <c r="R401" s="51"/>
      <c r="S401" s="51"/>
      <c r="T401" s="52"/>
      <c r="U401" s="30"/>
      <c r="V401" s="30"/>
      <c r="W401" s="30"/>
      <c r="X401" s="30"/>
      <c r="Y401" s="30"/>
      <c r="Z401" s="30"/>
      <c r="AA401" s="30"/>
      <c r="AB401" s="30"/>
      <c r="AC401" s="30"/>
      <c r="AD401" s="30"/>
      <c r="AE401" s="30"/>
      <c r="AT401" s="18" t="s">
        <v>179</v>
      </c>
      <c r="AU401" s="18" t="s">
        <v>79</v>
      </c>
    </row>
    <row r="402" spans="1:65" s="12" customFormat="1" ht="25.9" customHeight="1">
      <c r="B402" s="123"/>
      <c r="D402" s="124" t="s">
        <v>69</v>
      </c>
      <c r="E402" s="125" t="s">
        <v>471</v>
      </c>
      <c r="F402" s="125" t="s">
        <v>472</v>
      </c>
      <c r="J402" s="126">
        <f>BK402</f>
        <v>0</v>
      </c>
      <c r="L402" s="123"/>
      <c r="M402" s="127"/>
      <c r="N402" s="128"/>
      <c r="O402" s="128"/>
      <c r="P402" s="129">
        <f>P403+P405+P413+P415+P417+P419+P421+P423+P425</f>
        <v>0</v>
      </c>
      <c r="Q402" s="128"/>
      <c r="R402" s="129">
        <f>R403+R405+R413+R415+R417+R419+R421+R423+R425</f>
        <v>1.43</v>
      </c>
      <c r="S402" s="128"/>
      <c r="T402" s="130">
        <f>T403+T405+T413+T415+T417+T419+T421+T423+T425</f>
        <v>6.5</v>
      </c>
      <c r="AR402" s="124" t="s">
        <v>197</v>
      </c>
      <c r="AT402" s="131" t="s">
        <v>69</v>
      </c>
      <c r="AU402" s="131" t="s">
        <v>70</v>
      </c>
      <c r="AY402" s="124" t="s">
        <v>173</v>
      </c>
      <c r="BK402" s="132">
        <f>BK403+BK405+BK413+BK415+BK417+BK419+BK421+BK423+BK425</f>
        <v>0</v>
      </c>
    </row>
    <row r="403" spans="1:65" s="12" customFormat="1" ht="22.9" customHeight="1">
      <c r="B403" s="123"/>
      <c r="D403" s="124" t="s">
        <v>69</v>
      </c>
      <c r="E403" s="133" t="s">
        <v>473</v>
      </c>
      <c r="F403" s="133" t="s">
        <v>474</v>
      </c>
      <c r="J403" s="134">
        <f>BK403</f>
        <v>0</v>
      </c>
      <c r="L403" s="123"/>
      <c r="M403" s="127"/>
      <c r="N403" s="128"/>
      <c r="O403" s="128"/>
      <c r="P403" s="129">
        <f>P404</f>
        <v>0</v>
      </c>
      <c r="Q403" s="128"/>
      <c r="R403" s="129">
        <f>R404</f>
        <v>0</v>
      </c>
      <c r="S403" s="128"/>
      <c r="T403" s="130">
        <f>T404</f>
        <v>0</v>
      </c>
      <c r="AR403" s="124" t="s">
        <v>197</v>
      </c>
      <c r="AT403" s="131" t="s">
        <v>69</v>
      </c>
      <c r="AU403" s="131" t="s">
        <v>76</v>
      </c>
      <c r="AY403" s="124" t="s">
        <v>173</v>
      </c>
      <c r="BK403" s="132">
        <f>BK404</f>
        <v>0</v>
      </c>
    </row>
    <row r="404" spans="1:65" s="2" customFormat="1" ht="16.5" customHeight="1">
      <c r="A404" s="30"/>
      <c r="B404" s="135"/>
      <c r="C404" s="136" t="s">
        <v>403</v>
      </c>
      <c r="D404" s="136" t="s">
        <v>175</v>
      </c>
      <c r="E404" s="137" t="s">
        <v>475</v>
      </c>
      <c r="F404" s="138" t="s">
        <v>474</v>
      </c>
      <c r="G404" s="139" t="s">
        <v>476</v>
      </c>
      <c r="H404" s="140">
        <v>1</v>
      </c>
      <c r="I404" s="141"/>
      <c r="J404" s="141">
        <f>ROUND(I404*H404,2)</f>
        <v>0</v>
      </c>
      <c r="K404" s="138" t="s">
        <v>177</v>
      </c>
      <c r="L404" s="31"/>
      <c r="M404" s="142" t="s">
        <v>3</v>
      </c>
      <c r="N404" s="143" t="s">
        <v>41</v>
      </c>
      <c r="O404" s="144">
        <v>0</v>
      </c>
      <c r="P404" s="144">
        <f>O404*H404</f>
        <v>0</v>
      </c>
      <c r="Q404" s="144">
        <v>0</v>
      </c>
      <c r="R404" s="144">
        <f>Q404*H404</f>
        <v>0</v>
      </c>
      <c r="S404" s="144">
        <v>0</v>
      </c>
      <c r="T404" s="145">
        <f>S404*H404</f>
        <v>0</v>
      </c>
      <c r="U404" s="30"/>
      <c r="V404" s="30"/>
      <c r="W404" s="30"/>
      <c r="X404" s="30"/>
      <c r="Y404" s="30"/>
      <c r="Z404" s="30"/>
      <c r="AA404" s="30"/>
      <c r="AB404" s="30"/>
      <c r="AC404" s="30"/>
      <c r="AD404" s="30"/>
      <c r="AE404" s="30"/>
      <c r="AR404" s="146" t="s">
        <v>477</v>
      </c>
      <c r="AT404" s="146" t="s">
        <v>175</v>
      </c>
      <c r="AU404" s="146" t="s">
        <v>79</v>
      </c>
      <c r="AY404" s="18" t="s">
        <v>173</v>
      </c>
      <c r="BE404" s="147">
        <f>IF(N404="základní",J404,0)</f>
        <v>0</v>
      </c>
      <c r="BF404" s="147">
        <f>IF(N404="snížená",J404,0)</f>
        <v>0</v>
      </c>
      <c r="BG404" s="147">
        <f>IF(N404="zákl. přenesená",J404,0)</f>
        <v>0</v>
      </c>
      <c r="BH404" s="147">
        <f>IF(N404="sníž. přenesená",J404,0)</f>
        <v>0</v>
      </c>
      <c r="BI404" s="147">
        <f>IF(N404="nulová",J404,0)</f>
        <v>0</v>
      </c>
      <c r="BJ404" s="18" t="s">
        <v>76</v>
      </c>
      <c r="BK404" s="147">
        <f>ROUND(I404*H404,2)</f>
        <v>0</v>
      </c>
      <c r="BL404" s="18" t="s">
        <v>477</v>
      </c>
      <c r="BM404" s="146" t="s">
        <v>2827</v>
      </c>
    </row>
    <row r="405" spans="1:65" s="12" customFormat="1" ht="22.9" customHeight="1">
      <c r="B405" s="123"/>
      <c r="D405" s="124" t="s">
        <v>69</v>
      </c>
      <c r="E405" s="133" t="s">
        <v>478</v>
      </c>
      <c r="F405" s="133" t="s">
        <v>479</v>
      </c>
      <c r="J405" s="134">
        <f>BK405</f>
        <v>0</v>
      </c>
      <c r="L405" s="123"/>
      <c r="M405" s="127"/>
      <c r="N405" s="128"/>
      <c r="O405" s="128"/>
      <c r="P405" s="129">
        <f>SUM(P406:P412)</f>
        <v>0</v>
      </c>
      <c r="Q405" s="128"/>
      <c r="R405" s="129">
        <f>SUM(R406:R412)</f>
        <v>1.43</v>
      </c>
      <c r="S405" s="128"/>
      <c r="T405" s="130">
        <f>SUM(T406:T412)</f>
        <v>6.5</v>
      </c>
      <c r="AR405" s="124" t="s">
        <v>197</v>
      </c>
      <c r="AT405" s="131" t="s">
        <v>69</v>
      </c>
      <c r="AU405" s="131" t="s">
        <v>76</v>
      </c>
      <c r="AY405" s="124" t="s">
        <v>173</v>
      </c>
      <c r="BK405" s="132">
        <f>SUM(BK406:BK412)</f>
        <v>0</v>
      </c>
    </row>
    <row r="406" spans="1:65" s="2" customFormat="1" ht="21.75" customHeight="1">
      <c r="A406" s="30"/>
      <c r="B406" s="135"/>
      <c r="C406" s="136" t="s">
        <v>407</v>
      </c>
      <c r="D406" s="136" t="s">
        <v>175</v>
      </c>
      <c r="E406" s="137" t="s">
        <v>480</v>
      </c>
      <c r="F406" s="138" t="s">
        <v>481</v>
      </c>
      <c r="G406" s="139" t="s">
        <v>476</v>
      </c>
      <c r="H406" s="140">
        <v>1</v>
      </c>
      <c r="I406" s="141"/>
      <c r="J406" s="141">
        <f>ROUND(I406*H406,2)</f>
        <v>0</v>
      </c>
      <c r="K406" s="138" t="s">
        <v>3</v>
      </c>
      <c r="L406" s="31"/>
      <c r="M406" s="142" t="s">
        <v>3</v>
      </c>
      <c r="N406" s="143" t="s">
        <v>41</v>
      </c>
      <c r="O406" s="144">
        <v>0</v>
      </c>
      <c r="P406" s="144">
        <f>O406*H406</f>
        <v>0</v>
      </c>
      <c r="Q406" s="144">
        <v>0</v>
      </c>
      <c r="R406" s="144">
        <f>Q406*H406</f>
        <v>0</v>
      </c>
      <c r="S406" s="144">
        <v>0</v>
      </c>
      <c r="T406" s="145">
        <f>S406*H406</f>
        <v>0</v>
      </c>
      <c r="U406" s="30"/>
      <c r="V406" s="30"/>
      <c r="W406" s="30"/>
      <c r="X406" s="30"/>
      <c r="Y406" s="30"/>
      <c r="Z406" s="30"/>
      <c r="AA406" s="30"/>
      <c r="AB406" s="30"/>
      <c r="AC406" s="30"/>
      <c r="AD406" s="30"/>
      <c r="AE406" s="30"/>
      <c r="AR406" s="146" t="s">
        <v>477</v>
      </c>
      <c r="AT406" s="146" t="s">
        <v>175</v>
      </c>
      <c r="AU406" s="146" t="s">
        <v>79</v>
      </c>
      <c r="AY406" s="18" t="s">
        <v>173</v>
      </c>
      <c r="BE406" s="147">
        <f>IF(N406="základní",J406,0)</f>
        <v>0</v>
      </c>
      <c r="BF406" s="147">
        <f>IF(N406="snížená",J406,0)</f>
        <v>0</v>
      </c>
      <c r="BG406" s="147">
        <f>IF(N406="zákl. přenesená",J406,0)</f>
        <v>0</v>
      </c>
      <c r="BH406" s="147">
        <f>IF(N406="sníž. přenesená",J406,0)</f>
        <v>0</v>
      </c>
      <c r="BI406" s="147">
        <f>IF(N406="nulová",J406,0)</f>
        <v>0</v>
      </c>
      <c r="BJ406" s="18" t="s">
        <v>76</v>
      </c>
      <c r="BK406" s="147">
        <f>ROUND(I406*H406,2)</f>
        <v>0</v>
      </c>
      <c r="BL406" s="18" t="s">
        <v>477</v>
      </c>
      <c r="BM406" s="146" t="s">
        <v>2828</v>
      </c>
    </row>
    <row r="407" spans="1:65" s="2" customFormat="1" ht="33.75" customHeight="1">
      <c r="A407" s="30"/>
      <c r="B407" s="135"/>
      <c r="C407" s="136" t="s">
        <v>411</v>
      </c>
      <c r="D407" s="136" t="s">
        <v>175</v>
      </c>
      <c r="E407" s="137" t="s">
        <v>482</v>
      </c>
      <c r="F407" s="138" t="s">
        <v>575</v>
      </c>
      <c r="G407" s="139" t="s">
        <v>190</v>
      </c>
      <c r="H407" s="140">
        <v>26</v>
      </c>
      <c r="I407" s="141"/>
      <c r="J407" s="141">
        <f>ROUND(I407*H407,2)</f>
        <v>0</v>
      </c>
      <c r="K407" s="138" t="s">
        <v>3</v>
      </c>
      <c r="L407" s="31"/>
      <c r="M407" s="142" t="s">
        <v>3</v>
      </c>
      <c r="N407" s="143" t="s">
        <v>41</v>
      </c>
      <c r="O407" s="144">
        <v>0</v>
      </c>
      <c r="P407" s="144">
        <f>O407*H407</f>
        <v>0</v>
      </c>
      <c r="Q407" s="144">
        <v>5.5E-2</v>
      </c>
      <c r="R407" s="144">
        <f>Q407*H407</f>
        <v>1.43</v>
      </c>
      <c r="S407" s="144">
        <v>0.25</v>
      </c>
      <c r="T407" s="145">
        <f>S407*H407</f>
        <v>6.5</v>
      </c>
      <c r="U407" s="30"/>
      <c r="V407" s="30"/>
      <c r="W407" s="30"/>
      <c r="X407" s="30"/>
      <c r="Y407" s="30"/>
      <c r="Z407" s="30"/>
      <c r="AA407" s="30"/>
      <c r="AB407" s="30"/>
      <c r="AC407" s="30"/>
      <c r="AD407" s="30"/>
      <c r="AE407" s="30"/>
      <c r="AR407" s="146" t="s">
        <v>477</v>
      </c>
      <c r="AT407" s="146" t="s">
        <v>175</v>
      </c>
      <c r="AU407" s="146" t="s">
        <v>79</v>
      </c>
      <c r="AY407" s="18" t="s">
        <v>173</v>
      </c>
      <c r="BE407" s="147">
        <f>IF(N407="základní",J407,0)</f>
        <v>0</v>
      </c>
      <c r="BF407" s="147">
        <f>IF(N407="snížená",J407,0)</f>
        <v>0</v>
      </c>
      <c r="BG407" s="147">
        <f>IF(N407="zákl. přenesená",J407,0)</f>
        <v>0</v>
      </c>
      <c r="BH407" s="147">
        <f>IF(N407="sníž. přenesená",J407,0)</f>
        <v>0</v>
      </c>
      <c r="BI407" s="147">
        <f>IF(N407="nulová",J407,0)</f>
        <v>0</v>
      </c>
      <c r="BJ407" s="18" t="s">
        <v>76</v>
      </c>
      <c r="BK407" s="147">
        <f>ROUND(I407*H407,2)</f>
        <v>0</v>
      </c>
      <c r="BL407" s="18" t="s">
        <v>477</v>
      </c>
      <c r="BM407" s="146" t="s">
        <v>2829</v>
      </c>
    </row>
    <row r="408" spans="1:65" s="2" customFormat="1" ht="68.25">
      <c r="A408" s="30"/>
      <c r="B408" s="31"/>
      <c r="C408" s="30"/>
      <c r="D408" s="148" t="s">
        <v>304</v>
      </c>
      <c r="E408" s="30"/>
      <c r="F408" s="149" t="s">
        <v>484</v>
      </c>
      <c r="G408" s="30"/>
      <c r="H408" s="30"/>
      <c r="I408" s="30"/>
      <c r="J408" s="30"/>
      <c r="K408" s="30"/>
      <c r="L408" s="31"/>
      <c r="M408" s="150"/>
      <c r="N408" s="151"/>
      <c r="O408" s="51"/>
      <c r="P408" s="51"/>
      <c r="Q408" s="51"/>
      <c r="R408" s="51"/>
      <c r="S408" s="51"/>
      <c r="T408" s="52"/>
      <c r="U408" s="30"/>
      <c r="V408" s="30"/>
      <c r="W408" s="30"/>
      <c r="X408" s="30"/>
      <c r="Y408" s="30"/>
      <c r="Z408" s="30"/>
      <c r="AA408" s="30"/>
      <c r="AB408" s="30"/>
      <c r="AC408" s="30"/>
      <c r="AD408" s="30"/>
      <c r="AE408" s="30"/>
      <c r="AT408" s="18" t="s">
        <v>304</v>
      </c>
      <c r="AU408" s="18" t="s">
        <v>79</v>
      </c>
    </row>
    <row r="409" spans="1:65" s="13" customFormat="1">
      <c r="B409" s="152"/>
      <c r="D409" s="148" t="s">
        <v>181</v>
      </c>
      <c r="E409" s="153" t="s">
        <v>3</v>
      </c>
      <c r="F409" s="154" t="s">
        <v>577</v>
      </c>
      <c r="H409" s="153" t="s">
        <v>3</v>
      </c>
      <c r="L409" s="152"/>
      <c r="M409" s="155"/>
      <c r="N409" s="156"/>
      <c r="O409" s="156"/>
      <c r="P409" s="156"/>
      <c r="Q409" s="156"/>
      <c r="R409" s="156"/>
      <c r="S409" s="156"/>
      <c r="T409" s="157"/>
      <c r="AT409" s="153" t="s">
        <v>181</v>
      </c>
      <c r="AU409" s="153" t="s">
        <v>79</v>
      </c>
      <c r="AV409" s="13" t="s">
        <v>76</v>
      </c>
      <c r="AW409" s="13" t="s">
        <v>31</v>
      </c>
      <c r="AX409" s="13" t="s">
        <v>70</v>
      </c>
      <c r="AY409" s="153" t="s">
        <v>173</v>
      </c>
    </row>
    <row r="410" spans="1:65" s="14" customFormat="1" ht="22.5">
      <c r="B410" s="158"/>
      <c r="D410" s="148" t="s">
        <v>181</v>
      </c>
      <c r="E410" s="159" t="s">
        <v>3</v>
      </c>
      <c r="F410" s="160" t="s">
        <v>1207</v>
      </c>
      <c r="H410" s="161">
        <v>9</v>
      </c>
      <c r="L410" s="158"/>
      <c r="M410" s="162"/>
      <c r="N410" s="163"/>
      <c r="O410" s="163"/>
      <c r="P410" s="163"/>
      <c r="Q410" s="163"/>
      <c r="R410" s="163"/>
      <c r="S410" s="163"/>
      <c r="T410" s="164"/>
      <c r="AT410" s="159" t="s">
        <v>181</v>
      </c>
      <c r="AU410" s="159" t="s">
        <v>79</v>
      </c>
      <c r="AV410" s="14" t="s">
        <v>79</v>
      </c>
      <c r="AW410" s="14" t="s">
        <v>31</v>
      </c>
      <c r="AX410" s="14" t="s">
        <v>70</v>
      </c>
      <c r="AY410" s="159" t="s">
        <v>173</v>
      </c>
    </row>
    <row r="411" spans="1:65" s="14" customFormat="1">
      <c r="B411" s="158"/>
      <c r="D411" s="148" t="s">
        <v>181</v>
      </c>
      <c r="E411" s="159" t="s">
        <v>3</v>
      </c>
      <c r="F411" s="160" t="s">
        <v>1208</v>
      </c>
      <c r="H411" s="161">
        <v>17</v>
      </c>
      <c r="L411" s="158"/>
      <c r="M411" s="162"/>
      <c r="N411" s="163"/>
      <c r="O411" s="163"/>
      <c r="P411" s="163"/>
      <c r="Q411" s="163"/>
      <c r="R411" s="163"/>
      <c r="S411" s="163"/>
      <c r="T411" s="164"/>
      <c r="AT411" s="159" t="s">
        <v>181</v>
      </c>
      <c r="AU411" s="159" t="s">
        <v>79</v>
      </c>
      <c r="AV411" s="14" t="s">
        <v>79</v>
      </c>
      <c r="AW411" s="14" t="s">
        <v>31</v>
      </c>
      <c r="AX411" s="14" t="s">
        <v>70</v>
      </c>
      <c r="AY411" s="159" t="s">
        <v>173</v>
      </c>
    </row>
    <row r="412" spans="1:65" s="15" customFormat="1">
      <c r="B412" s="165"/>
      <c r="D412" s="148" t="s">
        <v>181</v>
      </c>
      <c r="E412" s="166" t="s">
        <v>3</v>
      </c>
      <c r="F412" s="167" t="s">
        <v>188</v>
      </c>
      <c r="H412" s="168">
        <v>26</v>
      </c>
      <c r="L412" s="165"/>
      <c r="M412" s="169"/>
      <c r="N412" s="170"/>
      <c r="O412" s="170"/>
      <c r="P412" s="170"/>
      <c r="Q412" s="170"/>
      <c r="R412" s="170"/>
      <c r="S412" s="170"/>
      <c r="T412" s="171"/>
      <c r="AT412" s="166" t="s">
        <v>181</v>
      </c>
      <c r="AU412" s="166" t="s">
        <v>79</v>
      </c>
      <c r="AV412" s="15" t="s">
        <v>178</v>
      </c>
      <c r="AW412" s="15" t="s">
        <v>31</v>
      </c>
      <c r="AX412" s="15" t="s">
        <v>76</v>
      </c>
      <c r="AY412" s="166" t="s">
        <v>173</v>
      </c>
    </row>
    <row r="413" spans="1:65" s="12" customFormat="1" ht="22.9" customHeight="1">
      <c r="B413" s="123"/>
      <c r="D413" s="124" t="s">
        <v>69</v>
      </c>
      <c r="E413" s="133" t="s">
        <v>486</v>
      </c>
      <c r="F413" s="133" t="s">
        <v>487</v>
      </c>
      <c r="J413" s="134">
        <f>BK413</f>
        <v>0</v>
      </c>
      <c r="L413" s="123"/>
      <c r="M413" s="127"/>
      <c r="N413" s="128"/>
      <c r="O413" s="128"/>
      <c r="P413" s="129">
        <f>P414</f>
        <v>0</v>
      </c>
      <c r="Q413" s="128"/>
      <c r="R413" s="129">
        <f>R414</f>
        <v>0</v>
      </c>
      <c r="S413" s="128"/>
      <c r="T413" s="130">
        <f>T414</f>
        <v>0</v>
      </c>
      <c r="AR413" s="124" t="s">
        <v>197</v>
      </c>
      <c r="AT413" s="131" t="s">
        <v>69</v>
      </c>
      <c r="AU413" s="131" t="s">
        <v>76</v>
      </c>
      <c r="AY413" s="124" t="s">
        <v>173</v>
      </c>
      <c r="BK413" s="132">
        <f>BK414</f>
        <v>0</v>
      </c>
    </row>
    <row r="414" spans="1:65" s="2" customFormat="1" ht="16.5" customHeight="1">
      <c r="A414" s="30"/>
      <c r="B414" s="135"/>
      <c r="C414" s="136" t="s">
        <v>415</v>
      </c>
      <c r="D414" s="136" t="s">
        <v>175</v>
      </c>
      <c r="E414" s="137" t="s">
        <v>488</v>
      </c>
      <c r="F414" s="138" t="s">
        <v>487</v>
      </c>
      <c r="G414" s="139" t="s">
        <v>476</v>
      </c>
      <c r="H414" s="140">
        <v>1</v>
      </c>
      <c r="I414" s="141"/>
      <c r="J414" s="141">
        <f>ROUND(I414*H414,2)</f>
        <v>0</v>
      </c>
      <c r="K414" s="138" t="s">
        <v>177</v>
      </c>
      <c r="L414" s="31"/>
      <c r="M414" s="142" t="s">
        <v>3</v>
      </c>
      <c r="N414" s="143" t="s">
        <v>41</v>
      </c>
      <c r="O414" s="144">
        <v>0</v>
      </c>
      <c r="P414" s="144">
        <f>O414*H414</f>
        <v>0</v>
      </c>
      <c r="Q414" s="144">
        <v>0</v>
      </c>
      <c r="R414" s="144">
        <f>Q414*H414</f>
        <v>0</v>
      </c>
      <c r="S414" s="144">
        <v>0</v>
      </c>
      <c r="T414" s="145">
        <f>S414*H414</f>
        <v>0</v>
      </c>
      <c r="U414" s="30"/>
      <c r="V414" s="30"/>
      <c r="W414" s="30"/>
      <c r="X414" s="30"/>
      <c r="Y414" s="30"/>
      <c r="Z414" s="30"/>
      <c r="AA414" s="30"/>
      <c r="AB414" s="30"/>
      <c r="AC414" s="30"/>
      <c r="AD414" s="30"/>
      <c r="AE414" s="30"/>
      <c r="AR414" s="146" t="s">
        <v>477</v>
      </c>
      <c r="AT414" s="146" t="s">
        <v>175</v>
      </c>
      <c r="AU414" s="146" t="s">
        <v>79</v>
      </c>
      <c r="AY414" s="18" t="s">
        <v>173</v>
      </c>
      <c r="BE414" s="147">
        <f>IF(N414="základní",J414,0)</f>
        <v>0</v>
      </c>
      <c r="BF414" s="147">
        <f>IF(N414="snížená",J414,0)</f>
        <v>0</v>
      </c>
      <c r="BG414" s="147">
        <f>IF(N414="zákl. přenesená",J414,0)</f>
        <v>0</v>
      </c>
      <c r="BH414" s="147">
        <f>IF(N414="sníž. přenesená",J414,0)</f>
        <v>0</v>
      </c>
      <c r="BI414" s="147">
        <f>IF(N414="nulová",J414,0)</f>
        <v>0</v>
      </c>
      <c r="BJ414" s="18" t="s">
        <v>76</v>
      </c>
      <c r="BK414" s="147">
        <f>ROUND(I414*H414,2)</f>
        <v>0</v>
      </c>
      <c r="BL414" s="18" t="s">
        <v>477</v>
      </c>
      <c r="BM414" s="146" t="s">
        <v>2830</v>
      </c>
    </row>
    <row r="415" spans="1:65" s="12" customFormat="1" ht="22.9" customHeight="1">
      <c r="B415" s="123"/>
      <c r="D415" s="124" t="s">
        <v>69</v>
      </c>
      <c r="E415" s="133" t="s">
        <v>489</v>
      </c>
      <c r="F415" s="133" t="s">
        <v>490</v>
      </c>
      <c r="J415" s="134">
        <f>BK415</f>
        <v>0</v>
      </c>
      <c r="L415" s="123"/>
      <c r="M415" s="127"/>
      <c r="N415" s="128"/>
      <c r="O415" s="128"/>
      <c r="P415" s="129">
        <f>P416</f>
        <v>0</v>
      </c>
      <c r="Q415" s="128"/>
      <c r="R415" s="129">
        <f>R416</f>
        <v>0</v>
      </c>
      <c r="S415" s="128"/>
      <c r="T415" s="130">
        <f>T416</f>
        <v>0</v>
      </c>
      <c r="AR415" s="124" t="s">
        <v>197</v>
      </c>
      <c r="AT415" s="131" t="s">
        <v>69</v>
      </c>
      <c r="AU415" s="131" t="s">
        <v>76</v>
      </c>
      <c r="AY415" s="124" t="s">
        <v>173</v>
      </c>
      <c r="BK415" s="132">
        <f>BK416</f>
        <v>0</v>
      </c>
    </row>
    <row r="416" spans="1:65" s="2" customFormat="1" ht="16.5" customHeight="1">
      <c r="A416" s="30"/>
      <c r="B416" s="135"/>
      <c r="C416" s="136" t="s">
        <v>419</v>
      </c>
      <c r="D416" s="136" t="s">
        <v>175</v>
      </c>
      <c r="E416" s="137" t="s">
        <v>491</v>
      </c>
      <c r="F416" s="138" t="s">
        <v>490</v>
      </c>
      <c r="G416" s="139" t="s">
        <v>476</v>
      </c>
      <c r="H416" s="140">
        <v>1</v>
      </c>
      <c r="I416" s="141"/>
      <c r="J416" s="141">
        <f>ROUND(I416*H416,2)</f>
        <v>0</v>
      </c>
      <c r="K416" s="138" t="s">
        <v>177</v>
      </c>
      <c r="L416" s="31"/>
      <c r="M416" s="142" t="s">
        <v>3</v>
      </c>
      <c r="N416" s="143" t="s">
        <v>41</v>
      </c>
      <c r="O416" s="144">
        <v>0</v>
      </c>
      <c r="P416" s="144">
        <f>O416*H416</f>
        <v>0</v>
      </c>
      <c r="Q416" s="144">
        <v>0</v>
      </c>
      <c r="R416" s="144">
        <f>Q416*H416</f>
        <v>0</v>
      </c>
      <c r="S416" s="144">
        <v>0</v>
      </c>
      <c r="T416" s="145">
        <f>S416*H416</f>
        <v>0</v>
      </c>
      <c r="U416" s="30"/>
      <c r="V416" s="30"/>
      <c r="W416" s="30"/>
      <c r="X416" s="30"/>
      <c r="Y416" s="30"/>
      <c r="Z416" s="30"/>
      <c r="AA416" s="30"/>
      <c r="AB416" s="30"/>
      <c r="AC416" s="30"/>
      <c r="AD416" s="30"/>
      <c r="AE416" s="30"/>
      <c r="AR416" s="146" t="s">
        <v>477</v>
      </c>
      <c r="AT416" s="146" t="s">
        <v>175</v>
      </c>
      <c r="AU416" s="146" t="s">
        <v>79</v>
      </c>
      <c r="AY416" s="18" t="s">
        <v>173</v>
      </c>
      <c r="BE416" s="147">
        <f>IF(N416="základní",J416,0)</f>
        <v>0</v>
      </c>
      <c r="BF416" s="147">
        <f>IF(N416="snížená",J416,0)</f>
        <v>0</v>
      </c>
      <c r="BG416" s="147">
        <f>IF(N416="zákl. přenesená",J416,0)</f>
        <v>0</v>
      </c>
      <c r="BH416" s="147">
        <f>IF(N416="sníž. přenesená",J416,0)</f>
        <v>0</v>
      </c>
      <c r="BI416" s="147">
        <f>IF(N416="nulová",J416,0)</f>
        <v>0</v>
      </c>
      <c r="BJ416" s="18" t="s">
        <v>76</v>
      </c>
      <c r="BK416" s="147">
        <f>ROUND(I416*H416,2)</f>
        <v>0</v>
      </c>
      <c r="BL416" s="18" t="s">
        <v>477</v>
      </c>
      <c r="BM416" s="146" t="s">
        <v>2831</v>
      </c>
    </row>
    <row r="417" spans="1:65" s="12" customFormat="1" ht="22.9" customHeight="1">
      <c r="B417" s="123"/>
      <c r="D417" s="124" t="s">
        <v>69</v>
      </c>
      <c r="E417" s="133" t="s">
        <v>492</v>
      </c>
      <c r="F417" s="133" t="s">
        <v>493</v>
      </c>
      <c r="J417" s="134">
        <f>BK417</f>
        <v>0</v>
      </c>
      <c r="L417" s="123"/>
      <c r="M417" s="127"/>
      <c r="N417" s="128"/>
      <c r="O417" s="128"/>
      <c r="P417" s="129">
        <f>P418</f>
        <v>0</v>
      </c>
      <c r="Q417" s="128"/>
      <c r="R417" s="129">
        <f>R418</f>
        <v>0</v>
      </c>
      <c r="S417" s="128"/>
      <c r="T417" s="130">
        <f>T418</f>
        <v>0</v>
      </c>
      <c r="AR417" s="124" t="s">
        <v>197</v>
      </c>
      <c r="AT417" s="131" t="s">
        <v>69</v>
      </c>
      <c r="AU417" s="131" t="s">
        <v>76</v>
      </c>
      <c r="AY417" s="124" t="s">
        <v>173</v>
      </c>
      <c r="BK417" s="132">
        <f>BK418</f>
        <v>0</v>
      </c>
    </row>
    <row r="418" spans="1:65" s="2" customFormat="1" ht="16.5" customHeight="1">
      <c r="A418" s="30"/>
      <c r="B418" s="135"/>
      <c r="C418" s="136" t="s">
        <v>427</v>
      </c>
      <c r="D418" s="136" t="s">
        <v>175</v>
      </c>
      <c r="E418" s="137" t="s">
        <v>494</v>
      </c>
      <c r="F418" s="138" t="s">
        <v>493</v>
      </c>
      <c r="G418" s="139" t="s">
        <v>476</v>
      </c>
      <c r="H418" s="140">
        <v>1</v>
      </c>
      <c r="I418" s="141"/>
      <c r="J418" s="141">
        <f>ROUND(I418*H418,2)</f>
        <v>0</v>
      </c>
      <c r="K418" s="138" t="s">
        <v>177</v>
      </c>
      <c r="L418" s="31"/>
      <c r="M418" s="142" t="s">
        <v>3</v>
      </c>
      <c r="N418" s="143" t="s">
        <v>41</v>
      </c>
      <c r="O418" s="144">
        <v>0</v>
      </c>
      <c r="P418" s="144">
        <f>O418*H418</f>
        <v>0</v>
      </c>
      <c r="Q418" s="144">
        <v>0</v>
      </c>
      <c r="R418" s="144">
        <f>Q418*H418</f>
        <v>0</v>
      </c>
      <c r="S418" s="144">
        <v>0</v>
      </c>
      <c r="T418" s="145">
        <f>S418*H418</f>
        <v>0</v>
      </c>
      <c r="U418" s="30"/>
      <c r="V418" s="30"/>
      <c r="W418" s="30"/>
      <c r="X418" s="30"/>
      <c r="Y418" s="30"/>
      <c r="Z418" s="30"/>
      <c r="AA418" s="30"/>
      <c r="AB418" s="30"/>
      <c r="AC418" s="30"/>
      <c r="AD418" s="30"/>
      <c r="AE418" s="30"/>
      <c r="AR418" s="146" t="s">
        <v>477</v>
      </c>
      <c r="AT418" s="146" t="s">
        <v>175</v>
      </c>
      <c r="AU418" s="146" t="s">
        <v>79</v>
      </c>
      <c r="AY418" s="18" t="s">
        <v>173</v>
      </c>
      <c r="BE418" s="147">
        <f>IF(N418="základní",J418,0)</f>
        <v>0</v>
      </c>
      <c r="BF418" s="147">
        <f>IF(N418="snížená",J418,0)</f>
        <v>0</v>
      </c>
      <c r="BG418" s="147">
        <f>IF(N418="zákl. přenesená",J418,0)</f>
        <v>0</v>
      </c>
      <c r="BH418" s="147">
        <f>IF(N418="sníž. přenesená",J418,0)</f>
        <v>0</v>
      </c>
      <c r="BI418" s="147">
        <f>IF(N418="nulová",J418,0)</f>
        <v>0</v>
      </c>
      <c r="BJ418" s="18" t="s">
        <v>76</v>
      </c>
      <c r="BK418" s="147">
        <f>ROUND(I418*H418,2)</f>
        <v>0</v>
      </c>
      <c r="BL418" s="18" t="s">
        <v>477</v>
      </c>
      <c r="BM418" s="146" t="s">
        <v>2832</v>
      </c>
    </row>
    <row r="419" spans="1:65" s="12" customFormat="1" ht="22.9" customHeight="1">
      <c r="B419" s="123"/>
      <c r="D419" s="124" t="s">
        <v>69</v>
      </c>
      <c r="E419" s="133" t="s">
        <v>495</v>
      </c>
      <c r="F419" s="133" t="s">
        <v>496</v>
      </c>
      <c r="J419" s="134">
        <f>BK419</f>
        <v>0</v>
      </c>
      <c r="L419" s="123"/>
      <c r="M419" s="127"/>
      <c r="N419" s="128"/>
      <c r="O419" s="128"/>
      <c r="P419" s="129">
        <f>P420</f>
        <v>0</v>
      </c>
      <c r="Q419" s="128"/>
      <c r="R419" s="129">
        <f>R420</f>
        <v>0</v>
      </c>
      <c r="S419" s="128"/>
      <c r="T419" s="130">
        <f>T420</f>
        <v>0</v>
      </c>
      <c r="AR419" s="124" t="s">
        <v>197</v>
      </c>
      <c r="AT419" s="131" t="s">
        <v>69</v>
      </c>
      <c r="AU419" s="131" t="s">
        <v>76</v>
      </c>
      <c r="AY419" s="124" t="s">
        <v>173</v>
      </c>
      <c r="BK419" s="132">
        <f>BK420</f>
        <v>0</v>
      </c>
    </row>
    <row r="420" spans="1:65" s="2" customFormat="1" ht="16.5" customHeight="1">
      <c r="A420" s="30"/>
      <c r="B420" s="135"/>
      <c r="C420" s="136" t="s">
        <v>431</v>
      </c>
      <c r="D420" s="136" t="s">
        <v>175</v>
      </c>
      <c r="E420" s="137" t="s">
        <v>497</v>
      </c>
      <c r="F420" s="138" t="s">
        <v>496</v>
      </c>
      <c r="G420" s="139" t="s">
        <v>476</v>
      </c>
      <c r="H420" s="140">
        <v>1</v>
      </c>
      <c r="I420" s="141"/>
      <c r="J420" s="141">
        <f>ROUND(I420*H420,2)</f>
        <v>0</v>
      </c>
      <c r="K420" s="138" t="s">
        <v>177</v>
      </c>
      <c r="L420" s="31"/>
      <c r="M420" s="142" t="s">
        <v>3</v>
      </c>
      <c r="N420" s="143" t="s">
        <v>41</v>
      </c>
      <c r="O420" s="144">
        <v>0</v>
      </c>
      <c r="P420" s="144">
        <f>O420*H420</f>
        <v>0</v>
      </c>
      <c r="Q420" s="144">
        <v>0</v>
      </c>
      <c r="R420" s="144">
        <f>Q420*H420</f>
        <v>0</v>
      </c>
      <c r="S420" s="144">
        <v>0</v>
      </c>
      <c r="T420" s="145">
        <f>S420*H420</f>
        <v>0</v>
      </c>
      <c r="U420" s="30"/>
      <c r="V420" s="30"/>
      <c r="W420" s="30"/>
      <c r="X420" s="30"/>
      <c r="Y420" s="30"/>
      <c r="Z420" s="30"/>
      <c r="AA420" s="30"/>
      <c r="AB420" s="30"/>
      <c r="AC420" s="30"/>
      <c r="AD420" s="30"/>
      <c r="AE420" s="30"/>
      <c r="AR420" s="146" t="s">
        <v>477</v>
      </c>
      <c r="AT420" s="146" t="s">
        <v>175</v>
      </c>
      <c r="AU420" s="146" t="s">
        <v>79</v>
      </c>
      <c r="AY420" s="18" t="s">
        <v>173</v>
      </c>
      <c r="BE420" s="147">
        <f>IF(N420="základní",J420,0)</f>
        <v>0</v>
      </c>
      <c r="BF420" s="147">
        <f>IF(N420="snížená",J420,0)</f>
        <v>0</v>
      </c>
      <c r="BG420" s="147">
        <f>IF(N420="zákl. přenesená",J420,0)</f>
        <v>0</v>
      </c>
      <c r="BH420" s="147">
        <f>IF(N420="sníž. přenesená",J420,0)</f>
        <v>0</v>
      </c>
      <c r="BI420" s="147">
        <f>IF(N420="nulová",J420,0)</f>
        <v>0</v>
      </c>
      <c r="BJ420" s="18" t="s">
        <v>76</v>
      </c>
      <c r="BK420" s="147">
        <f>ROUND(I420*H420,2)</f>
        <v>0</v>
      </c>
      <c r="BL420" s="18" t="s">
        <v>477</v>
      </c>
      <c r="BM420" s="146" t="s">
        <v>2833</v>
      </c>
    </row>
    <row r="421" spans="1:65" s="12" customFormat="1" ht="22.9" customHeight="1">
      <c r="B421" s="123"/>
      <c r="D421" s="124" t="s">
        <v>69</v>
      </c>
      <c r="E421" s="133" t="s">
        <v>498</v>
      </c>
      <c r="F421" s="133" t="s">
        <v>499</v>
      </c>
      <c r="J421" s="134">
        <f>BK421</f>
        <v>0</v>
      </c>
      <c r="L421" s="123"/>
      <c r="M421" s="127"/>
      <c r="N421" s="128"/>
      <c r="O421" s="128"/>
      <c r="P421" s="129">
        <f>P422</f>
        <v>0</v>
      </c>
      <c r="Q421" s="128"/>
      <c r="R421" s="129">
        <f>R422</f>
        <v>0</v>
      </c>
      <c r="S421" s="128"/>
      <c r="T421" s="130">
        <f>T422</f>
        <v>0</v>
      </c>
      <c r="AR421" s="124" t="s">
        <v>197</v>
      </c>
      <c r="AT421" s="131" t="s">
        <v>69</v>
      </c>
      <c r="AU421" s="131" t="s">
        <v>76</v>
      </c>
      <c r="AY421" s="124" t="s">
        <v>173</v>
      </c>
      <c r="BK421" s="132">
        <f>BK422</f>
        <v>0</v>
      </c>
    </row>
    <row r="422" spans="1:65" s="2" customFormat="1" ht="16.5" customHeight="1">
      <c r="A422" s="30"/>
      <c r="B422" s="135"/>
      <c r="C422" s="136" t="s">
        <v>434</v>
      </c>
      <c r="D422" s="136" t="s">
        <v>175</v>
      </c>
      <c r="E422" s="137" t="s">
        <v>500</v>
      </c>
      <c r="F422" s="138" t="s">
        <v>499</v>
      </c>
      <c r="G422" s="139" t="s">
        <v>476</v>
      </c>
      <c r="H422" s="140">
        <v>1</v>
      </c>
      <c r="I422" s="141"/>
      <c r="J422" s="141">
        <f>ROUND(I422*H422,2)</f>
        <v>0</v>
      </c>
      <c r="K422" s="138" t="s">
        <v>177</v>
      </c>
      <c r="L422" s="31"/>
      <c r="M422" s="142" t="s">
        <v>3</v>
      </c>
      <c r="N422" s="143" t="s">
        <v>41</v>
      </c>
      <c r="O422" s="144">
        <v>0</v>
      </c>
      <c r="P422" s="144">
        <f>O422*H422</f>
        <v>0</v>
      </c>
      <c r="Q422" s="144">
        <v>0</v>
      </c>
      <c r="R422" s="144">
        <f>Q422*H422</f>
        <v>0</v>
      </c>
      <c r="S422" s="144">
        <v>0</v>
      </c>
      <c r="T422" s="145">
        <f>S422*H422</f>
        <v>0</v>
      </c>
      <c r="U422" s="30"/>
      <c r="V422" s="30"/>
      <c r="W422" s="30"/>
      <c r="X422" s="30"/>
      <c r="Y422" s="30"/>
      <c r="Z422" s="30"/>
      <c r="AA422" s="30"/>
      <c r="AB422" s="30"/>
      <c r="AC422" s="30"/>
      <c r="AD422" s="30"/>
      <c r="AE422" s="30"/>
      <c r="AR422" s="146" t="s">
        <v>477</v>
      </c>
      <c r="AT422" s="146" t="s">
        <v>175</v>
      </c>
      <c r="AU422" s="146" t="s">
        <v>79</v>
      </c>
      <c r="AY422" s="18" t="s">
        <v>173</v>
      </c>
      <c r="BE422" s="147">
        <f>IF(N422="základní",J422,0)</f>
        <v>0</v>
      </c>
      <c r="BF422" s="147">
        <f>IF(N422="snížená",J422,0)</f>
        <v>0</v>
      </c>
      <c r="BG422" s="147">
        <f>IF(N422="zákl. přenesená",J422,0)</f>
        <v>0</v>
      </c>
      <c r="BH422" s="147">
        <f>IF(N422="sníž. přenesená",J422,0)</f>
        <v>0</v>
      </c>
      <c r="BI422" s="147">
        <f>IF(N422="nulová",J422,0)</f>
        <v>0</v>
      </c>
      <c r="BJ422" s="18" t="s">
        <v>76</v>
      </c>
      <c r="BK422" s="147">
        <f>ROUND(I422*H422,2)</f>
        <v>0</v>
      </c>
      <c r="BL422" s="18" t="s">
        <v>477</v>
      </c>
      <c r="BM422" s="146" t="s">
        <v>2834</v>
      </c>
    </row>
    <row r="423" spans="1:65" s="12" customFormat="1" ht="22.9" customHeight="1">
      <c r="B423" s="123"/>
      <c r="D423" s="124" t="s">
        <v>69</v>
      </c>
      <c r="E423" s="133" t="s">
        <v>501</v>
      </c>
      <c r="F423" s="133" t="s">
        <v>502</v>
      </c>
      <c r="J423" s="134">
        <f>BK423</f>
        <v>0</v>
      </c>
      <c r="L423" s="123"/>
      <c r="M423" s="127"/>
      <c r="N423" s="128"/>
      <c r="O423" s="128"/>
      <c r="P423" s="129">
        <f>P424</f>
        <v>0</v>
      </c>
      <c r="Q423" s="128"/>
      <c r="R423" s="129">
        <f>R424</f>
        <v>0</v>
      </c>
      <c r="S423" s="128"/>
      <c r="T423" s="130">
        <f>T424</f>
        <v>0</v>
      </c>
      <c r="AR423" s="124" t="s">
        <v>197</v>
      </c>
      <c r="AT423" s="131" t="s">
        <v>69</v>
      </c>
      <c r="AU423" s="131" t="s">
        <v>76</v>
      </c>
      <c r="AY423" s="124" t="s">
        <v>173</v>
      </c>
      <c r="BK423" s="132">
        <f>BK424</f>
        <v>0</v>
      </c>
    </row>
    <row r="424" spans="1:65" s="2" customFormat="1" ht="16.5" customHeight="1">
      <c r="A424" s="30"/>
      <c r="B424" s="135"/>
      <c r="C424" s="136" t="s">
        <v>437</v>
      </c>
      <c r="D424" s="136" t="s">
        <v>175</v>
      </c>
      <c r="E424" s="137" t="s">
        <v>503</v>
      </c>
      <c r="F424" s="138" t="s">
        <v>504</v>
      </c>
      <c r="G424" s="139" t="s">
        <v>476</v>
      </c>
      <c r="H424" s="140">
        <v>1</v>
      </c>
      <c r="I424" s="141"/>
      <c r="J424" s="141">
        <f>ROUND(I424*H424,2)</f>
        <v>0</v>
      </c>
      <c r="K424" s="138" t="s">
        <v>177</v>
      </c>
      <c r="L424" s="31"/>
      <c r="M424" s="142" t="s">
        <v>3</v>
      </c>
      <c r="N424" s="143" t="s">
        <v>41</v>
      </c>
      <c r="O424" s="144">
        <v>0</v>
      </c>
      <c r="P424" s="144">
        <f>O424*H424</f>
        <v>0</v>
      </c>
      <c r="Q424" s="144">
        <v>0</v>
      </c>
      <c r="R424" s="144">
        <f>Q424*H424</f>
        <v>0</v>
      </c>
      <c r="S424" s="144">
        <v>0</v>
      </c>
      <c r="T424" s="145">
        <f>S424*H424</f>
        <v>0</v>
      </c>
      <c r="U424" s="30"/>
      <c r="V424" s="30"/>
      <c r="W424" s="30"/>
      <c r="X424" s="30"/>
      <c r="Y424" s="30"/>
      <c r="Z424" s="30"/>
      <c r="AA424" s="30"/>
      <c r="AB424" s="30"/>
      <c r="AC424" s="30"/>
      <c r="AD424" s="30"/>
      <c r="AE424" s="30"/>
      <c r="AR424" s="146" t="s">
        <v>477</v>
      </c>
      <c r="AT424" s="146" t="s">
        <v>175</v>
      </c>
      <c r="AU424" s="146" t="s">
        <v>79</v>
      </c>
      <c r="AY424" s="18" t="s">
        <v>173</v>
      </c>
      <c r="BE424" s="147">
        <f>IF(N424="základní",J424,0)</f>
        <v>0</v>
      </c>
      <c r="BF424" s="147">
        <f>IF(N424="snížená",J424,0)</f>
        <v>0</v>
      </c>
      <c r="BG424" s="147">
        <f>IF(N424="zákl. přenesená",J424,0)</f>
        <v>0</v>
      </c>
      <c r="BH424" s="147">
        <f>IF(N424="sníž. přenesená",J424,0)</f>
        <v>0</v>
      </c>
      <c r="BI424" s="147">
        <f>IF(N424="nulová",J424,0)</f>
        <v>0</v>
      </c>
      <c r="BJ424" s="18" t="s">
        <v>76</v>
      </c>
      <c r="BK424" s="147">
        <f>ROUND(I424*H424,2)</f>
        <v>0</v>
      </c>
      <c r="BL424" s="18" t="s">
        <v>477</v>
      </c>
      <c r="BM424" s="146" t="s">
        <v>2835</v>
      </c>
    </row>
    <row r="425" spans="1:65" s="12" customFormat="1" ht="22.9" customHeight="1">
      <c r="B425" s="123"/>
      <c r="D425" s="124" t="s">
        <v>69</v>
      </c>
      <c r="E425" s="133" t="s">
        <v>505</v>
      </c>
      <c r="F425" s="133" t="s">
        <v>506</v>
      </c>
      <c r="J425" s="134">
        <f>BK425</f>
        <v>0</v>
      </c>
      <c r="L425" s="123"/>
      <c r="M425" s="127"/>
      <c r="N425" s="128"/>
      <c r="O425" s="128"/>
      <c r="P425" s="129">
        <f>P426</f>
        <v>0</v>
      </c>
      <c r="Q425" s="128"/>
      <c r="R425" s="129">
        <f>R426</f>
        <v>0</v>
      </c>
      <c r="S425" s="128"/>
      <c r="T425" s="130">
        <f>T426</f>
        <v>0</v>
      </c>
      <c r="AR425" s="124" t="s">
        <v>197</v>
      </c>
      <c r="AT425" s="131" t="s">
        <v>69</v>
      </c>
      <c r="AU425" s="131" t="s">
        <v>76</v>
      </c>
      <c r="AY425" s="124" t="s">
        <v>173</v>
      </c>
      <c r="BK425" s="132">
        <f>BK426</f>
        <v>0</v>
      </c>
    </row>
    <row r="426" spans="1:65" s="2" customFormat="1" ht="16.5" customHeight="1">
      <c r="A426" s="30"/>
      <c r="B426" s="135"/>
      <c r="C426" s="136" t="s">
        <v>440</v>
      </c>
      <c r="D426" s="136" t="s">
        <v>175</v>
      </c>
      <c r="E426" s="137" t="s">
        <v>507</v>
      </c>
      <c r="F426" s="138" t="s">
        <v>506</v>
      </c>
      <c r="G426" s="139" t="s">
        <v>476</v>
      </c>
      <c r="H426" s="140">
        <v>1</v>
      </c>
      <c r="I426" s="141"/>
      <c r="J426" s="141">
        <f>ROUND(I426*H426,2)</f>
        <v>0</v>
      </c>
      <c r="K426" s="138" t="s">
        <v>177</v>
      </c>
      <c r="L426" s="31"/>
      <c r="M426" s="181" t="s">
        <v>3</v>
      </c>
      <c r="N426" s="182" t="s">
        <v>41</v>
      </c>
      <c r="O426" s="183">
        <v>0</v>
      </c>
      <c r="P426" s="183">
        <f>O426*H426</f>
        <v>0</v>
      </c>
      <c r="Q426" s="183">
        <v>0</v>
      </c>
      <c r="R426" s="183">
        <f>Q426*H426</f>
        <v>0</v>
      </c>
      <c r="S426" s="183">
        <v>0</v>
      </c>
      <c r="T426" s="184">
        <f>S426*H426</f>
        <v>0</v>
      </c>
      <c r="U426" s="30"/>
      <c r="V426" s="30"/>
      <c r="W426" s="30"/>
      <c r="X426" s="30"/>
      <c r="Y426" s="30"/>
      <c r="Z426" s="30"/>
      <c r="AA426" s="30"/>
      <c r="AB426" s="30"/>
      <c r="AC426" s="30"/>
      <c r="AD426" s="30"/>
      <c r="AE426" s="30"/>
      <c r="AR426" s="146" t="s">
        <v>477</v>
      </c>
      <c r="AT426" s="146" t="s">
        <v>175</v>
      </c>
      <c r="AU426" s="146" t="s">
        <v>79</v>
      </c>
      <c r="AY426" s="18" t="s">
        <v>173</v>
      </c>
      <c r="BE426" s="147">
        <f>IF(N426="základní",J426,0)</f>
        <v>0</v>
      </c>
      <c r="BF426" s="147">
        <f>IF(N426="snížená",J426,0)</f>
        <v>0</v>
      </c>
      <c r="BG426" s="147">
        <f>IF(N426="zákl. přenesená",J426,0)</f>
        <v>0</v>
      </c>
      <c r="BH426" s="147">
        <f>IF(N426="sníž. přenesená",J426,0)</f>
        <v>0</v>
      </c>
      <c r="BI426" s="147">
        <f>IF(N426="nulová",J426,0)</f>
        <v>0</v>
      </c>
      <c r="BJ426" s="18" t="s">
        <v>76</v>
      </c>
      <c r="BK426" s="147">
        <f>ROUND(I426*H426,2)</f>
        <v>0</v>
      </c>
      <c r="BL426" s="18" t="s">
        <v>477</v>
      </c>
      <c r="BM426" s="146" t="s">
        <v>2836</v>
      </c>
    </row>
    <row r="427" spans="1:65" s="2" customFormat="1" ht="6.95" customHeight="1">
      <c r="A427" s="30"/>
      <c r="B427" s="40"/>
      <c r="C427" s="41"/>
      <c r="D427" s="41"/>
      <c r="E427" s="41"/>
      <c r="F427" s="41"/>
      <c r="G427" s="41"/>
      <c r="H427" s="41"/>
      <c r="I427" s="41"/>
      <c r="J427" s="41"/>
      <c r="K427" s="41"/>
      <c r="L427" s="31"/>
      <c r="M427" s="30"/>
      <c r="O427" s="30"/>
      <c r="P427" s="30"/>
      <c r="Q427" s="30"/>
      <c r="R427" s="30"/>
      <c r="S427" s="30"/>
      <c r="T427" s="30"/>
      <c r="U427" s="30"/>
      <c r="V427" s="30"/>
      <c r="W427" s="30"/>
      <c r="X427" s="30"/>
      <c r="Y427" s="30"/>
      <c r="Z427" s="30"/>
      <c r="AA427" s="30"/>
      <c r="AB427" s="30"/>
      <c r="AC427" s="30"/>
      <c r="AD427" s="30"/>
      <c r="AE427" s="30"/>
    </row>
  </sheetData>
  <autoFilter ref="C100:K426"/>
  <mergeCells count="8">
    <mergeCell ref="E91:H91"/>
    <mergeCell ref="E93:H93"/>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1.25"/>
  <cols>
    <col min="1" max="1" width="8.33203125" style="185" customWidth="1"/>
    <col min="2" max="2" width="1.6640625" style="185" customWidth="1"/>
    <col min="3" max="4" width="5" style="185" customWidth="1"/>
    <col min="5" max="5" width="11.6640625" style="185" customWidth="1"/>
    <col min="6" max="6" width="9.1640625" style="185" customWidth="1"/>
    <col min="7" max="7" width="5" style="185" customWidth="1"/>
    <col min="8" max="8" width="77.83203125" style="185" customWidth="1"/>
    <col min="9" max="10" width="20" style="185" customWidth="1"/>
    <col min="11" max="11" width="1.6640625" style="185" customWidth="1"/>
  </cols>
  <sheetData>
    <row r="1" spans="2:11" s="1" customFormat="1" ht="37.5" customHeight="1"/>
    <row r="2" spans="2:11" s="1" customFormat="1" ht="7.5" customHeight="1">
      <c r="B2" s="186"/>
      <c r="C2" s="187"/>
      <c r="D2" s="187"/>
      <c r="E2" s="187"/>
      <c r="F2" s="187"/>
      <c r="G2" s="187"/>
      <c r="H2" s="187"/>
      <c r="I2" s="187"/>
      <c r="J2" s="187"/>
      <c r="K2" s="188"/>
    </row>
    <row r="3" spans="2:11" s="16" customFormat="1" ht="45" customHeight="1">
      <c r="B3" s="189"/>
      <c r="C3" s="300" t="s">
        <v>2837</v>
      </c>
      <c r="D3" s="300"/>
      <c r="E3" s="300"/>
      <c r="F3" s="300"/>
      <c r="G3" s="300"/>
      <c r="H3" s="300"/>
      <c r="I3" s="300"/>
      <c r="J3" s="300"/>
      <c r="K3" s="190"/>
    </row>
    <row r="4" spans="2:11" s="1" customFormat="1" ht="25.5" customHeight="1">
      <c r="B4" s="191"/>
      <c r="C4" s="305" t="s">
        <v>2838</v>
      </c>
      <c r="D4" s="305"/>
      <c r="E4" s="305"/>
      <c r="F4" s="305"/>
      <c r="G4" s="305"/>
      <c r="H4" s="305"/>
      <c r="I4" s="305"/>
      <c r="J4" s="305"/>
      <c r="K4" s="192"/>
    </row>
    <row r="5" spans="2:11" s="1" customFormat="1" ht="5.25" customHeight="1">
      <c r="B5" s="191"/>
      <c r="C5" s="193"/>
      <c r="D5" s="193"/>
      <c r="E5" s="193"/>
      <c r="F5" s="193"/>
      <c r="G5" s="193"/>
      <c r="H5" s="193"/>
      <c r="I5" s="193"/>
      <c r="J5" s="193"/>
      <c r="K5" s="192"/>
    </row>
    <row r="6" spans="2:11" s="1" customFormat="1" ht="15" customHeight="1">
      <c r="B6" s="191"/>
      <c r="C6" s="304" t="s">
        <v>2839</v>
      </c>
      <c r="D6" s="304"/>
      <c r="E6" s="304"/>
      <c r="F6" s="304"/>
      <c r="G6" s="304"/>
      <c r="H6" s="304"/>
      <c r="I6" s="304"/>
      <c r="J6" s="304"/>
      <c r="K6" s="192"/>
    </row>
    <row r="7" spans="2:11" s="1" customFormat="1" ht="15" customHeight="1">
      <c r="B7" s="195"/>
      <c r="C7" s="304" t="s">
        <v>2840</v>
      </c>
      <c r="D7" s="304"/>
      <c r="E7" s="304"/>
      <c r="F7" s="304"/>
      <c r="G7" s="304"/>
      <c r="H7" s="304"/>
      <c r="I7" s="304"/>
      <c r="J7" s="304"/>
      <c r="K7" s="192"/>
    </row>
    <row r="8" spans="2:11" s="1" customFormat="1" ht="12.75" customHeight="1">
      <c r="B8" s="195"/>
      <c r="C8" s="194"/>
      <c r="D8" s="194"/>
      <c r="E8" s="194"/>
      <c r="F8" s="194"/>
      <c r="G8" s="194"/>
      <c r="H8" s="194"/>
      <c r="I8" s="194"/>
      <c r="J8" s="194"/>
      <c r="K8" s="192"/>
    </row>
    <row r="9" spans="2:11" s="1" customFormat="1" ht="15" customHeight="1">
      <c r="B9" s="195"/>
      <c r="C9" s="304" t="s">
        <v>2841</v>
      </c>
      <c r="D9" s="304"/>
      <c r="E9" s="304"/>
      <c r="F9" s="304"/>
      <c r="G9" s="304"/>
      <c r="H9" s="304"/>
      <c r="I9" s="304"/>
      <c r="J9" s="304"/>
      <c r="K9" s="192"/>
    </row>
    <row r="10" spans="2:11" s="1" customFormat="1" ht="15" customHeight="1">
      <c r="B10" s="195"/>
      <c r="C10" s="194"/>
      <c r="D10" s="304" t="s">
        <v>2842</v>
      </c>
      <c r="E10" s="304"/>
      <c r="F10" s="304"/>
      <c r="G10" s="304"/>
      <c r="H10" s="304"/>
      <c r="I10" s="304"/>
      <c r="J10" s="304"/>
      <c r="K10" s="192"/>
    </row>
    <row r="11" spans="2:11" s="1" customFormat="1" ht="15" customHeight="1">
      <c r="B11" s="195"/>
      <c r="C11" s="196"/>
      <c r="D11" s="304" t="s">
        <v>2843</v>
      </c>
      <c r="E11" s="304"/>
      <c r="F11" s="304"/>
      <c r="G11" s="304"/>
      <c r="H11" s="304"/>
      <c r="I11" s="304"/>
      <c r="J11" s="304"/>
      <c r="K11" s="192"/>
    </row>
    <row r="12" spans="2:11" s="1" customFormat="1" ht="15" customHeight="1">
      <c r="B12" s="195"/>
      <c r="C12" s="196"/>
      <c r="D12" s="194"/>
      <c r="E12" s="194"/>
      <c r="F12" s="194"/>
      <c r="G12" s="194"/>
      <c r="H12" s="194"/>
      <c r="I12" s="194"/>
      <c r="J12" s="194"/>
      <c r="K12" s="192"/>
    </row>
    <row r="13" spans="2:11" s="1" customFormat="1" ht="15" customHeight="1">
      <c r="B13" s="195"/>
      <c r="C13" s="196"/>
      <c r="D13" s="197" t="s">
        <v>2844</v>
      </c>
      <c r="E13" s="194"/>
      <c r="F13" s="194"/>
      <c r="G13" s="194"/>
      <c r="H13" s="194"/>
      <c r="I13" s="194"/>
      <c r="J13" s="194"/>
      <c r="K13" s="192"/>
    </row>
    <row r="14" spans="2:11" s="1" customFormat="1" ht="12.75" customHeight="1">
      <c r="B14" s="195"/>
      <c r="C14" s="196"/>
      <c r="D14" s="196"/>
      <c r="E14" s="196"/>
      <c r="F14" s="196"/>
      <c r="G14" s="196"/>
      <c r="H14" s="196"/>
      <c r="I14" s="196"/>
      <c r="J14" s="196"/>
      <c r="K14" s="192"/>
    </row>
    <row r="15" spans="2:11" s="1" customFormat="1" ht="15" customHeight="1">
      <c r="B15" s="195"/>
      <c r="C15" s="196"/>
      <c r="D15" s="304" t="s">
        <v>2845</v>
      </c>
      <c r="E15" s="304"/>
      <c r="F15" s="304"/>
      <c r="G15" s="304"/>
      <c r="H15" s="304"/>
      <c r="I15" s="304"/>
      <c r="J15" s="304"/>
      <c r="K15" s="192"/>
    </row>
    <row r="16" spans="2:11" s="1" customFormat="1" ht="15" customHeight="1">
      <c r="B16" s="195"/>
      <c r="C16" s="196"/>
      <c r="D16" s="304" t="s">
        <v>2846</v>
      </c>
      <c r="E16" s="304"/>
      <c r="F16" s="304"/>
      <c r="G16" s="304"/>
      <c r="H16" s="304"/>
      <c r="I16" s="304"/>
      <c r="J16" s="304"/>
      <c r="K16" s="192"/>
    </row>
    <row r="17" spans="2:11" s="1" customFormat="1" ht="15" customHeight="1">
      <c r="B17" s="195"/>
      <c r="C17" s="196"/>
      <c r="D17" s="304" t="s">
        <v>2847</v>
      </c>
      <c r="E17" s="304"/>
      <c r="F17" s="304"/>
      <c r="G17" s="304"/>
      <c r="H17" s="304"/>
      <c r="I17" s="304"/>
      <c r="J17" s="304"/>
      <c r="K17" s="192"/>
    </row>
    <row r="18" spans="2:11" s="1" customFormat="1" ht="15" customHeight="1">
      <c r="B18" s="195"/>
      <c r="C18" s="196"/>
      <c r="D18" s="196"/>
      <c r="E18" s="198" t="s">
        <v>75</v>
      </c>
      <c r="F18" s="304" t="s">
        <v>2848</v>
      </c>
      <c r="G18" s="304"/>
      <c r="H18" s="304"/>
      <c r="I18" s="304"/>
      <c r="J18" s="304"/>
      <c r="K18" s="192"/>
    </row>
    <row r="19" spans="2:11" s="1" customFormat="1" ht="15" customHeight="1">
      <c r="B19" s="195"/>
      <c r="C19" s="196"/>
      <c r="D19" s="196"/>
      <c r="E19" s="198" t="s">
        <v>2849</v>
      </c>
      <c r="F19" s="304" t="s">
        <v>2850</v>
      </c>
      <c r="G19" s="304"/>
      <c r="H19" s="304"/>
      <c r="I19" s="304"/>
      <c r="J19" s="304"/>
      <c r="K19" s="192"/>
    </row>
    <row r="20" spans="2:11" s="1" customFormat="1" ht="15" customHeight="1">
      <c r="B20" s="195"/>
      <c r="C20" s="196"/>
      <c r="D20" s="196"/>
      <c r="E20" s="198" t="s">
        <v>2851</v>
      </c>
      <c r="F20" s="304" t="s">
        <v>2852</v>
      </c>
      <c r="G20" s="304"/>
      <c r="H20" s="304"/>
      <c r="I20" s="304"/>
      <c r="J20" s="304"/>
      <c r="K20" s="192"/>
    </row>
    <row r="21" spans="2:11" s="1" customFormat="1" ht="15" customHeight="1">
      <c r="B21" s="195"/>
      <c r="C21" s="196"/>
      <c r="D21" s="196"/>
      <c r="E21" s="198" t="s">
        <v>2853</v>
      </c>
      <c r="F21" s="304" t="s">
        <v>2854</v>
      </c>
      <c r="G21" s="304"/>
      <c r="H21" s="304"/>
      <c r="I21" s="304"/>
      <c r="J21" s="304"/>
      <c r="K21" s="192"/>
    </row>
    <row r="22" spans="2:11" s="1" customFormat="1" ht="15" customHeight="1">
      <c r="B22" s="195"/>
      <c r="C22" s="196"/>
      <c r="D22" s="196"/>
      <c r="E22" s="198" t="s">
        <v>2855</v>
      </c>
      <c r="F22" s="304" t="s">
        <v>2856</v>
      </c>
      <c r="G22" s="304"/>
      <c r="H22" s="304"/>
      <c r="I22" s="304"/>
      <c r="J22" s="304"/>
      <c r="K22" s="192"/>
    </row>
    <row r="23" spans="2:11" s="1" customFormat="1" ht="15" customHeight="1">
      <c r="B23" s="195"/>
      <c r="C23" s="196"/>
      <c r="D23" s="196"/>
      <c r="E23" s="198" t="s">
        <v>2857</v>
      </c>
      <c r="F23" s="304" t="s">
        <v>2858</v>
      </c>
      <c r="G23" s="304"/>
      <c r="H23" s="304"/>
      <c r="I23" s="304"/>
      <c r="J23" s="304"/>
      <c r="K23" s="192"/>
    </row>
    <row r="24" spans="2:11" s="1" customFormat="1" ht="12.75" customHeight="1">
      <c r="B24" s="195"/>
      <c r="C24" s="196"/>
      <c r="D24" s="196"/>
      <c r="E24" s="196"/>
      <c r="F24" s="196"/>
      <c r="G24" s="196"/>
      <c r="H24" s="196"/>
      <c r="I24" s="196"/>
      <c r="J24" s="196"/>
      <c r="K24" s="192"/>
    </row>
    <row r="25" spans="2:11" s="1" customFormat="1" ht="15" customHeight="1">
      <c r="B25" s="195"/>
      <c r="C25" s="304" t="s">
        <v>2859</v>
      </c>
      <c r="D25" s="304"/>
      <c r="E25" s="304"/>
      <c r="F25" s="304"/>
      <c r="G25" s="304"/>
      <c r="H25" s="304"/>
      <c r="I25" s="304"/>
      <c r="J25" s="304"/>
      <c r="K25" s="192"/>
    </row>
    <row r="26" spans="2:11" s="1" customFormat="1" ht="15" customHeight="1">
      <c r="B26" s="195"/>
      <c r="C26" s="304" t="s">
        <v>2860</v>
      </c>
      <c r="D26" s="304"/>
      <c r="E26" s="304"/>
      <c r="F26" s="304"/>
      <c r="G26" s="304"/>
      <c r="H26" s="304"/>
      <c r="I26" s="304"/>
      <c r="J26" s="304"/>
      <c r="K26" s="192"/>
    </row>
    <row r="27" spans="2:11" s="1" customFormat="1" ht="15" customHeight="1">
      <c r="B27" s="195"/>
      <c r="C27" s="194"/>
      <c r="D27" s="304" t="s">
        <v>2861</v>
      </c>
      <c r="E27" s="304"/>
      <c r="F27" s="304"/>
      <c r="G27" s="304"/>
      <c r="H27" s="304"/>
      <c r="I27" s="304"/>
      <c r="J27" s="304"/>
      <c r="K27" s="192"/>
    </row>
    <row r="28" spans="2:11" s="1" customFormat="1" ht="15" customHeight="1">
      <c r="B28" s="195"/>
      <c r="C28" s="196"/>
      <c r="D28" s="304" t="s">
        <v>2862</v>
      </c>
      <c r="E28" s="304"/>
      <c r="F28" s="304"/>
      <c r="G28" s="304"/>
      <c r="H28" s="304"/>
      <c r="I28" s="304"/>
      <c r="J28" s="304"/>
      <c r="K28" s="192"/>
    </row>
    <row r="29" spans="2:11" s="1" customFormat="1" ht="12.75" customHeight="1">
      <c r="B29" s="195"/>
      <c r="C29" s="196"/>
      <c r="D29" s="196"/>
      <c r="E29" s="196"/>
      <c r="F29" s="196"/>
      <c r="G29" s="196"/>
      <c r="H29" s="196"/>
      <c r="I29" s="196"/>
      <c r="J29" s="196"/>
      <c r="K29" s="192"/>
    </row>
    <row r="30" spans="2:11" s="1" customFormat="1" ht="15" customHeight="1">
      <c r="B30" s="195"/>
      <c r="C30" s="196"/>
      <c r="D30" s="304" t="s">
        <v>2863</v>
      </c>
      <c r="E30" s="304"/>
      <c r="F30" s="304"/>
      <c r="G30" s="304"/>
      <c r="H30" s="304"/>
      <c r="I30" s="304"/>
      <c r="J30" s="304"/>
      <c r="K30" s="192"/>
    </row>
    <row r="31" spans="2:11" s="1" customFormat="1" ht="15" customHeight="1">
      <c r="B31" s="195"/>
      <c r="C31" s="196"/>
      <c r="D31" s="304" t="s">
        <v>2864</v>
      </c>
      <c r="E31" s="304"/>
      <c r="F31" s="304"/>
      <c r="G31" s="304"/>
      <c r="H31" s="304"/>
      <c r="I31" s="304"/>
      <c r="J31" s="304"/>
      <c r="K31" s="192"/>
    </row>
    <row r="32" spans="2:11" s="1" customFormat="1" ht="12.75" customHeight="1">
      <c r="B32" s="195"/>
      <c r="C32" s="196"/>
      <c r="D32" s="196"/>
      <c r="E32" s="196"/>
      <c r="F32" s="196"/>
      <c r="G32" s="196"/>
      <c r="H32" s="196"/>
      <c r="I32" s="196"/>
      <c r="J32" s="196"/>
      <c r="K32" s="192"/>
    </row>
    <row r="33" spans="2:11" s="1" customFormat="1" ht="15" customHeight="1">
      <c r="B33" s="195"/>
      <c r="C33" s="196"/>
      <c r="D33" s="304" t="s">
        <v>2865</v>
      </c>
      <c r="E33" s="304"/>
      <c r="F33" s="304"/>
      <c r="G33" s="304"/>
      <c r="H33" s="304"/>
      <c r="I33" s="304"/>
      <c r="J33" s="304"/>
      <c r="K33" s="192"/>
    </row>
    <row r="34" spans="2:11" s="1" customFormat="1" ht="15" customHeight="1">
      <c r="B34" s="195"/>
      <c r="C34" s="196"/>
      <c r="D34" s="304" t="s">
        <v>2866</v>
      </c>
      <c r="E34" s="304"/>
      <c r="F34" s="304"/>
      <c r="G34" s="304"/>
      <c r="H34" s="304"/>
      <c r="I34" s="304"/>
      <c r="J34" s="304"/>
      <c r="K34" s="192"/>
    </row>
    <row r="35" spans="2:11" s="1" customFormat="1" ht="15" customHeight="1">
      <c r="B35" s="195"/>
      <c r="C35" s="196"/>
      <c r="D35" s="304" t="s">
        <v>2867</v>
      </c>
      <c r="E35" s="304"/>
      <c r="F35" s="304"/>
      <c r="G35" s="304"/>
      <c r="H35" s="304"/>
      <c r="I35" s="304"/>
      <c r="J35" s="304"/>
      <c r="K35" s="192"/>
    </row>
    <row r="36" spans="2:11" s="1" customFormat="1" ht="15" customHeight="1">
      <c r="B36" s="195"/>
      <c r="C36" s="196"/>
      <c r="D36" s="194"/>
      <c r="E36" s="197" t="s">
        <v>159</v>
      </c>
      <c r="F36" s="194"/>
      <c r="G36" s="304" t="s">
        <v>2868</v>
      </c>
      <c r="H36" s="304"/>
      <c r="I36" s="304"/>
      <c r="J36" s="304"/>
      <c r="K36" s="192"/>
    </row>
    <row r="37" spans="2:11" s="1" customFormat="1" ht="30.75" customHeight="1">
      <c r="B37" s="195"/>
      <c r="C37" s="196"/>
      <c r="D37" s="194"/>
      <c r="E37" s="197" t="s">
        <v>2869</v>
      </c>
      <c r="F37" s="194"/>
      <c r="G37" s="304" t="s">
        <v>2870</v>
      </c>
      <c r="H37" s="304"/>
      <c r="I37" s="304"/>
      <c r="J37" s="304"/>
      <c r="K37" s="192"/>
    </row>
    <row r="38" spans="2:11" s="1" customFormat="1" ht="15" customHeight="1">
      <c r="B38" s="195"/>
      <c r="C38" s="196"/>
      <c r="D38" s="194"/>
      <c r="E38" s="197" t="s">
        <v>51</v>
      </c>
      <c r="F38" s="194"/>
      <c r="G38" s="304" t="s">
        <v>2871</v>
      </c>
      <c r="H38" s="304"/>
      <c r="I38" s="304"/>
      <c r="J38" s="304"/>
      <c r="K38" s="192"/>
    </row>
    <row r="39" spans="2:11" s="1" customFormat="1" ht="15" customHeight="1">
      <c r="B39" s="195"/>
      <c r="C39" s="196"/>
      <c r="D39" s="194"/>
      <c r="E39" s="197" t="s">
        <v>52</v>
      </c>
      <c r="F39" s="194"/>
      <c r="G39" s="304" t="s">
        <v>2872</v>
      </c>
      <c r="H39" s="304"/>
      <c r="I39" s="304"/>
      <c r="J39" s="304"/>
      <c r="K39" s="192"/>
    </row>
    <row r="40" spans="2:11" s="1" customFormat="1" ht="15" customHeight="1">
      <c r="B40" s="195"/>
      <c r="C40" s="196"/>
      <c r="D40" s="194"/>
      <c r="E40" s="197" t="s">
        <v>160</v>
      </c>
      <c r="F40" s="194"/>
      <c r="G40" s="304" t="s">
        <v>2873</v>
      </c>
      <c r="H40" s="304"/>
      <c r="I40" s="304"/>
      <c r="J40" s="304"/>
      <c r="K40" s="192"/>
    </row>
    <row r="41" spans="2:11" s="1" customFormat="1" ht="15" customHeight="1">
      <c r="B41" s="195"/>
      <c r="C41" s="196"/>
      <c r="D41" s="194"/>
      <c r="E41" s="197" t="s">
        <v>161</v>
      </c>
      <c r="F41" s="194"/>
      <c r="G41" s="304" t="s">
        <v>2874</v>
      </c>
      <c r="H41" s="304"/>
      <c r="I41" s="304"/>
      <c r="J41" s="304"/>
      <c r="K41" s="192"/>
    </row>
    <row r="42" spans="2:11" s="1" customFormat="1" ht="15" customHeight="1">
      <c r="B42" s="195"/>
      <c r="C42" s="196"/>
      <c r="D42" s="194"/>
      <c r="E42" s="197" t="s">
        <v>2875</v>
      </c>
      <c r="F42" s="194"/>
      <c r="G42" s="304" t="s">
        <v>2876</v>
      </c>
      <c r="H42" s="304"/>
      <c r="I42" s="304"/>
      <c r="J42" s="304"/>
      <c r="K42" s="192"/>
    </row>
    <row r="43" spans="2:11" s="1" customFormat="1" ht="15" customHeight="1">
      <c r="B43" s="195"/>
      <c r="C43" s="196"/>
      <c r="D43" s="194"/>
      <c r="E43" s="197"/>
      <c r="F43" s="194"/>
      <c r="G43" s="304" t="s">
        <v>2877</v>
      </c>
      <c r="H43" s="304"/>
      <c r="I43" s="304"/>
      <c r="J43" s="304"/>
      <c r="K43" s="192"/>
    </row>
    <row r="44" spans="2:11" s="1" customFormat="1" ht="15" customHeight="1">
      <c r="B44" s="195"/>
      <c r="C44" s="196"/>
      <c r="D44" s="194"/>
      <c r="E44" s="197" t="s">
        <v>2878</v>
      </c>
      <c r="F44" s="194"/>
      <c r="G44" s="304" t="s">
        <v>2879</v>
      </c>
      <c r="H44" s="304"/>
      <c r="I44" s="304"/>
      <c r="J44" s="304"/>
      <c r="K44" s="192"/>
    </row>
    <row r="45" spans="2:11" s="1" customFormat="1" ht="15" customHeight="1">
      <c r="B45" s="195"/>
      <c r="C45" s="196"/>
      <c r="D45" s="194"/>
      <c r="E45" s="197" t="s">
        <v>163</v>
      </c>
      <c r="F45" s="194"/>
      <c r="G45" s="304" t="s">
        <v>2880</v>
      </c>
      <c r="H45" s="304"/>
      <c r="I45" s="304"/>
      <c r="J45" s="304"/>
      <c r="K45" s="192"/>
    </row>
    <row r="46" spans="2:11" s="1" customFormat="1" ht="12.75" customHeight="1">
      <c r="B46" s="195"/>
      <c r="C46" s="196"/>
      <c r="D46" s="194"/>
      <c r="E46" s="194"/>
      <c r="F46" s="194"/>
      <c r="G46" s="194"/>
      <c r="H46" s="194"/>
      <c r="I46" s="194"/>
      <c r="J46" s="194"/>
      <c r="K46" s="192"/>
    </row>
    <row r="47" spans="2:11" s="1" customFormat="1" ht="15" customHeight="1">
      <c r="B47" s="195"/>
      <c r="C47" s="196"/>
      <c r="D47" s="304" t="s">
        <v>2881</v>
      </c>
      <c r="E47" s="304"/>
      <c r="F47" s="304"/>
      <c r="G47" s="304"/>
      <c r="H47" s="304"/>
      <c r="I47" s="304"/>
      <c r="J47" s="304"/>
      <c r="K47" s="192"/>
    </row>
    <row r="48" spans="2:11" s="1" customFormat="1" ht="15" customHeight="1">
      <c r="B48" s="195"/>
      <c r="C48" s="196"/>
      <c r="D48" s="196"/>
      <c r="E48" s="304" t="s">
        <v>2882</v>
      </c>
      <c r="F48" s="304"/>
      <c r="G48" s="304"/>
      <c r="H48" s="304"/>
      <c r="I48" s="304"/>
      <c r="J48" s="304"/>
      <c r="K48" s="192"/>
    </row>
    <row r="49" spans="2:11" s="1" customFormat="1" ht="15" customHeight="1">
      <c r="B49" s="195"/>
      <c r="C49" s="196"/>
      <c r="D49" s="196"/>
      <c r="E49" s="304" t="s">
        <v>2883</v>
      </c>
      <c r="F49" s="304"/>
      <c r="G49" s="304"/>
      <c r="H49" s="304"/>
      <c r="I49" s="304"/>
      <c r="J49" s="304"/>
      <c r="K49" s="192"/>
    </row>
    <row r="50" spans="2:11" s="1" customFormat="1" ht="15" customHeight="1">
      <c r="B50" s="195"/>
      <c r="C50" s="196"/>
      <c r="D50" s="196"/>
      <c r="E50" s="304" t="s">
        <v>2884</v>
      </c>
      <c r="F50" s="304"/>
      <c r="G50" s="304"/>
      <c r="H50" s="304"/>
      <c r="I50" s="304"/>
      <c r="J50" s="304"/>
      <c r="K50" s="192"/>
    </row>
    <row r="51" spans="2:11" s="1" customFormat="1" ht="15" customHeight="1">
      <c r="B51" s="195"/>
      <c r="C51" s="196"/>
      <c r="D51" s="304" t="s">
        <v>2885</v>
      </c>
      <c r="E51" s="304"/>
      <c r="F51" s="304"/>
      <c r="G51" s="304"/>
      <c r="H51" s="304"/>
      <c r="I51" s="304"/>
      <c r="J51" s="304"/>
      <c r="K51" s="192"/>
    </row>
    <row r="52" spans="2:11" s="1" customFormat="1" ht="25.5" customHeight="1">
      <c r="B52" s="191"/>
      <c r="C52" s="305" t="s">
        <v>2886</v>
      </c>
      <c r="D52" s="305"/>
      <c r="E52" s="305"/>
      <c r="F52" s="305"/>
      <c r="G52" s="305"/>
      <c r="H52" s="305"/>
      <c r="I52" s="305"/>
      <c r="J52" s="305"/>
      <c r="K52" s="192"/>
    </row>
    <row r="53" spans="2:11" s="1" customFormat="1" ht="5.25" customHeight="1">
      <c r="B53" s="191"/>
      <c r="C53" s="193"/>
      <c r="D53" s="193"/>
      <c r="E53" s="193"/>
      <c r="F53" s="193"/>
      <c r="G53" s="193"/>
      <c r="H53" s="193"/>
      <c r="I53" s="193"/>
      <c r="J53" s="193"/>
      <c r="K53" s="192"/>
    </row>
    <row r="54" spans="2:11" s="1" customFormat="1" ht="15" customHeight="1">
      <c r="B54" s="191"/>
      <c r="C54" s="304" t="s">
        <v>2887</v>
      </c>
      <c r="D54" s="304"/>
      <c r="E54" s="304"/>
      <c r="F54" s="304"/>
      <c r="G54" s="304"/>
      <c r="H54" s="304"/>
      <c r="I54" s="304"/>
      <c r="J54" s="304"/>
      <c r="K54" s="192"/>
    </row>
    <row r="55" spans="2:11" s="1" customFormat="1" ht="15" customHeight="1">
      <c r="B55" s="191"/>
      <c r="C55" s="304" t="s">
        <v>2888</v>
      </c>
      <c r="D55" s="304"/>
      <c r="E55" s="304"/>
      <c r="F55" s="304"/>
      <c r="G55" s="304"/>
      <c r="H55" s="304"/>
      <c r="I55" s="304"/>
      <c r="J55" s="304"/>
      <c r="K55" s="192"/>
    </row>
    <row r="56" spans="2:11" s="1" customFormat="1" ht="12.75" customHeight="1">
      <c r="B56" s="191"/>
      <c r="C56" s="194"/>
      <c r="D56" s="194"/>
      <c r="E56" s="194"/>
      <c r="F56" s="194"/>
      <c r="G56" s="194"/>
      <c r="H56" s="194"/>
      <c r="I56" s="194"/>
      <c r="J56" s="194"/>
      <c r="K56" s="192"/>
    </row>
    <row r="57" spans="2:11" s="1" customFormat="1" ht="15" customHeight="1">
      <c r="B57" s="191"/>
      <c r="C57" s="304" t="s">
        <v>2889</v>
      </c>
      <c r="D57" s="304"/>
      <c r="E57" s="304"/>
      <c r="F57" s="304"/>
      <c r="G57" s="304"/>
      <c r="H57" s="304"/>
      <c r="I57" s="304"/>
      <c r="J57" s="304"/>
      <c r="K57" s="192"/>
    </row>
    <row r="58" spans="2:11" s="1" customFormat="1" ht="15" customHeight="1">
      <c r="B58" s="191"/>
      <c r="C58" s="196"/>
      <c r="D58" s="304" t="s">
        <v>2890</v>
      </c>
      <c r="E58" s="304"/>
      <c r="F58" s="304"/>
      <c r="G58" s="304"/>
      <c r="H58" s="304"/>
      <c r="I58" s="304"/>
      <c r="J58" s="304"/>
      <c r="K58" s="192"/>
    </row>
    <row r="59" spans="2:11" s="1" customFormat="1" ht="15" customHeight="1">
      <c r="B59" s="191"/>
      <c r="C59" s="196"/>
      <c r="D59" s="304" t="s">
        <v>2891</v>
      </c>
      <c r="E59" s="304"/>
      <c r="F59" s="304"/>
      <c r="G59" s="304"/>
      <c r="H59" s="304"/>
      <c r="I59" s="304"/>
      <c r="J59" s="304"/>
      <c r="K59" s="192"/>
    </row>
    <row r="60" spans="2:11" s="1" customFormat="1" ht="15" customHeight="1">
      <c r="B60" s="191"/>
      <c r="C60" s="196"/>
      <c r="D60" s="304" t="s">
        <v>2892</v>
      </c>
      <c r="E60" s="304"/>
      <c r="F60" s="304"/>
      <c r="G60" s="304"/>
      <c r="H60" s="304"/>
      <c r="I60" s="304"/>
      <c r="J60" s="304"/>
      <c r="K60" s="192"/>
    </row>
    <row r="61" spans="2:11" s="1" customFormat="1" ht="15" customHeight="1">
      <c r="B61" s="191"/>
      <c r="C61" s="196"/>
      <c r="D61" s="304" t="s">
        <v>2893</v>
      </c>
      <c r="E61" s="304"/>
      <c r="F61" s="304"/>
      <c r="G61" s="304"/>
      <c r="H61" s="304"/>
      <c r="I61" s="304"/>
      <c r="J61" s="304"/>
      <c r="K61" s="192"/>
    </row>
    <row r="62" spans="2:11" s="1" customFormat="1" ht="15" customHeight="1">
      <c r="B62" s="191"/>
      <c r="C62" s="196"/>
      <c r="D62" s="306" t="s">
        <v>2894</v>
      </c>
      <c r="E62" s="306"/>
      <c r="F62" s="306"/>
      <c r="G62" s="306"/>
      <c r="H62" s="306"/>
      <c r="I62" s="306"/>
      <c r="J62" s="306"/>
      <c r="K62" s="192"/>
    </row>
    <row r="63" spans="2:11" s="1" customFormat="1" ht="15" customHeight="1">
      <c r="B63" s="191"/>
      <c r="C63" s="196"/>
      <c r="D63" s="304" t="s">
        <v>2895</v>
      </c>
      <c r="E63" s="304"/>
      <c r="F63" s="304"/>
      <c r="G63" s="304"/>
      <c r="H63" s="304"/>
      <c r="I63" s="304"/>
      <c r="J63" s="304"/>
      <c r="K63" s="192"/>
    </row>
    <row r="64" spans="2:11" s="1" customFormat="1" ht="12.75" customHeight="1">
      <c r="B64" s="191"/>
      <c r="C64" s="196"/>
      <c r="D64" s="196"/>
      <c r="E64" s="199"/>
      <c r="F64" s="196"/>
      <c r="G64" s="196"/>
      <c r="H64" s="196"/>
      <c r="I64" s="196"/>
      <c r="J64" s="196"/>
      <c r="K64" s="192"/>
    </row>
    <row r="65" spans="2:11" s="1" customFormat="1" ht="15" customHeight="1">
      <c r="B65" s="191"/>
      <c r="C65" s="196"/>
      <c r="D65" s="304" t="s">
        <v>2896</v>
      </c>
      <c r="E65" s="304"/>
      <c r="F65" s="304"/>
      <c r="G65" s="304"/>
      <c r="H65" s="304"/>
      <c r="I65" s="304"/>
      <c r="J65" s="304"/>
      <c r="K65" s="192"/>
    </row>
    <row r="66" spans="2:11" s="1" customFormat="1" ht="15" customHeight="1">
      <c r="B66" s="191"/>
      <c r="C66" s="196"/>
      <c r="D66" s="306" t="s">
        <v>2897</v>
      </c>
      <c r="E66" s="306"/>
      <c r="F66" s="306"/>
      <c r="G66" s="306"/>
      <c r="H66" s="306"/>
      <c r="I66" s="306"/>
      <c r="J66" s="306"/>
      <c r="K66" s="192"/>
    </row>
    <row r="67" spans="2:11" s="1" customFormat="1" ht="15" customHeight="1">
      <c r="B67" s="191"/>
      <c r="C67" s="196"/>
      <c r="D67" s="304" t="s">
        <v>2898</v>
      </c>
      <c r="E67" s="304"/>
      <c r="F67" s="304"/>
      <c r="G67" s="304"/>
      <c r="H67" s="304"/>
      <c r="I67" s="304"/>
      <c r="J67" s="304"/>
      <c r="K67" s="192"/>
    </row>
    <row r="68" spans="2:11" s="1" customFormat="1" ht="15" customHeight="1">
      <c r="B68" s="191"/>
      <c r="C68" s="196"/>
      <c r="D68" s="304" t="s">
        <v>2899</v>
      </c>
      <c r="E68" s="304"/>
      <c r="F68" s="304"/>
      <c r="G68" s="304"/>
      <c r="H68" s="304"/>
      <c r="I68" s="304"/>
      <c r="J68" s="304"/>
      <c r="K68" s="192"/>
    </row>
    <row r="69" spans="2:11" s="1" customFormat="1" ht="15" customHeight="1">
      <c r="B69" s="191"/>
      <c r="C69" s="196"/>
      <c r="D69" s="304" t="s">
        <v>2900</v>
      </c>
      <c r="E69" s="304"/>
      <c r="F69" s="304"/>
      <c r="G69" s="304"/>
      <c r="H69" s="304"/>
      <c r="I69" s="304"/>
      <c r="J69" s="304"/>
      <c r="K69" s="192"/>
    </row>
    <row r="70" spans="2:11" s="1" customFormat="1" ht="15" customHeight="1">
      <c r="B70" s="191"/>
      <c r="C70" s="196"/>
      <c r="D70" s="304" t="s">
        <v>2901</v>
      </c>
      <c r="E70" s="304"/>
      <c r="F70" s="304"/>
      <c r="G70" s="304"/>
      <c r="H70" s="304"/>
      <c r="I70" s="304"/>
      <c r="J70" s="304"/>
      <c r="K70" s="192"/>
    </row>
    <row r="71" spans="2:11" s="1" customFormat="1" ht="12.75" customHeight="1">
      <c r="B71" s="200"/>
      <c r="C71" s="201"/>
      <c r="D71" s="201"/>
      <c r="E71" s="201"/>
      <c r="F71" s="201"/>
      <c r="G71" s="201"/>
      <c r="H71" s="201"/>
      <c r="I71" s="201"/>
      <c r="J71" s="201"/>
      <c r="K71" s="202"/>
    </row>
    <row r="72" spans="2:11" s="1" customFormat="1" ht="18.75" customHeight="1">
      <c r="B72" s="203"/>
      <c r="C72" s="203"/>
      <c r="D72" s="203"/>
      <c r="E72" s="203"/>
      <c r="F72" s="203"/>
      <c r="G72" s="203"/>
      <c r="H72" s="203"/>
      <c r="I72" s="203"/>
      <c r="J72" s="203"/>
      <c r="K72" s="204"/>
    </row>
    <row r="73" spans="2:11" s="1" customFormat="1" ht="18.75" customHeight="1">
      <c r="B73" s="204"/>
      <c r="C73" s="204"/>
      <c r="D73" s="204"/>
      <c r="E73" s="204"/>
      <c r="F73" s="204"/>
      <c r="G73" s="204"/>
      <c r="H73" s="204"/>
      <c r="I73" s="204"/>
      <c r="J73" s="204"/>
      <c r="K73" s="204"/>
    </row>
    <row r="74" spans="2:11" s="1" customFormat="1" ht="7.5" customHeight="1">
      <c r="B74" s="205"/>
      <c r="C74" s="206"/>
      <c r="D74" s="206"/>
      <c r="E74" s="206"/>
      <c r="F74" s="206"/>
      <c r="G74" s="206"/>
      <c r="H74" s="206"/>
      <c r="I74" s="206"/>
      <c r="J74" s="206"/>
      <c r="K74" s="207"/>
    </row>
    <row r="75" spans="2:11" s="1" customFormat="1" ht="45" customHeight="1">
      <c r="B75" s="208"/>
      <c r="C75" s="299" t="s">
        <v>2902</v>
      </c>
      <c r="D75" s="299"/>
      <c r="E75" s="299"/>
      <c r="F75" s="299"/>
      <c r="G75" s="299"/>
      <c r="H75" s="299"/>
      <c r="I75" s="299"/>
      <c r="J75" s="299"/>
      <c r="K75" s="209"/>
    </row>
    <row r="76" spans="2:11" s="1" customFormat="1" ht="17.25" customHeight="1">
      <c r="B76" s="208"/>
      <c r="C76" s="210" t="s">
        <v>2903</v>
      </c>
      <c r="D76" s="210"/>
      <c r="E76" s="210"/>
      <c r="F76" s="210" t="s">
        <v>2904</v>
      </c>
      <c r="G76" s="211"/>
      <c r="H76" s="210" t="s">
        <v>52</v>
      </c>
      <c r="I76" s="210" t="s">
        <v>55</v>
      </c>
      <c r="J76" s="210" t="s">
        <v>2905</v>
      </c>
      <c r="K76" s="209"/>
    </row>
    <row r="77" spans="2:11" s="1" customFormat="1" ht="17.25" customHeight="1">
      <c r="B77" s="208"/>
      <c r="C77" s="212" t="s">
        <v>2906</v>
      </c>
      <c r="D77" s="212"/>
      <c r="E77" s="212"/>
      <c r="F77" s="213" t="s">
        <v>2907</v>
      </c>
      <c r="G77" s="214"/>
      <c r="H77" s="212"/>
      <c r="I77" s="212"/>
      <c r="J77" s="212" t="s">
        <v>2908</v>
      </c>
      <c r="K77" s="209"/>
    </row>
    <row r="78" spans="2:11" s="1" customFormat="1" ht="5.25" customHeight="1">
      <c r="B78" s="208"/>
      <c r="C78" s="215"/>
      <c r="D78" s="215"/>
      <c r="E78" s="215"/>
      <c r="F78" s="215"/>
      <c r="G78" s="216"/>
      <c r="H78" s="215"/>
      <c r="I78" s="215"/>
      <c r="J78" s="215"/>
      <c r="K78" s="209"/>
    </row>
    <row r="79" spans="2:11" s="1" customFormat="1" ht="15" customHeight="1">
      <c r="B79" s="208"/>
      <c r="C79" s="197" t="s">
        <v>51</v>
      </c>
      <c r="D79" s="215"/>
      <c r="E79" s="215"/>
      <c r="F79" s="217" t="s">
        <v>2909</v>
      </c>
      <c r="G79" s="216"/>
      <c r="H79" s="197" t="s">
        <v>2910</v>
      </c>
      <c r="I79" s="197" t="s">
        <v>2911</v>
      </c>
      <c r="J79" s="197">
        <v>20</v>
      </c>
      <c r="K79" s="209"/>
    </row>
    <row r="80" spans="2:11" s="1" customFormat="1" ht="15" customHeight="1">
      <c r="B80" s="208"/>
      <c r="C80" s="197" t="s">
        <v>2912</v>
      </c>
      <c r="D80" s="197"/>
      <c r="E80" s="197"/>
      <c r="F80" s="217" t="s">
        <v>2909</v>
      </c>
      <c r="G80" s="216"/>
      <c r="H80" s="197" t="s">
        <v>2913</v>
      </c>
      <c r="I80" s="197" t="s">
        <v>2911</v>
      </c>
      <c r="J80" s="197">
        <v>120</v>
      </c>
      <c r="K80" s="209"/>
    </row>
    <row r="81" spans="2:11" s="1" customFormat="1" ht="15" customHeight="1">
      <c r="B81" s="218"/>
      <c r="C81" s="197" t="s">
        <v>2914</v>
      </c>
      <c r="D81" s="197"/>
      <c r="E81" s="197"/>
      <c r="F81" s="217" t="s">
        <v>2915</v>
      </c>
      <c r="G81" s="216"/>
      <c r="H81" s="197" t="s">
        <v>2916</v>
      </c>
      <c r="I81" s="197" t="s">
        <v>2911</v>
      </c>
      <c r="J81" s="197">
        <v>50</v>
      </c>
      <c r="K81" s="209"/>
    </row>
    <row r="82" spans="2:11" s="1" customFormat="1" ht="15" customHeight="1">
      <c r="B82" s="218"/>
      <c r="C82" s="197" t="s">
        <v>2917</v>
      </c>
      <c r="D82" s="197"/>
      <c r="E82" s="197"/>
      <c r="F82" s="217" t="s">
        <v>2909</v>
      </c>
      <c r="G82" s="216"/>
      <c r="H82" s="197" t="s">
        <v>2918</v>
      </c>
      <c r="I82" s="197" t="s">
        <v>2919</v>
      </c>
      <c r="J82" s="197"/>
      <c r="K82" s="209"/>
    </row>
    <row r="83" spans="2:11" s="1" customFormat="1" ht="15" customHeight="1">
      <c r="B83" s="218"/>
      <c r="C83" s="219" t="s">
        <v>2920</v>
      </c>
      <c r="D83" s="219"/>
      <c r="E83" s="219"/>
      <c r="F83" s="220" t="s">
        <v>2915</v>
      </c>
      <c r="G83" s="219"/>
      <c r="H83" s="219" t="s">
        <v>2921</v>
      </c>
      <c r="I83" s="219" t="s">
        <v>2911</v>
      </c>
      <c r="J83" s="219">
        <v>15</v>
      </c>
      <c r="K83" s="209"/>
    </row>
    <row r="84" spans="2:11" s="1" customFormat="1" ht="15" customHeight="1">
      <c r="B84" s="218"/>
      <c r="C84" s="219" t="s">
        <v>2922</v>
      </c>
      <c r="D84" s="219"/>
      <c r="E84" s="219"/>
      <c r="F84" s="220" t="s">
        <v>2915</v>
      </c>
      <c r="G84" s="219"/>
      <c r="H84" s="219" t="s">
        <v>2923</v>
      </c>
      <c r="I84" s="219" t="s">
        <v>2911</v>
      </c>
      <c r="J84" s="219">
        <v>15</v>
      </c>
      <c r="K84" s="209"/>
    </row>
    <row r="85" spans="2:11" s="1" customFormat="1" ht="15" customHeight="1">
      <c r="B85" s="218"/>
      <c r="C85" s="219" t="s">
        <v>2924</v>
      </c>
      <c r="D85" s="219"/>
      <c r="E85" s="219"/>
      <c r="F85" s="220" t="s">
        <v>2915</v>
      </c>
      <c r="G85" s="219"/>
      <c r="H85" s="219" t="s">
        <v>2925</v>
      </c>
      <c r="I85" s="219" t="s">
        <v>2911</v>
      </c>
      <c r="J85" s="219">
        <v>20</v>
      </c>
      <c r="K85" s="209"/>
    </row>
    <row r="86" spans="2:11" s="1" customFormat="1" ht="15" customHeight="1">
      <c r="B86" s="218"/>
      <c r="C86" s="219" t="s">
        <v>2926</v>
      </c>
      <c r="D86" s="219"/>
      <c r="E86" s="219"/>
      <c r="F86" s="220" t="s">
        <v>2915</v>
      </c>
      <c r="G86" s="219"/>
      <c r="H86" s="219" t="s">
        <v>2927</v>
      </c>
      <c r="I86" s="219" t="s">
        <v>2911</v>
      </c>
      <c r="J86" s="219">
        <v>20</v>
      </c>
      <c r="K86" s="209"/>
    </row>
    <row r="87" spans="2:11" s="1" customFormat="1" ht="15" customHeight="1">
      <c r="B87" s="218"/>
      <c r="C87" s="197" t="s">
        <v>2928</v>
      </c>
      <c r="D87" s="197"/>
      <c r="E87" s="197"/>
      <c r="F87" s="217" t="s">
        <v>2915</v>
      </c>
      <c r="G87" s="216"/>
      <c r="H87" s="197" t="s">
        <v>2929</v>
      </c>
      <c r="I87" s="197" t="s">
        <v>2911</v>
      </c>
      <c r="J87" s="197">
        <v>50</v>
      </c>
      <c r="K87" s="209"/>
    </row>
    <row r="88" spans="2:11" s="1" customFormat="1" ht="15" customHeight="1">
      <c r="B88" s="218"/>
      <c r="C88" s="197" t="s">
        <v>2930</v>
      </c>
      <c r="D88" s="197"/>
      <c r="E88" s="197"/>
      <c r="F88" s="217" t="s">
        <v>2915</v>
      </c>
      <c r="G88" s="216"/>
      <c r="H88" s="197" t="s">
        <v>2931</v>
      </c>
      <c r="I88" s="197" t="s">
        <v>2911</v>
      </c>
      <c r="J88" s="197">
        <v>20</v>
      </c>
      <c r="K88" s="209"/>
    </row>
    <row r="89" spans="2:11" s="1" customFormat="1" ht="15" customHeight="1">
      <c r="B89" s="218"/>
      <c r="C89" s="197" t="s">
        <v>2932</v>
      </c>
      <c r="D89" s="197"/>
      <c r="E89" s="197"/>
      <c r="F89" s="217" t="s">
        <v>2915</v>
      </c>
      <c r="G89" s="216"/>
      <c r="H89" s="197" t="s">
        <v>2933</v>
      </c>
      <c r="I89" s="197" t="s">
        <v>2911</v>
      </c>
      <c r="J89" s="197">
        <v>20</v>
      </c>
      <c r="K89" s="209"/>
    </row>
    <row r="90" spans="2:11" s="1" customFormat="1" ht="15" customHeight="1">
      <c r="B90" s="218"/>
      <c r="C90" s="197" t="s">
        <v>2934</v>
      </c>
      <c r="D90" s="197"/>
      <c r="E90" s="197"/>
      <c r="F90" s="217" t="s">
        <v>2915</v>
      </c>
      <c r="G90" s="216"/>
      <c r="H90" s="197" t="s">
        <v>2935</v>
      </c>
      <c r="I90" s="197" t="s">
        <v>2911</v>
      </c>
      <c r="J90" s="197">
        <v>50</v>
      </c>
      <c r="K90" s="209"/>
    </row>
    <row r="91" spans="2:11" s="1" customFormat="1" ht="15" customHeight="1">
      <c r="B91" s="218"/>
      <c r="C91" s="197" t="s">
        <v>2936</v>
      </c>
      <c r="D91" s="197"/>
      <c r="E91" s="197"/>
      <c r="F91" s="217" t="s">
        <v>2915</v>
      </c>
      <c r="G91" s="216"/>
      <c r="H91" s="197" t="s">
        <v>2936</v>
      </c>
      <c r="I91" s="197" t="s">
        <v>2911</v>
      </c>
      <c r="J91" s="197">
        <v>50</v>
      </c>
      <c r="K91" s="209"/>
    </row>
    <row r="92" spans="2:11" s="1" customFormat="1" ht="15" customHeight="1">
      <c r="B92" s="218"/>
      <c r="C92" s="197" t="s">
        <v>2937</v>
      </c>
      <c r="D92" s="197"/>
      <c r="E92" s="197"/>
      <c r="F92" s="217" t="s">
        <v>2915</v>
      </c>
      <c r="G92" s="216"/>
      <c r="H92" s="197" t="s">
        <v>2938</v>
      </c>
      <c r="I92" s="197" t="s">
        <v>2911</v>
      </c>
      <c r="J92" s="197">
        <v>255</v>
      </c>
      <c r="K92" s="209"/>
    </row>
    <row r="93" spans="2:11" s="1" customFormat="1" ht="15" customHeight="1">
      <c r="B93" s="218"/>
      <c r="C93" s="197" t="s">
        <v>2939</v>
      </c>
      <c r="D93" s="197"/>
      <c r="E93" s="197"/>
      <c r="F93" s="217" t="s">
        <v>2909</v>
      </c>
      <c r="G93" s="216"/>
      <c r="H93" s="197" t="s">
        <v>2940</v>
      </c>
      <c r="I93" s="197" t="s">
        <v>2941</v>
      </c>
      <c r="J93" s="197"/>
      <c r="K93" s="209"/>
    </row>
    <row r="94" spans="2:11" s="1" customFormat="1" ht="15" customHeight="1">
      <c r="B94" s="218"/>
      <c r="C94" s="197" t="s">
        <v>2942</v>
      </c>
      <c r="D94" s="197"/>
      <c r="E94" s="197"/>
      <c r="F94" s="217" t="s">
        <v>2909</v>
      </c>
      <c r="G94" s="216"/>
      <c r="H94" s="197" t="s">
        <v>2943</v>
      </c>
      <c r="I94" s="197" t="s">
        <v>2944</v>
      </c>
      <c r="J94" s="197"/>
      <c r="K94" s="209"/>
    </row>
    <row r="95" spans="2:11" s="1" customFormat="1" ht="15" customHeight="1">
      <c r="B95" s="218"/>
      <c r="C95" s="197" t="s">
        <v>2945</v>
      </c>
      <c r="D95" s="197"/>
      <c r="E95" s="197"/>
      <c r="F95" s="217" t="s">
        <v>2909</v>
      </c>
      <c r="G95" s="216"/>
      <c r="H95" s="197" t="s">
        <v>2945</v>
      </c>
      <c r="I95" s="197" t="s">
        <v>2944</v>
      </c>
      <c r="J95" s="197"/>
      <c r="K95" s="209"/>
    </row>
    <row r="96" spans="2:11" s="1" customFormat="1" ht="15" customHeight="1">
      <c r="B96" s="218"/>
      <c r="C96" s="197" t="s">
        <v>36</v>
      </c>
      <c r="D96" s="197"/>
      <c r="E96" s="197"/>
      <c r="F96" s="217" t="s">
        <v>2909</v>
      </c>
      <c r="G96" s="216"/>
      <c r="H96" s="197" t="s">
        <v>2946</v>
      </c>
      <c r="I96" s="197" t="s">
        <v>2944</v>
      </c>
      <c r="J96" s="197"/>
      <c r="K96" s="209"/>
    </row>
    <row r="97" spans="2:11" s="1" customFormat="1" ht="15" customHeight="1">
      <c r="B97" s="218"/>
      <c r="C97" s="197" t="s">
        <v>46</v>
      </c>
      <c r="D97" s="197"/>
      <c r="E97" s="197"/>
      <c r="F97" s="217" t="s">
        <v>2909</v>
      </c>
      <c r="G97" s="216"/>
      <c r="H97" s="197" t="s">
        <v>2947</v>
      </c>
      <c r="I97" s="197" t="s">
        <v>2944</v>
      </c>
      <c r="J97" s="197"/>
      <c r="K97" s="209"/>
    </row>
    <row r="98" spans="2:11" s="1" customFormat="1" ht="15" customHeight="1">
      <c r="B98" s="221"/>
      <c r="C98" s="222"/>
      <c r="D98" s="222"/>
      <c r="E98" s="222"/>
      <c r="F98" s="222"/>
      <c r="G98" s="222"/>
      <c r="H98" s="222"/>
      <c r="I98" s="222"/>
      <c r="J98" s="222"/>
      <c r="K98" s="223"/>
    </row>
    <row r="99" spans="2:11" s="1" customFormat="1" ht="18.75" customHeight="1">
      <c r="B99" s="224"/>
      <c r="C99" s="225"/>
      <c r="D99" s="225"/>
      <c r="E99" s="225"/>
      <c r="F99" s="225"/>
      <c r="G99" s="225"/>
      <c r="H99" s="225"/>
      <c r="I99" s="225"/>
      <c r="J99" s="225"/>
      <c r="K99" s="224"/>
    </row>
    <row r="100" spans="2:11" s="1" customFormat="1" ht="18.75" customHeight="1">
      <c r="B100" s="204"/>
      <c r="C100" s="204"/>
      <c r="D100" s="204"/>
      <c r="E100" s="204"/>
      <c r="F100" s="204"/>
      <c r="G100" s="204"/>
      <c r="H100" s="204"/>
      <c r="I100" s="204"/>
      <c r="J100" s="204"/>
      <c r="K100" s="204"/>
    </row>
    <row r="101" spans="2:11" s="1" customFormat="1" ht="7.5" customHeight="1">
      <c r="B101" s="205"/>
      <c r="C101" s="206"/>
      <c r="D101" s="206"/>
      <c r="E101" s="206"/>
      <c r="F101" s="206"/>
      <c r="G101" s="206"/>
      <c r="H101" s="206"/>
      <c r="I101" s="206"/>
      <c r="J101" s="206"/>
      <c r="K101" s="207"/>
    </row>
    <row r="102" spans="2:11" s="1" customFormat="1" ht="45" customHeight="1">
      <c r="B102" s="208"/>
      <c r="C102" s="299" t="s">
        <v>2948</v>
      </c>
      <c r="D102" s="299"/>
      <c r="E102" s="299"/>
      <c r="F102" s="299"/>
      <c r="G102" s="299"/>
      <c r="H102" s="299"/>
      <c r="I102" s="299"/>
      <c r="J102" s="299"/>
      <c r="K102" s="209"/>
    </row>
    <row r="103" spans="2:11" s="1" customFormat="1" ht="17.25" customHeight="1">
      <c r="B103" s="208"/>
      <c r="C103" s="210" t="s">
        <v>2903</v>
      </c>
      <c r="D103" s="210"/>
      <c r="E103" s="210"/>
      <c r="F103" s="210" t="s">
        <v>2904</v>
      </c>
      <c r="G103" s="211"/>
      <c r="H103" s="210" t="s">
        <v>52</v>
      </c>
      <c r="I103" s="210" t="s">
        <v>55</v>
      </c>
      <c r="J103" s="210" t="s">
        <v>2905</v>
      </c>
      <c r="K103" s="209"/>
    </row>
    <row r="104" spans="2:11" s="1" customFormat="1" ht="17.25" customHeight="1">
      <c r="B104" s="208"/>
      <c r="C104" s="212" t="s">
        <v>2906</v>
      </c>
      <c r="D104" s="212"/>
      <c r="E104" s="212"/>
      <c r="F104" s="213" t="s">
        <v>2907</v>
      </c>
      <c r="G104" s="214"/>
      <c r="H104" s="212"/>
      <c r="I104" s="212"/>
      <c r="J104" s="212" t="s">
        <v>2908</v>
      </c>
      <c r="K104" s="209"/>
    </row>
    <row r="105" spans="2:11" s="1" customFormat="1" ht="5.25" customHeight="1">
      <c r="B105" s="208"/>
      <c r="C105" s="210"/>
      <c r="D105" s="210"/>
      <c r="E105" s="210"/>
      <c r="F105" s="210"/>
      <c r="G105" s="226"/>
      <c r="H105" s="210"/>
      <c r="I105" s="210"/>
      <c r="J105" s="210"/>
      <c r="K105" s="209"/>
    </row>
    <row r="106" spans="2:11" s="1" customFormat="1" ht="15" customHeight="1">
      <c r="B106" s="208"/>
      <c r="C106" s="197" t="s">
        <v>51</v>
      </c>
      <c r="D106" s="215"/>
      <c r="E106" s="215"/>
      <c r="F106" s="217" t="s">
        <v>2909</v>
      </c>
      <c r="G106" s="226"/>
      <c r="H106" s="197" t="s">
        <v>2949</v>
      </c>
      <c r="I106" s="197" t="s">
        <v>2911</v>
      </c>
      <c r="J106" s="197">
        <v>20</v>
      </c>
      <c r="K106" s="209"/>
    </row>
    <row r="107" spans="2:11" s="1" customFormat="1" ht="15" customHeight="1">
      <c r="B107" s="208"/>
      <c r="C107" s="197" t="s">
        <v>2912</v>
      </c>
      <c r="D107" s="197"/>
      <c r="E107" s="197"/>
      <c r="F107" s="217" t="s">
        <v>2909</v>
      </c>
      <c r="G107" s="197"/>
      <c r="H107" s="197" t="s">
        <v>2949</v>
      </c>
      <c r="I107" s="197" t="s">
        <v>2911</v>
      </c>
      <c r="J107" s="197">
        <v>120</v>
      </c>
      <c r="K107" s="209"/>
    </row>
    <row r="108" spans="2:11" s="1" customFormat="1" ht="15" customHeight="1">
      <c r="B108" s="218"/>
      <c r="C108" s="197" t="s">
        <v>2914</v>
      </c>
      <c r="D108" s="197"/>
      <c r="E108" s="197"/>
      <c r="F108" s="217" t="s">
        <v>2915</v>
      </c>
      <c r="G108" s="197"/>
      <c r="H108" s="197" t="s">
        <v>2949</v>
      </c>
      <c r="I108" s="197" t="s">
        <v>2911</v>
      </c>
      <c r="J108" s="197">
        <v>50</v>
      </c>
      <c r="K108" s="209"/>
    </row>
    <row r="109" spans="2:11" s="1" customFormat="1" ht="15" customHeight="1">
      <c r="B109" s="218"/>
      <c r="C109" s="197" t="s">
        <v>2917</v>
      </c>
      <c r="D109" s="197"/>
      <c r="E109" s="197"/>
      <c r="F109" s="217" t="s">
        <v>2909</v>
      </c>
      <c r="G109" s="197"/>
      <c r="H109" s="197" t="s">
        <v>2949</v>
      </c>
      <c r="I109" s="197" t="s">
        <v>2919</v>
      </c>
      <c r="J109" s="197"/>
      <c r="K109" s="209"/>
    </row>
    <row r="110" spans="2:11" s="1" customFormat="1" ht="15" customHeight="1">
      <c r="B110" s="218"/>
      <c r="C110" s="197" t="s">
        <v>2928</v>
      </c>
      <c r="D110" s="197"/>
      <c r="E110" s="197"/>
      <c r="F110" s="217" t="s">
        <v>2915</v>
      </c>
      <c r="G110" s="197"/>
      <c r="H110" s="197" t="s">
        <v>2949</v>
      </c>
      <c r="I110" s="197" t="s">
        <v>2911</v>
      </c>
      <c r="J110" s="197">
        <v>50</v>
      </c>
      <c r="K110" s="209"/>
    </row>
    <row r="111" spans="2:11" s="1" customFormat="1" ht="15" customHeight="1">
      <c r="B111" s="218"/>
      <c r="C111" s="197" t="s">
        <v>2936</v>
      </c>
      <c r="D111" s="197"/>
      <c r="E111" s="197"/>
      <c r="F111" s="217" t="s">
        <v>2915</v>
      </c>
      <c r="G111" s="197"/>
      <c r="H111" s="197" t="s">
        <v>2949</v>
      </c>
      <c r="I111" s="197" t="s">
        <v>2911</v>
      </c>
      <c r="J111" s="197">
        <v>50</v>
      </c>
      <c r="K111" s="209"/>
    </row>
    <row r="112" spans="2:11" s="1" customFormat="1" ht="15" customHeight="1">
      <c r="B112" s="218"/>
      <c r="C112" s="197" t="s">
        <v>2934</v>
      </c>
      <c r="D112" s="197"/>
      <c r="E112" s="197"/>
      <c r="F112" s="217" t="s">
        <v>2915</v>
      </c>
      <c r="G112" s="197"/>
      <c r="H112" s="197" t="s">
        <v>2949</v>
      </c>
      <c r="I112" s="197" t="s">
        <v>2911</v>
      </c>
      <c r="J112" s="197">
        <v>50</v>
      </c>
      <c r="K112" s="209"/>
    </row>
    <row r="113" spans="2:11" s="1" customFormat="1" ht="15" customHeight="1">
      <c r="B113" s="218"/>
      <c r="C113" s="197" t="s">
        <v>51</v>
      </c>
      <c r="D113" s="197"/>
      <c r="E113" s="197"/>
      <c r="F113" s="217" t="s">
        <v>2909</v>
      </c>
      <c r="G113" s="197"/>
      <c r="H113" s="197" t="s">
        <v>2950</v>
      </c>
      <c r="I113" s="197" t="s">
        <v>2911</v>
      </c>
      <c r="J113" s="197">
        <v>20</v>
      </c>
      <c r="K113" s="209"/>
    </row>
    <row r="114" spans="2:11" s="1" customFormat="1" ht="15" customHeight="1">
      <c r="B114" s="218"/>
      <c r="C114" s="197" t="s">
        <v>2951</v>
      </c>
      <c r="D114" s="197"/>
      <c r="E114" s="197"/>
      <c r="F114" s="217" t="s">
        <v>2909</v>
      </c>
      <c r="G114" s="197"/>
      <c r="H114" s="197" t="s">
        <v>2952</v>
      </c>
      <c r="I114" s="197" t="s">
        <v>2911</v>
      </c>
      <c r="J114" s="197">
        <v>120</v>
      </c>
      <c r="K114" s="209"/>
    </row>
    <row r="115" spans="2:11" s="1" customFormat="1" ht="15" customHeight="1">
      <c r="B115" s="218"/>
      <c r="C115" s="197" t="s">
        <v>36</v>
      </c>
      <c r="D115" s="197"/>
      <c r="E115" s="197"/>
      <c r="F115" s="217" t="s">
        <v>2909</v>
      </c>
      <c r="G115" s="197"/>
      <c r="H115" s="197" t="s">
        <v>2953</v>
      </c>
      <c r="I115" s="197" t="s">
        <v>2944</v>
      </c>
      <c r="J115" s="197"/>
      <c r="K115" s="209"/>
    </row>
    <row r="116" spans="2:11" s="1" customFormat="1" ht="15" customHeight="1">
      <c r="B116" s="218"/>
      <c r="C116" s="197" t="s">
        <v>46</v>
      </c>
      <c r="D116" s="197"/>
      <c r="E116" s="197"/>
      <c r="F116" s="217" t="s">
        <v>2909</v>
      </c>
      <c r="G116" s="197"/>
      <c r="H116" s="197" t="s">
        <v>2954</v>
      </c>
      <c r="I116" s="197" t="s">
        <v>2944</v>
      </c>
      <c r="J116" s="197"/>
      <c r="K116" s="209"/>
    </row>
    <row r="117" spans="2:11" s="1" customFormat="1" ht="15" customHeight="1">
      <c r="B117" s="218"/>
      <c r="C117" s="197" t="s">
        <v>55</v>
      </c>
      <c r="D117" s="197"/>
      <c r="E117" s="197"/>
      <c r="F117" s="217" t="s">
        <v>2909</v>
      </c>
      <c r="G117" s="197"/>
      <c r="H117" s="197" t="s">
        <v>2955</v>
      </c>
      <c r="I117" s="197" t="s">
        <v>2956</v>
      </c>
      <c r="J117" s="197"/>
      <c r="K117" s="209"/>
    </row>
    <row r="118" spans="2:11" s="1" customFormat="1" ht="15" customHeight="1">
      <c r="B118" s="221"/>
      <c r="C118" s="227"/>
      <c r="D118" s="227"/>
      <c r="E118" s="227"/>
      <c r="F118" s="227"/>
      <c r="G118" s="227"/>
      <c r="H118" s="227"/>
      <c r="I118" s="227"/>
      <c r="J118" s="227"/>
      <c r="K118" s="223"/>
    </row>
    <row r="119" spans="2:11" s="1" customFormat="1" ht="18.75" customHeight="1">
      <c r="B119" s="228"/>
      <c r="C119" s="194"/>
      <c r="D119" s="194"/>
      <c r="E119" s="194"/>
      <c r="F119" s="229"/>
      <c r="G119" s="194"/>
      <c r="H119" s="194"/>
      <c r="I119" s="194"/>
      <c r="J119" s="194"/>
      <c r="K119" s="228"/>
    </row>
    <row r="120" spans="2:11" s="1" customFormat="1" ht="18.75" customHeight="1">
      <c r="B120" s="204"/>
      <c r="C120" s="204"/>
      <c r="D120" s="204"/>
      <c r="E120" s="204"/>
      <c r="F120" s="204"/>
      <c r="G120" s="204"/>
      <c r="H120" s="204"/>
      <c r="I120" s="204"/>
      <c r="J120" s="204"/>
      <c r="K120" s="204"/>
    </row>
    <row r="121" spans="2:11" s="1" customFormat="1" ht="7.5" customHeight="1">
      <c r="B121" s="230"/>
      <c r="C121" s="231"/>
      <c r="D121" s="231"/>
      <c r="E121" s="231"/>
      <c r="F121" s="231"/>
      <c r="G121" s="231"/>
      <c r="H121" s="231"/>
      <c r="I121" s="231"/>
      <c r="J121" s="231"/>
      <c r="K121" s="232"/>
    </row>
    <row r="122" spans="2:11" s="1" customFormat="1" ht="45" customHeight="1">
      <c r="B122" s="233"/>
      <c r="C122" s="300" t="s">
        <v>2957</v>
      </c>
      <c r="D122" s="300"/>
      <c r="E122" s="300"/>
      <c r="F122" s="300"/>
      <c r="G122" s="300"/>
      <c r="H122" s="300"/>
      <c r="I122" s="300"/>
      <c r="J122" s="300"/>
      <c r="K122" s="234"/>
    </row>
    <row r="123" spans="2:11" s="1" customFormat="1" ht="17.25" customHeight="1">
      <c r="B123" s="235"/>
      <c r="C123" s="210" t="s">
        <v>2903</v>
      </c>
      <c r="D123" s="210"/>
      <c r="E123" s="210"/>
      <c r="F123" s="210" t="s">
        <v>2904</v>
      </c>
      <c r="G123" s="211"/>
      <c r="H123" s="210" t="s">
        <v>52</v>
      </c>
      <c r="I123" s="210" t="s">
        <v>55</v>
      </c>
      <c r="J123" s="210" t="s">
        <v>2905</v>
      </c>
      <c r="K123" s="236"/>
    </row>
    <row r="124" spans="2:11" s="1" customFormat="1" ht="17.25" customHeight="1">
      <c r="B124" s="235"/>
      <c r="C124" s="212" t="s">
        <v>2906</v>
      </c>
      <c r="D124" s="212"/>
      <c r="E124" s="212"/>
      <c r="F124" s="213" t="s">
        <v>2907</v>
      </c>
      <c r="G124" s="214"/>
      <c r="H124" s="212"/>
      <c r="I124" s="212"/>
      <c r="J124" s="212" t="s">
        <v>2908</v>
      </c>
      <c r="K124" s="236"/>
    </row>
    <row r="125" spans="2:11" s="1" customFormat="1" ht="5.25" customHeight="1">
      <c r="B125" s="237"/>
      <c r="C125" s="215"/>
      <c r="D125" s="215"/>
      <c r="E125" s="215"/>
      <c r="F125" s="215"/>
      <c r="G125" s="197"/>
      <c r="H125" s="215"/>
      <c r="I125" s="215"/>
      <c r="J125" s="215"/>
      <c r="K125" s="238"/>
    </row>
    <row r="126" spans="2:11" s="1" customFormat="1" ht="15" customHeight="1">
      <c r="B126" s="237"/>
      <c r="C126" s="197" t="s">
        <v>2912</v>
      </c>
      <c r="D126" s="215"/>
      <c r="E126" s="215"/>
      <c r="F126" s="217" t="s">
        <v>2909</v>
      </c>
      <c r="G126" s="197"/>
      <c r="H126" s="197" t="s">
        <v>2949</v>
      </c>
      <c r="I126" s="197" t="s">
        <v>2911</v>
      </c>
      <c r="J126" s="197">
        <v>120</v>
      </c>
      <c r="K126" s="239"/>
    </row>
    <row r="127" spans="2:11" s="1" customFormat="1" ht="15" customHeight="1">
      <c r="B127" s="237"/>
      <c r="C127" s="197" t="s">
        <v>2958</v>
      </c>
      <c r="D127" s="197"/>
      <c r="E127" s="197"/>
      <c r="F127" s="217" t="s">
        <v>2909</v>
      </c>
      <c r="G127" s="197"/>
      <c r="H127" s="197" t="s">
        <v>2959</v>
      </c>
      <c r="I127" s="197" t="s">
        <v>2911</v>
      </c>
      <c r="J127" s="197" t="s">
        <v>2960</v>
      </c>
      <c r="K127" s="239"/>
    </row>
    <row r="128" spans="2:11" s="1" customFormat="1" ht="15" customHeight="1">
      <c r="B128" s="237"/>
      <c r="C128" s="197" t="s">
        <v>2857</v>
      </c>
      <c r="D128" s="197"/>
      <c r="E128" s="197"/>
      <c r="F128" s="217" t="s">
        <v>2909</v>
      </c>
      <c r="G128" s="197"/>
      <c r="H128" s="197" t="s">
        <v>2961</v>
      </c>
      <c r="I128" s="197" t="s">
        <v>2911</v>
      </c>
      <c r="J128" s="197" t="s">
        <v>2960</v>
      </c>
      <c r="K128" s="239"/>
    </row>
    <row r="129" spans="2:11" s="1" customFormat="1" ht="15" customHeight="1">
      <c r="B129" s="237"/>
      <c r="C129" s="197" t="s">
        <v>2920</v>
      </c>
      <c r="D129" s="197"/>
      <c r="E129" s="197"/>
      <c r="F129" s="217" t="s">
        <v>2915</v>
      </c>
      <c r="G129" s="197"/>
      <c r="H129" s="197" t="s">
        <v>2921</v>
      </c>
      <c r="I129" s="197" t="s">
        <v>2911</v>
      </c>
      <c r="J129" s="197">
        <v>15</v>
      </c>
      <c r="K129" s="239"/>
    </row>
    <row r="130" spans="2:11" s="1" customFormat="1" ht="15" customHeight="1">
      <c r="B130" s="237"/>
      <c r="C130" s="219" t="s">
        <v>2922</v>
      </c>
      <c r="D130" s="219"/>
      <c r="E130" s="219"/>
      <c r="F130" s="220" t="s">
        <v>2915</v>
      </c>
      <c r="G130" s="219"/>
      <c r="H130" s="219" t="s">
        <v>2923</v>
      </c>
      <c r="I130" s="219" t="s">
        <v>2911</v>
      </c>
      <c r="J130" s="219">
        <v>15</v>
      </c>
      <c r="K130" s="239"/>
    </row>
    <row r="131" spans="2:11" s="1" customFormat="1" ht="15" customHeight="1">
      <c r="B131" s="237"/>
      <c r="C131" s="219" t="s">
        <v>2924</v>
      </c>
      <c r="D131" s="219"/>
      <c r="E131" s="219"/>
      <c r="F131" s="220" t="s">
        <v>2915</v>
      </c>
      <c r="G131" s="219"/>
      <c r="H131" s="219" t="s">
        <v>2925</v>
      </c>
      <c r="I131" s="219" t="s">
        <v>2911</v>
      </c>
      <c r="J131" s="219">
        <v>20</v>
      </c>
      <c r="K131" s="239"/>
    </row>
    <row r="132" spans="2:11" s="1" customFormat="1" ht="15" customHeight="1">
      <c r="B132" s="237"/>
      <c r="C132" s="219" t="s">
        <v>2926</v>
      </c>
      <c r="D132" s="219"/>
      <c r="E132" s="219"/>
      <c r="F132" s="220" t="s">
        <v>2915</v>
      </c>
      <c r="G132" s="219"/>
      <c r="H132" s="219" t="s">
        <v>2927</v>
      </c>
      <c r="I132" s="219" t="s">
        <v>2911</v>
      </c>
      <c r="J132" s="219">
        <v>20</v>
      </c>
      <c r="K132" s="239"/>
    </row>
    <row r="133" spans="2:11" s="1" customFormat="1" ht="15" customHeight="1">
      <c r="B133" s="237"/>
      <c r="C133" s="197" t="s">
        <v>2914</v>
      </c>
      <c r="D133" s="197"/>
      <c r="E133" s="197"/>
      <c r="F133" s="217" t="s">
        <v>2915</v>
      </c>
      <c r="G133" s="197"/>
      <c r="H133" s="197" t="s">
        <v>2949</v>
      </c>
      <c r="I133" s="197" t="s">
        <v>2911</v>
      </c>
      <c r="J133" s="197">
        <v>50</v>
      </c>
      <c r="K133" s="239"/>
    </row>
    <row r="134" spans="2:11" s="1" customFormat="1" ht="15" customHeight="1">
      <c r="B134" s="237"/>
      <c r="C134" s="197" t="s">
        <v>2928</v>
      </c>
      <c r="D134" s="197"/>
      <c r="E134" s="197"/>
      <c r="F134" s="217" t="s">
        <v>2915</v>
      </c>
      <c r="G134" s="197"/>
      <c r="H134" s="197" t="s">
        <v>2949</v>
      </c>
      <c r="I134" s="197" t="s">
        <v>2911</v>
      </c>
      <c r="J134" s="197">
        <v>50</v>
      </c>
      <c r="K134" s="239"/>
    </row>
    <row r="135" spans="2:11" s="1" customFormat="1" ht="15" customHeight="1">
      <c r="B135" s="237"/>
      <c r="C135" s="197" t="s">
        <v>2934</v>
      </c>
      <c r="D135" s="197"/>
      <c r="E135" s="197"/>
      <c r="F135" s="217" t="s">
        <v>2915</v>
      </c>
      <c r="G135" s="197"/>
      <c r="H135" s="197" t="s">
        <v>2949</v>
      </c>
      <c r="I135" s="197" t="s">
        <v>2911</v>
      </c>
      <c r="J135" s="197">
        <v>50</v>
      </c>
      <c r="K135" s="239"/>
    </row>
    <row r="136" spans="2:11" s="1" customFormat="1" ht="15" customHeight="1">
      <c r="B136" s="237"/>
      <c r="C136" s="197" t="s">
        <v>2936</v>
      </c>
      <c r="D136" s="197"/>
      <c r="E136" s="197"/>
      <c r="F136" s="217" t="s">
        <v>2915</v>
      </c>
      <c r="G136" s="197"/>
      <c r="H136" s="197" t="s">
        <v>2949</v>
      </c>
      <c r="I136" s="197" t="s">
        <v>2911</v>
      </c>
      <c r="J136" s="197">
        <v>50</v>
      </c>
      <c r="K136" s="239"/>
    </row>
    <row r="137" spans="2:11" s="1" customFormat="1" ht="15" customHeight="1">
      <c r="B137" s="237"/>
      <c r="C137" s="197" t="s">
        <v>2937</v>
      </c>
      <c r="D137" s="197"/>
      <c r="E137" s="197"/>
      <c r="F137" s="217" t="s">
        <v>2915</v>
      </c>
      <c r="G137" s="197"/>
      <c r="H137" s="197" t="s">
        <v>2962</v>
      </c>
      <c r="I137" s="197" t="s">
        <v>2911</v>
      </c>
      <c r="J137" s="197">
        <v>255</v>
      </c>
      <c r="K137" s="239"/>
    </row>
    <row r="138" spans="2:11" s="1" customFormat="1" ht="15" customHeight="1">
      <c r="B138" s="237"/>
      <c r="C138" s="197" t="s">
        <v>2939</v>
      </c>
      <c r="D138" s="197"/>
      <c r="E138" s="197"/>
      <c r="F138" s="217" t="s">
        <v>2909</v>
      </c>
      <c r="G138" s="197"/>
      <c r="H138" s="197" t="s">
        <v>2963</v>
      </c>
      <c r="I138" s="197" t="s">
        <v>2941</v>
      </c>
      <c r="J138" s="197"/>
      <c r="K138" s="239"/>
    </row>
    <row r="139" spans="2:11" s="1" customFormat="1" ht="15" customHeight="1">
      <c r="B139" s="237"/>
      <c r="C139" s="197" t="s">
        <v>2942</v>
      </c>
      <c r="D139" s="197"/>
      <c r="E139" s="197"/>
      <c r="F139" s="217" t="s">
        <v>2909</v>
      </c>
      <c r="G139" s="197"/>
      <c r="H139" s="197" t="s">
        <v>2964</v>
      </c>
      <c r="I139" s="197" t="s">
        <v>2944</v>
      </c>
      <c r="J139" s="197"/>
      <c r="K139" s="239"/>
    </row>
    <row r="140" spans="2:11" s="1" customFormat="1" ht="15" customHeight="1">
      <c r="B140" s="237"/>
      <c r="C140" s="197" t="s">
        <v>2945</v>
      </c>
      <c r="D140" s="197"/>
      <c r="E140" s="197"/>
      <c r="F140" s="217" t="s">
        <v>2909</v>
      </c>
      <c r="G140" s="197"/>
      <c r="H140" s="197" t="s">
        <v>2945</v>
      </c>
      <c r="I140" s="197" t="s">
        <v>2944</v>
      </c>
      <c r="J140" s="197"/>
      <c r="K140" s="239"/>
    </row>
    <row r="141" spans="2:11" s="1" customFormat="1" ht="15" customHeight="1">
      <c r="B141" s="237"/>
      <c r="C141" s="197" t="s">
        <v>36</v>
      </c>
      <c r="D141" s="197"/>
      <c r="E141" s="197"/>
      <c r="F141" s="217" t="s">
        <v>2909</v>
      </c>
      <c r="G141" s="197"/>
      <c r="H141" s="197" t="s">
        <v>2965</v>
      </c>
      <c r="I141" s="197" t="s">
        <v>2944</v>
      </c>
      <c r="J141" s="197"/>
      <c r="K141" s="239"/>
    </row>
    <row r="142" spans="2:11" s="1" customFormat="1" ht="15" customHeight="1">
      <c r="B142" s="237"/>
      <c r="C142" s="197" t="s">
        <v>2966</v>
      </c>
      <c r="D142" s="197"/>
      <c r="E142" s="197"/>
      <c r="F142" s="217" t="s">
        <v>2909</v>
      </c>
      <c r="G142" s="197"/>
      <c r="H142" s="197" t="s">
        <v>2967</v>
      </c>
      <c r="I142" s="197" t="s">
        <v>2944</v>
      </c>
      <c r="J142" s="197"/>
      <c r="K142" s="239"/>
    </row>
    <row r="143" spans="2:11" s="1" customFormat="1" ht="15" customHeight="1">
      <c r="B143" s="240"/>
      <c r="C143" s="241"/>
      <c r="D143" s="241"/>
      <c r="E143" s="241"/>
      <c r="F143" s="241"/>
      <c r="G143" s="241"/>
      <c r="H143" s="241"/>
      <c r="I143" s="241"/>
      <c r="J143" s="241"/>
      <c r="K143" s="242"/>
    </row>
    <row r="144" spans="2:11" s="1" customFormat="1" ht="18.75" customHeight="1">
      <c r="B144" s="194"/>
      <c r="C144" s="194"/>
      <c r="D144" s="194"/>
      <c r="E144" s="194"/>
      <c r="F144" s="229"/>
      <c r="G144" s="194"/>
      <c r="H144" s="194"/>
      <c r="I144" s="194"/>
      <c r="J144" s="194"/>
      <c r="K144" s="194"/>
    </row>
    <row r="145" spans="2:11" s="1" customFormat="1" ht="18.75" customHeight="1">
      <c r="B145" s="204"/>
      <c r="C145" s="204"/>
      <c r="D145" s="204"/>
      <c r="E145" s="204"/>
      <c r="F145" s="204"/>
      <c r="G145" s="204"/>
      <c r="H145" s="204"/>
      <c r="I145" s="204"/>
      <c r="J145" s="204"/>
      <c r="K145" s="204"/>
    </row>
    <row r="146" spans="2:11" s="1" customFormat="1" ht="7.5" customHeight="1">
      <c r="B146" s="205"/>
      <c r="C146" s="206"/>
      <c r="D146" s="206"/>
      <c r="E146" s="206"/>
      <c r="F146" s="206"/>
      <c r="G146" s="206"/>
      <c r="H146" s="206"/>
      <c r="I146" s="206"/>
      <c r="J146" s="206"/>
      <c r="K146" s="207"/>
    </row>
    <row r="147" spans="2:11" s="1" customFormat="1" ht="45" customHeight="1">
      <c r="B147" s="208"/>
      <c r="C147" s="299" t="s">
        <v>2968</v>
      </c>
      <c r="D147" s="299"/>
      <c r="E147" s="299"/>
      <c r="F147" s="299"/>
      <c r="G147" s="299"/>
      <c r="H147" s="299"/>
      <c r="I147" s="299"/>
      <c r="J147" s="299"/>
      <c r="K147" s="209"/>
    </row>
    <row r="148" spans="2:11" s="1" customFormat="1" ht="17.25" customHeight="1">
      <c r="B148" s="208"/>
      <c r="C148" s="210" t="s">
        <v>2903</v>
      </c>
      <c r="D148" s="210"/>
      <c r="E148" s="210"/>
      <c r="F148" s="210" t="s">
        <v>2904</v>
      </c>
      <c r="G148" s="211"/>
      <c r="H148" s="210" t="s">
        <v>52</v>
      </c>
      <c r="I148" s="210" t="s">
        <v>55</v>
      </c>
      <c r="J148" s="210" t="s">
        <v>2905</v>
      </c>
      <c r="K148" s="209"/>
    </row>
    <row r="149" spans="2:11" s="1" customFormat="1" ht="17.25" customHeight="1">
      <c r="B149" s="208"/>
      <c r="C149" s="212" t="s">
        <v>2906</v>
      </c>
      <c r="D149" s="212"/>
      <c r="E149" s="212"/>
      <c r="F149" s="213" t="s">
        <v>2907</v>
      </c>
      <c r="G149" s="214"/>
      <c r="H149" s="212"/>
      <c r="I149" s="212"/>
      <c r="J149" s="212" t="s">
        <v>2908</v>
      </c>
      <c r="K149" s="209"/>
    </row>
    <row r="150" spans="2:11" s="1" customFormat="1" ht="5.25" customHeight="1">
      <c r="B150" s="218"/>
      <c r="C150" s="215"/>
      <c r="D150" s="215"/>
      <c r="E150" s="215"/>
      <c r="F150" s="215"/>
      <c r="G150" s="216"/>
      <c r="H150" s="215"/>
      <c r="I150" s="215"/>
      <c r="J150" s="215"/>
      <c r="K150" s="239"/>
    </row>
    <row r="151" spans="2:11" s="1" customFormat="1" ht="15" customHeight="1">
      <c r="B151" s="218"/>
      <c r="C151" s="243" t="s">
        <v>2912</v>
      </c>
      <c r="D151" s="197"/>
      <c r="E151" s="197"/>
      <c r="F151" s="244" t="s">
        <v>2909</v>
      </c>
      <c r="G151" s="197"/>
      <c r="H151" s="243" t="s">
        <v>2949</v>
      </c>
      <c r="I151" s="243" t="s">
        <v>2911</v>
      </c>
      <c r="J151" s="243">
        <v>120</v>
      </c>
      <c r="K151" s="239"/>
    </row>
    <row r="152" spans="2:11" s="1" customFormat="1" ht="15" customHeight="1">
      <c r="B152" s="218"/>
      <c r="C152" s="243" t="s">
        <v>2958</v>
      </c>
      <c r="D152" s="197"/>
      <c r="E152" s="197"/>
      <c r="F152" s="244" t="s">
        <v>2909</v>
      </c>
      <c r="G152" s="197"/>
      <c r="H152" s="243" t="s">
        <v>2969</v>
      </c>
      <c r="I152" s="243" t="s">
        <v>2911</v>
      </c>
      <c r="J152" s="243" t="s">
        <v>2960</v>
      </c>
      <c r="K152" s="239"/>
    </row>
    <row r="153" spans="2:11" s="1" customFormat="1" ht="15" customHeight="1">
      <c r="B153" s="218"/>
      <c r="C153" s="243" t="s">
        <v>2857</v>
      </c>
      <c r="D153" s="197"/>
      <c r="E153" s="197"/>
      <c r="F153" s="244" t="s">
        <v>2909</v>
      </c>
      <c r="G153" s="197"/>
      <c r="H153" s="243" t="s">
        <v>2970</v>
      </c>
      <c r="I153" s="243" t="s">
        <v>2911</v>
      </c>
      <c r="J153" s="243" t="s">
        <v>2960</v>
      </c>
      <c r="K153" s="239"/>
    </row>
    <row r="154" spans="2:11" s="1" customFormat="1" ht="15" customHeight="1">
      <c r="B154" s="218"/>
      <c r="C154" s="243" t="s">
        <v>2914</v>
      </c>
      <c r="D154" s="197"/>
      <c r="E154" s="197"/>
      <c r="F154" s="244" t="s">
        <v>2915</v>
      </c>
      <c r="G154" s="197"/>
      <c r="H154" s="243" t="s">
        <v>2949</v>
      </c>
      <c r="I154" s="243" t="s">
        <v>2911</v>
      </c>
      <c r="J154" s="243">
        <v>50</v>
      </c>
      <c r="K154" s="239"/>
    </row>
    <row r="155" spans="2:11" s="1" customFormat="1" ht="15" customHeight="1">
      <c r="B155" s="218"/>
      <c r="C155" s="243" t="s">
        <v>2917</v>
      </c>
      <c r="D155" s="197"/>
      <c r="E155" s="197"/>
      <c r="F155" s="244" t="s">
        <v>2909</v>
      </c>
      <c r="G155" s="197"/>
      <c r="H155" s="243" t="s">
        <v>2949</v>
      </c>
      <c r="I155" s="243" t="s">
        <v>2919</v>
      </c>
      <c r="J155" s="243"/>
      <c r="K155" s="239"/>
    </row>
    <row r="156" spans="2:11" s="1" customFormat="1" ht="15" customHeight="1">
      <c r="B156" s="218"/>
      <c r="C156" s="243" t="s">
        <v>2928</v>
      </c>
      <c r="D156" s="197"/>
      <c r="E156" s="197"/>
      <c r="F156" s="244" t="s">
        <v>2915</v>
      </c>
      <c r="G156" s="197"/>
      <c r="H156" s="243" t="s">
        <v>2949</v>
      </c>
      <c r="I156" s="243" t="s">
        <v>2911</v>
      </c>
      <c r="J156" s="243">
        <v>50</v>
      </c>
      <c r="K156" s="239"/>
    </row>
    <row r="157" spans="2:11" s="1" customFormat="1" ht="15" customHeight="1">
      <c r="B157" s="218"/>
      <c r="C157" s="243" t="s">
        <v>2936</v>
      </c>
      <c r="D157" s="197"/>
      <c r="E157" s="197"/>
      <c r="F157" s="244" t="s">
        <v>2915</v>
      </c>
      <c r="G157" s="197"/>
      <c r="H157" s="243" t="s">
        <v>2949</v>
      </c>
      <c r="I157" s="243" t="s">
        <v>2911</v>
      </c>
      <c r="J157" s="243">
        <v>50</v>
      </c>
      <c r="K157" s="239"/>
    </row>
    <row r="158" spans="2:11" s="1" customFormat="1" ht="15" customHeight="1">
      <c r="B158" s="218"/>
      <c r="C158" s="243" t="s">
        <v>2934</v>
      </c>
      <c r="D158" s="197"/>
      <c r="E158" s="197"/>
      <c r="F158" s="244" t="s">
        <v>2915</v>
      </c>
      <c r="G158" s="197"/>
      <c r="H158" s="243" t="s">
        <v>2949</v>
      </c>
      <c r="I158" s="243" t="s">
        <v>2911</v>
      </c>
      <c r="J158" s="243">
        <v>50</v>
      </c>
      <c r="K158" s="239"/>
    </row>
    <row r="159" spans="2:11" s="1" customFormat="1" ht="15" customHeight="1">
      <c r="B159" s="218"/>
      <c r="C159" s="243" t="s">
        <v>131</v>
      </c>
      <c r="D159" s="197"/>
      <c r="E159" s="197"/>
      <c r="F159" s="244" t="s">
        <v>2909</v>
      </c>
      <c r="G159" s="197"/>
      <c r="H159" s="243" t="s">
        <v>2971</v>
      </c>
      <c r="I159" s="243" t="s">
        <v>2911</v>
      </c>
      <c r="J159" s="243" t="s">
        <v>2972</v>
      </c>
      <c r="K159" s="239"/>
    </row>
    <row r="160" spans="2:11" s="1" customFormat="1" ht="15" customHeight="1">
      <c r="B160" s="218"/>
      <c r="C160" s="243" t="s">
        <v>2973</v>
      </c>
      <c r="D160" s="197"/>
      <c r="E160" s="197"/>
      <c r="F160" s="244" t="s">
        <v>2909</v>
      </c>
      <c r="G160" s="197"/>
      <c r="H160" s="243" t="s">
        <v>2974</v>
      </c>
      <c r="I160" s="243" t="s">
        <v>2944</v>
      </c>
      <c r="J160" s="243"/>
      <c r="K160" s="239"/>
    </row>
    <row r="161" spans="2:11" s="1" customFormat="1" ht="15" customHeight="1">
      <c r="B161" s="245"/>
      <c r="C161" s="227"/>
      <c r="D161" s="227"/>
      <c r="E161" s="227"/>
      <c r="F161" s="227"/>
      <c r="G161" s="227"/>
      <c r="H161" s="227"/>
      <c r="I161" s="227"/>
      <c r="J161" s="227"/>
      <c r="K161" s="246"/>
    </row>
    <row r="162" spans="2:11" s="1" customFormat="1" ht="18.75" customHeight="1">
      <c r="B162" s="194"/>
      <c r="C162" s="197"/>
      <c r="D162" s="197"/>
      <c r="E162" s="197"/>
      <c r="F162" s="217"/>
      <c r="G162" s="197"/>
      <c r="H162" s="197"/>
      <c r="I162" s="197"/>
      <c r="J162" s="197"/>
      <c r="K162" s="194"/>
    </row>
    <row r="163" spans="2:11" s="1" customFormat="1" ht="18.75" customHeight="1">
      <c r="B163" s="204"/>
      <c r="C163" s="204"/>
      <c r="D163" s="204"/>
      <c r="E163" s="204"/>
      <c r="F163" s="204"/>
      <c r="G163" s="204"/>
      <c r="H163" s="204"/>
      <c r="I163" s="204"/>
      <c r="J163" s="204"/>
      <c r="K163" s="204"/>
    </row>
    <row r="164" spans="2:11" s="1" customFormat="1" ht="7.5" customHeight="1">
      <c r="B164" s="186"/>
      <c r="C164" s="187"/>
      <c r="D164" s="187"/>
      <c r="E164" s="187"/>
      <c r="F164" s="187"/>
      <c r="G164" s="187"/>
      <c r="H164" s="187"/>
      <c r="I164" s="187"/>
      <c r="J164" s="187"/>
      <c r="K164" s="188"/>
    </row>
    <row r="165" spans="2:11" s="1" customFormat="1" ht="45" customHeight="1">
      <c r="B165" s="189"/>
      <c r="C165" s="300" t="s">
        <v>2975</v>
      </c>
      <c r="D165" s="300"/>
      <c r="E165" s="300"/>
      <c r="F165" s="300"/>
      <c r="G165" s="300"/>
      <c r="H165" s="300"/>
      <c r="I165" s="300"/>
      <c r="J165" s="300"/>
      <c r="K165" s="190"/>
    </row>
    <row r="166" spans="2:11" s="1" customFormat="1" ht="17.25" customHeight="1">
      <c r="B166" s="189"/>
      <c r="C166" s="210" t="s">
        <v>2903</v>
      </c>
      <c r="D166" s="210"/>
      <c r="E166" s="210"/>
      <c r="F166" s="210" t="s">
        <v>2904</v>
      </c>
      <c r="G166" s="247"/>
      <c r="H166" s="248" t="s">
        <v>52</v>
      </c>
      <c r="I166" s="248" t="s">
        <v>55</v>
      </c>
      <c r="J166" s="210" t="s">
        <v>2905</v>
      </c>
      <c r="K166" s="190"/>
    </row>
    <row r="167" spans="2:11" s="1" customFormat="1" ht="17.25" customHeight="1">
      <c r="B167" s="191"/>
      <c r="C167" s="212" t="s">
        <v>2906</v>
      </c>
      <c r="D167" s="212"/>
      <c r="E167" s="212"/>
      <c r="F167" s="213" t="s">
        <v>2907</v>
      </c>
      <c r="G167" s="249"/>
      <c r="H167" s="250"/>
      <c r="I167" s="250"/>
      <c r="J167" s="212" t="s">
        <v>2908</v>
      </c>
      <c r="K167" s="192"/>
    </row>
    <row r="168" spans="2:11" s="1" customFormat="1" ht="5.25" customHeight="1">
      <c r="B168" s="218"/>
      <c r="C168" s="215"/>
      <c r="D168" s="215"/>
      <c r="E168" s="215"/>
      <c r="F168" s="215"/>
      <c r="G168" s="216"/>
      <c r="H168" s="215"/>
      <c r="I168" s="215"/>
      <c r="J168" s="215"/>
      <c r="K168" s="239"/>
    </row>
    <row r="169" spans="2:11" s="1" customFormat="1" ht="15" customHeight="1">
      <c r="B169" s="218"/>
      <c r="C169" s="197" t="s">
        <v>2912</v>
      </c>
      <c r="D169" s="197"/>
      <c r="E169" s="197"/>
      <c r="F169" s="217" t="s">
        <v>2909</v>
      </c>
      <c r="G169" s="197"/>
      <c r="H169" s="197" t="s">
        <v>2949</v>
      </c>
      <c r="I169" s="197" t="s">
        <v>2911</v>
      </c>
      <c r="J169" s="197">
        <v>120</v>
      </c>
      <c r="K169" s="239"/>
    </row>
    <row r="170" spans="2:11" s="1" customFormat="1" ht="15" customHeight="1">
      <c r="B170" s="218"/>
      <c r="C170" s="197" t="s">
        <v>2958</v>
      </c>
      <c r="D170" s="197"/>
      <c r="E170" s="197"/>
      <c r="F170" s="217" t="s">
        <v>2909</v>
      </c>
      <c r="G170" s="197"/>
      <c r="H170" s="197" t="s">
        <v>2959</v>
      </c>
      <c r="I170" s="197" t="s">
        <v>2911</v>
      </c>
      <c r="J170" s="197" t="s">
        <v>2960</v>
      </c>
      <c r="K170" s="239"/>
    </row>
    <row r="171" spans="2:11" s="1" customFormat="1" ht="15" customHeight="1">
      <c r="B171" s="218"/>
      <c r="C171" s="197" t="s">
        <v>2857</v>
      </c>
      <c r="D171" s="197"/>
      <c r="E171" s="197"/>
      <c r="F171" s="217" t="s">
        <v>2909</v>
      </c>
      <c r="G171" s="197"/>
      <c r="H171" s="197" t="s">
        <v>2976</v>
      </c>
      <c r="I171" s="197" t="s">
        <v>2911</v>
      </c>
      <c r="J171" s="197" t="s">
        <v>2960</v>
      </c>
      <c r="K171" s="239"/>
    </row>
    <row r="172" spans="2:11" s="1" customFormat="1" ht="15" customHeight="1">
      <c r="B172" s="218"/>
      <c r="C172" s="197" t="s">
        <v>2914</v>
      </c>
      <c r="D172" s="197"/>
      <c r="E172" s="197"/>
      <c r="F172" s="217" t="s">
        <v>2915</v>
      </c>
      <c r="G172" s="197"/>
      <c r="H172" s="197" t="s">
        <v>2976</v>
      </c>
      <c r="I172" s="197" t="s">
        <v>2911</v>
      </c>
      <c r="J172" s="197">
        <v>50</v>
      </c>
      <c r="K172" s="239"/>
    </row>
    <row r="173" spans="2:11" s="1" customFormat="1" ht="15" customHeight="1">
      <c r="B173" s="218"/>
      <c r="C173" s="197" t="s">
        <v>2917</v>
      </c>
      <c r="D173" s="197"/>
      <c r="E173" s="197"/>
      <c r="F173" s="217" t="s">
        <v>2909</v>
      </c>
      <c r="G173" s="197"/>
      <c r="H173" s="197" t="s">
        <v>2976</v>
      </c>
      <c r="I173" s="197" t="s">
        <v>2919</v>
      </c>
      <c r="J173" s="197"/>
      <c r="K173" s="239"/>
    </row>
    <row r="174" spans="2:11" s="1" customFormat="1" ht="15" customHeight="1">
      <c r="B174" s="218"/>
      <c r="C174" s="197" t="s">
        <v>2928</v>
      </c>
      <c r="D174" s="197"/>
      <c r="E174" s="197"/>
      <c r="F174" s="217" t="s">
        <v>2915</v>
      </c>
      <c r="G174" s="197"/>
      <c r="H174" s="197" t="s">
        <v>2976</v>
      </c>
      <c r="I174" s="197" t="s">
        <v>2911</v>
      </c>
      <c r="J174" s="197">
        <v>50</v>
      </c>
      <c r="K174" s="239"/>
    </row>
    <row r="175" spans="2:11" s="1" customFormat="1" ht="15" customHeight="1">
      <c r="B175" s="218"/>
      <c r="C175" s="197" t="s">
        <v>2936</v>
      </c>
      <c r="D175" s="197"/>
      <c r="E175" s="197"/>
      <c r="F175" s="217" t="s">
        <v>2915</v>
      </c>
      <c r="G175" s="197"/>
      <c r="H175" s="197" t="s">
        <v>2976</v>
      </c>
      <c r="I175" s="197" t="s">
        <v>2911</v>
      </c>
      <c r="J175" s="197">
        <v>50</v>
      </c>
      <c r="K175" s="239"/>
    </row>
    <row r="176" spans="2:11" s="1" customFormat="1" ht="15" customHeight="1">
      <c r="B176" s="218"/>
      <c r="C176" s="197" t="s">
        <v>2934</v>
      </c>
      <c r="D176" s="197"/>
      <c r="E176" s="197"/>
      <c r="F176" s="217" t="s">
        <v>2915</v>
      </c>
      <c r="G176" s="197"/>
      <c r="H176" s="197" t="s">
        <v>2976</v>
      </c>
      <c r="I176" s="197" t="s">
        <v>2911</v>
      </c>
      <c r="J176" s="197">
        <v>50</v>
      </c>
      <c r="K176" s="239"/>
    </row>
    <row r="177" spans="2:11" s="1" customFormat="1" ht="15" customHeight="1">
      <c r="B177" s="218"/>
      <c r="C177" s="197" t="s">
        <v>159</v>
      </c>
      <c r="D177" s="197"/>
      <c r="E177" s="197"/>
      <c r="F177" s="217" t="s">
        <v>2909</v>
      </c>
      <c r="G177" s="197"/>
      <c r="H177" s="197" t="s">
        <v>2977</v>
      </c>
      <c r="I177" s="197" t="s">
        <v>2978</v>
      </c>
      <c r="J177" s="197"/>
      <c r="K177" s="239"/>
    </row>
    <row r="178" spans="2:11" s="1" customFormat="1" ht="15" customHeight="1">
      <c r="B178" s="218"/>
      <c r="C178" s="197" t="s">
        <v>55</v>
      </c>
      <c r="D178" s="197"/>
      <c r="E178" s="197"/>
      <c r="F178" s="217" t="s">
        <v>2909</v>
      </c>
      <c r="G178" s="197"/>
      <c r="H178" s="197" t="s">
        <v>2979</v>
      </c>
      <c r="I178" s="197" t="s">
        <v>2980</v>
      </c>
      <c r="J178" s="197">
        <v>1</v>
      </c>
      <c r="K178" s="239"/>
    </row>
    <row r="179" spans="2:11" s="1" customFormat="1" ht="15" customHeight="1">
      <c r="B179" s="218"/>
      <c r="C179" s="197" t="s">
        <v>51</v>
      </c>
      <c r="D179" s="197"/>
      <c r="E179" s="197"/>
      <c r="F179" s="217" t="s">
        <v>2909</v>
      </c>
      <c r="G179" s="197"/>
      <c r="H179" s="197" t="s">
        <v>2981</v>
      </c>
      <c r="I179" s="197" t="s">
        <v>2911</v>
      </c>
      <c r="J179" s="197">
        <v>20</v>
      </c>
      <c r="K179" s="239"/>
    </row>
    <row r="180" spans="2:11" s="1" customFormat="1" ht="15" customHeight="1">
      <c r="B180" s="218"/>
      <c r="C180" s="197" t="s">
        <v>52</v>
      </c>
      <c r="D180" s="197"/>
      <c r="E180" s="197"/>
      <c r="F180" s="217" t="s">
        <v>2909</v>
      </c>
      <c r="G180" s="197"/>
      <c r="H180" s="197" t="s">
        <v>2982</v>
      </c>
      <c r="I180" s="197" t="s">
        <v>2911</v>
      </c>
      <c r="J180" s="197">
        <v>255</v>
      </c>
      <c r="K180" s="239"/>
    </row>
    <row r="181" spans="2:11" s="1" customFormat="1" ht="15" customHeight="1">
      <c r="B181" s="218"/>
      <c r="C181" s="197" t="s">
        <v>160</v>
      </c>
      <c r="D181" s="197"/>
      <c r="E181" s="197"/>
      <c r="F181" s="217" t="s">
        <v>2909</v>
      </c>
      <c r="G181" s="197"/>
      <c r="H181" s="197" t="s">
        <v>2873</v>
      </c>
      <c r="I181" s="197" t="s">
        <v>2911</v>
      </c>
      <c r="J181" s="197">
        <v>10</v>
      </c>
      <c r="K181" s="239"/>
    </row>
    <row r="182" spans="2:11" s="1" customFormat="1" ht="15" customHeight="1">
      <c r="B182" s="218"/>
      <c r="C182" s="197" t="s">
        <v>161</v>
      </c>
      <c r="D182" s="197"/>
      <c r="E182" s="197"/>
      <c r="F182" s="217" t="s">
        <v>2909</v>
      </c>
      <c r="G182" s="197"/>
      <c r="H182" s="197" t="s">
        <v>2983</v>
      </c>
      <c r="I182" s="197" t="s">
        <v>2944</v>
      </c>
      <c r="J182" s="197"/>
      <c r="K182" s="239"/>
    </row>
    <row r="183" spans="2:11" s="1" customFormat="1" ht="15" customHeight="1">
      <c r="B183" s="218"/>
      <c r="C183" s="197" t="s">
        <v>2984</v>
      </c>
      <c r="D183" s="197"/>
      <c r="E183" s="197"/>
      <c r="F183" s="217" t="s">
        <v>2909</v>
      </c>
      <c r="G183" s="197"/>
      <c r="H183" s="197" t="s">
        <v>2985</v>
      </c>
      <c r="I183" s="197" t="s">
        <v>2944</v>
      </c>
      <c r="J183" s="197"/>
      <c r="K183" s="239"/>
    </row>
    <row r="184" spans="2:11" s="1" customFormat="1" ht="15" customHeight="1">
      <c r="B184" s="218"/>
      <c r="C184" s="197" t="s">
        <v>2973</v>
      </c>
      <c r="D184" s="197"/>
      <c r="E184" s="197"/>
      <c r="F184" s="217" t="s">
        <v>2909</v>
      </c>
      <c r="G184" s="197"/>
      <c r="H184" s="197" t="s">
        <v>2986</v>
      </c>
      <c r="I184" s="197" t="s">
        <v>2944</v>
      </c>
      <c r="J184" s="197"/>
      <c r="K184" s="239"/>
    </row>
    <row r="185" spans="2:11" s="1" customFormat="1" ht="15" customHeight="1">
      <c r="B185" s="218"/>
      <c r="C185" s="197" t="s">
        <v>163</v>
      </c>
      <c r="D185" s="197"/>
      <c r="E185" s="197"/>
      <c r="F185" s="217" t="s">
        <v>2915</v>
      </c>
      <c r="G185" s="197"/>
      <c r="H185" s="197" t="s">
        <v>2987</v>
      </c>
      <c r="I185" s="197" t="s">
        <v>2911</v>
      </c>
      <c r="J185" s="197">
        <v>50</v>
      </c>
      <c r="K185" s="239"/>
    </row>
    <row r="186" spans="2:11" s="1" customFormat="1" ht="15" customHeight="1">
      <c r="B186" s="218"/>
      <c r="C186" s="197" t="s">
        <v>2988</v>
      </c>
      <c r="D186" s="197"/>
      <c r="E186" s="197"/>
      <c r="F186" s="217" t="s">
        <v>2915</v>
      </c>
      <c r="G186" s="197"/>
      <c r="H186" s="197" t="s">
        <v>2989</v>
      </c>
      <c r="I186" s="197" t="s">
        <v>2990</v>
      </c>
      <c r="J186" s="197"/>
      <c r="K186" s="239"/>
    </row>
    <row r="187" spans="2:11" s="1" customFormat="1" ht="15" customHeight="1">
      <c r="B187" s="218"/>
      <c r="C187" s="197" t="s">
        <v>2991</v>
      </c>
      <c r="D187" s="197"/>
      <c r="E187" s="197"/>
      <c r="F187" s="217" t="s">
        <v>2915</v>
      </c>
      <c r="G187" s="197"/>
      <c r="H187" s="197" t="s">
        <v>2992</v>
      </c>
      <c r="I187" s="197" t="s">
        <v>2990</v>
      </c>
      <c r="J187" s="197"/>
      <c r="K187" s="239"/>
    </row>
    <row r="188" spans="2:11" s="1" customFormat="1" ht="15" customHeight="1">
      <c r="B188" s="218"/>
      <c r="C188" s="197" t="s">
        <v>2993</v>
      </c>
      <c r="D188" s="197"/>
      <c r="E188" s="197"/>
      <c r="F188" s="217" t="s">
        <v>2915</v>
      </c>
      <c r="G188" s="197"/>
      <c r="H188" s="197" t="s">
        <v>2994</v>
      </c>
      <c r="I188" s="197" t="s">
        <v>2990</v>
      </c>
      <c r="J188" s="197"/>
      <c r="K188" s="239"/>
    </row>
    <row r="189" spans="2:11" s="1" customFormat="1" ht="15" customHeight="1">
      <c r="B189" s="218"/>
      <c r="C189" s="251" t="s">
        <v>2995</v>
      </c>
      <c r="D189" s="197"/>
      <c r="E189" s="197"/>
      <c r="F189" s="217" t="s">
        <v>2915</v>
      </c>
      <c r="G189" s="197"/>
      <c r="H189" s="197" t="s">
        <v>2996</v>
      </c>
      <c r="I189" s="197" t="s">
        <v>2997</v>
      </c>
      <c r="J189" s="252" t="s">
        <v>2998</v>
      </c>
      <c r="K189" s="239"/>
    </row>
    <row r="190" spans="2:11" s="1" customFormat="1" ht="15" customHeight="1">
      <c r="B190" s="218"/>
      <c r="C190" s="203" t="s">
        <v>40</v>
      </c>
      <c r="D190" s="197"/>
      <c r="E190" s="197"/>
      <c r="F190" s="217" t="s">
        <v>2909</v>
      </c>
      <c r="G190" s="197"/>
      <c r="H190" s="194" t="s">
        <v>2999</v>
      </c>
      <c r="I190" s="197" t="s">
        <v>3000</v>
      </c>
      <c r="J190" s="197"/>
      <c r="K190" s="239"/>
    </row>
    <row r="191" spans="2:11" s="1" customFormat="1" ht="15" customHeight="1">
      <c r="B191" s="218"/>
      <c r="C191" s="203" t="s">
        <v>3001</v>
      </c>
      <c r="D191" s="197"/>
      <c r="E191" s="197"/>
      <c r="F191" s="217" t="s">
        <v>2909</v>
      </c>
      <c r="G191" s="197"/>
      <c r="H191" s="197" t="s">
        <v>3002</v>
      </c>
      <c r="I191" s="197" t="s">
        <v>2944</v>
      </c>
      <c r="J191" s="197"/>
      <c r="K191" s="239"/>
    </row>
    <row r="192" spans="2:11" s="1" customFormat="1" ht="15" customHeight="1">
      <c r="B192" s="218"/>
      <c r="C192" s="203" t="s">
        <v>3003</v>
      </c>
      <c r="D192" s="197"/>
      <c r="E192" s="197"/>
      <c r="F192" s="217" t="s">
        <v>2909</v>
      </c>
      <c r="G192" s="197"/>
      <c r="H192" s="197" t="s">
        <v>3004</v>
      </c>
      <c r="I192" s="197" t="s">
        <v>2944</v>
      </c>
      <c r="J192" s="197"/>
      <c r="K192" s="239"/>
    </row>
    <row r="193" spans="2:11" s="1" customFormat="1" ht="15" customHeight="1">
      <c r="B193" s="218"/>
      <c r="C193" s="203" t="s">
        <v>3005</v>
      </c>
      <c r="D193" s="197"/>
      <c r="E193" s="197"/>
      <c r="F193" s="217" t="s">
        <v>2915</v>
      </c>
      <c r="G193" s="197"/>
      <c r="H193" s="197" t="s">
        <v>3006</v>
      </c>
      <c r="I193" s="197" t="s">
        <v>2944</v>
      </c>
      <c r="J193" s="197"/>
      <c r="K193" s="239"/>
    </row>
    <row r="194" spans="2:11" s="1" customFormat="1" ht="15" customHeight="1">
      <c r="B194" s="245"/>
      <c r="C194" s="253"/>
      <c r="D194" s="227"/>
      <c r="E194" s="227"/>
      <c r="F194" s="227"/>
      <c r="G194" s="227"/>
      <c r="H194" s="227"/>
      <c r="I194" s="227"/>
      <c r="J194" s="227"/>
      <c r="K194" s="246"/>
    </row>
    <row r="195" spans="2:11" s="1" customFormat="1" ht="18.75" customHeight="1">
      <c r="B195" s="194"/>
      <c r="C195" s="197"/>
      <c r="D195" s="197"/>
      <c r="E195" s="197"/>
      <c r="F195" s="217"/>
      <c r="G195" s="197"/>
      <c r="H195" s="197"/>
      <c r="I195" s="197"/>
      <c r="J195" s="197"/>
      <c r="K195" s="194"/>
    </row>
    <row r="196" spans="2:11" s="1" customFormat="1" ht="18.75" customHeight="1">
      <c r="B196" s="194"/>
      <c r="C196" s="197"/>
      <c r="D196" s="197"/>
      <c r="E196" s="197"/>
      <c r="F196" s="217"/>
      <c r="G196" s="197"/>
      <c r="H196" s="197"/>
      <c r="I196" s="197"/>
      <c r="J196" s="197"/>
      <c r="K196" s="194"/>
    </row>
    <row r="197" spans="2:11" s="1" customFormat="1" ht="18.75" customHeight="1">
      <c r="B197" s="204"/>
      <c r="C197" s="204"/>
      <c r="D197" s="204"/>
      <c r="E197" s="204"/>
      <c r="F197" s="204"/>
      <c r="G197" s="204"/>
      <c r="H197" s="204"/>
      <c r="I197" s="204"/>
      <c r="J197" s="204"/>
      <c r="K197" s="204"/>
    </row>
    <row r="198" spans="2:11" s="1" customFormat="1" ht="13.5">
      <c r="B198" s="186"/>
      <c r="C198" s="187"/>
      <c r="D198" s="187"/>
      <c r="E198" s="187"/>
      <c r="F198" s="187"/>
      <c r="G198" s="187"/>
      <c r="H198" s="187"/>
      <c r="I198" s="187"/>
      <c r="J198" s="187"/>
      <c r="K198" s="188"/>
    </row>
    <row r="199" spans="2:11" s="1" customFormat="1" ht="21">
      <c r="B199" s="189"/>
      <c r="C199" s="300" t="s">
        <v>3007</v>
      </c>
      <c r="D199" s="300"/>
      <c r="E199" s="300"/>
      <c r="F199" s="300"/>
      <c r="G199" s="300"/>
      <c r="H199" s="300"/>
      <c r="I199" s="300"/>
      <c r="J199" s="300"/>
      <c r="K199" s="190"/>
    </row>
    <row r="200" spans="2:11" s="1" customFormat="1" ht="25.5" customHeight="1">
      <c r="B200" s="189"/>
      <c r="C200" s="254" t="s">
        <v>3008</v>
      </c>
      <c r="D200" s="254"/>
      <c r="E200" s="254"/>
      <c r="F200" s="254" t="s">
        <v>3009</v>
      </c>
      <c r="G200" s="255"/>
      <c r="H200" s="301" t="s">
        <v>3010</v>
      </c>
      <c r="I200" s="301"/>
      <c r="J200" s="301"/>
      <c r="K200" s="190"/>
    </row>
    <row r="201" spans="2:11" s="1" customFormat="1" ht="5.25" customHeight="1">
      <c r="B201" s="218"/>
      <c r="C201" s="215"/>
      <c r="D201" s="215"/>
      <c r="E201" s="215"/>
      <c r="F201" s="215"/>
      <c r="G201" s="197"/>
      <c r="H201" s="215"/>
      <c r="I201" s="215"/>
      <c r="J201" s="215"/>
      <c r="K201" s="239"/>
    </row>
    <row r="202" spans="2:11" s="1" customFormat="1" ht="15" customHeight="1">
      <c r="B202" s="218"/>
      <c r="C202" s="197" t="s">
        <v>3000</v>
      </c>
      <c r="D202" s="197"/>
      <c r="E202" s="197"/>
      <c r="F202" s="217" t="s">
        <v>41</v>
      </c>
      <c r="G202" s="197"/>
      <c r="H202" s="302" t="s">
        <v>3011</v>
      </c>
      <c r="I202" s="302"/>
      <c r="J202" s="302"/>
      <c r="K202" s="239"/>
    </row>
    <row r="203" spans="2:11" s="1" customFormat="1" ht="15" customHeight="1">
      <c r="B203" s="218"/>
      <c r="C203" s="224"/>
      <c r="D203" s="197"/>
      <c r="E203" s="197"/>
      <c r="F203" s="217" t="s">
        <v>42</v>
      </c>
      <c r="G203" s="197"/>
      <c r="H203" s="302" t="s">
        <v>3012</v>
      </c>
      <c r="I203" s="302"/>
      <c r="J203" s="302"/>
      <c r="K203" s="239"/>
    </row>
    <row r="204" spans="2:11" s="1" customFormat="1" ht="15" customHeight="1">
      <c r="B204" s="218"/>
      <c r="C204" s="224"/>
      <c r="D204" s="197"/>
      <c r="E204" s="197"/>
      <c r="F204" s="217" t="s">
        <v>45</v>
      </c>
      <c r="G204" s="197"/>
      <c r="H204" s="302" t="s">
        <v>3013</v>
      </c>
      <c r="I204" s="302"/>
      <c r="J204" s="302"/>
      <c r="K204" s="239"/>
    </row>
    <row r="205" spans="2:11" s="1" customFormat="1" ht="15" customHeight="1">
      <c r="B205" s="218"/>
      <c r="C205" s="197"/>
      <c r="D205" s="197"/>
      <c r="E205" s="197"/>
      <c r="F205" s="217" t="s">
        <v>43</v>
      </c>
      <c r="G205" s="197"/>
      <c r="H205" s="302" t="s">
        <v>3014</v>
      </c>
      <c r="I205" s="302"/>
      <c r="J205" s="302"/>
      <c r="K205" s="239"/>
    </row>
    <row r="206" spans="2:11" s="1" customFormat="1" ht="15" customHeight="1">
      <c r="B206" s="218"/>
      <c r="C206" s="197"/>
      <c r="D206" s="197"/>
      <c r="E206" s="197"/>
      <c r="F206" s="217" t="s">
        <v>44</v>
      </c>
      <c r="G206" s="197"/>
      <c r="H206" s="302" t="s">
        <v>3015</v>
      </c>
      <c r="I206" s="302"/>
      <c r="J206" s="302"/>
      <c r="K206" s="239"/>
    </row>
    <row r="207" spans="2:11" s="1" customFormat="1" ht="15" customHeight="1">
      <c r="B207" s="218"/>
      <c r="C207" s="197"/>
      <c r="D207" s="197"/>
      <c r="E207" s="197"/>
      <c r="F207" s="217"/>
      <c r="G207" s="197"/>
      <c r="H207" s="197"/>
      <c r="I207" s="197"/>
      <c r="J207" s="197"/>
      <c r="K207" s="239"/>
    </row>
    <row r="208" spans="2:11" s="1" customFormat="1" ht="15" customHeight="1">
      <c r="B208" s="218"/>
      <c r="C208" s="197" t="s">
        <v>2956</v>
      </c>
      <c r="D208" s="197"/>
      <c r="E208" s="197"/>
      <c r="F208" s="217" t="s">
        <v>75</v>
      </c>
      <c r="G208" s="197"/>
      <c r="H208" s="302" t="s">
        <v>3016</v>
      </c>
      <c r="I208" s="302"/>
      <c r="J208" s="302"/>
      <c r="K208" s="239"/>
    </row>
    <row r="209" spans="2:11" s="1" customFormat="1" ht="15" customHeight="1">
      <c r="B209" s="218"/>
      <c r="C209" s="224"/>
      <c r="D209" s="197"/>
      <c r="E209" s="197"/>
      <c r="F209" s="217" t="s">
        <v>2851</v>
      </c>
      <c r="G209" s="197"/>
      <c r="H209" s="302" t="s">
        <v>2852</v>
      </c>
      <c r="I209" s="302"/>
      <c r="J209" s="302"/>
      <c r="K209" s="239"/>
    </row>
    <row r="210" spans="2:11" s="1" customFormat="1" ht="15" customHeight="1">
      <c r="B210" s="218"/>
      <c r="C210" s="197"/>
      <c r="D210" s="197"/>
      <c r="E210" s="197"/>
      <c r="F210" s="217" t="s">
        <v>2849</v>
      </c>
      <c r="G210" s="197"/>
      <c r="H210" s="302" t="s">
        <v>3017</v>
      </c>
      <c r="I210" s="302"/>
      <c r="J210" s="302"/>
      <c r="K210" s="239"/>
    </row>
    <row r="211" spans="2:11" s="1" customFormat="1" ht="15" customHeight="1">
      <c r="B211" s="256"/>
      <c r="C211" s="224"/>
      <c r="D211" s="224"/>
      <c r="E211" s="224"/>
      <c r="F211" s="217" t="s">
        <v>2853</v>
      </c>
      <c r="G211" s="203"/>
      <c r="H211" s="303" t="s">
        <v>2854</v>
      </c>
      <c r="I211" s="303"/>
      <c r="J211" s="303"/>
      <c r="K211" s="257"/>
    </row>
    <row r="212" spans="2:11" s="1" customFormat="1" ht="15" customHeight="1">
      <c r="B212" s="256"/>
      <c r="C212" s="224"/>
      <c r="D212" s="224"/>
      <c r="E212" s="224"/>
      <c r="F212" s="217" t="s">
        <v>2855</v>
      </c>
      <c r="G212" s="203"/>
      <c r="H212" s="303" t="s">
        <v>506</v>
      </c>
      <c r="I212" s="303"/>
      <c r="J212" s="303"/>
      <c r="K212" s="257"/>
    </row>
    <row r="213" spans="2:11" s="1" customFormat="1" ht="15" customHeight="1">
      <c r="B213" s="256"/>
      <c r="C213" s="224"/>
      <c r="D213" s="224"/>
      <c r="E213" s="224"/>
      <c r="F213" s="258"/>
      <c r="G213" s="203"/>
      <c r="H213" s="259"/>
      <c r="I213" s="259"/>
      <c r="J213" s="259"/>
      <c r="K213" s="257"/>
    </row>
    <row r="214" spans="2:11" s="1" customFormat="1" ht="15" customHeight="1">
      <c r="B214" s="256"/>
      <c r="C214" s="197" t="s">
        <v>2980</v>
      </c>
      <c r="D214" s="224"/>
      <c r="E214" s="224"/>
      <c r="F214" s="217">
        <v>1</v>
      </c>
      <c r="G214" s="203"/>
      <c r="H214" s="303" t="s">
        <v>3018</v>
      </c>
      <c r="I214" s="303"/>
      <c r="J214" s="303"/>
      <c r="K214" s="257"/>
    </row>
    <row r="215" spans="2:11" s="1" customFormat="1" ht="15" customHeight="1">
      <c r="B215" s="256"/>
      <c r="C215" s="224"/>
      <c r="D215" s="224"/>
      <c r="E215" s="224"/>
      <c r="F215" s="217">
        <v>2</v>
      </c>
      <c r="G215" s="203"/>
      <c r="H215" s="303" t="s">
        <v>3019</v>
      </c>
      <c r="I215" s="303"/>
      <c r="J215" s="303"/>
      <c r="K215" s="257"/>
    </row>
    <row r="216" spans="2:11" s="1" customFormat="1" ht="15" customHeight="1">
      <c r="B216" s="256"/>
      <c r="C216" s="224"/>
      <c r="D216" s="224"/>
      <c r="E216" s="224"/>
      <c r="F216" s="217">
        <v>3</v>
      </c>
      <c r="G216" s="203"/>
      <c r="H216" s="303" t="s">
        <v>3020</v>
      </c>
      <c r="I216" s="303"/>
      <c r="J216" s="303"/>
      <c r="K216" s="257"/>
    </row>
    <row r="217" spans="2:11" s="1" customFormat="1" ht="15" customHeight="1">
      <c r="B217" s="256"/>
      <c r="C217" s="224"/>
      <c r="D217" s="224"/>
      <c r="E217" s="224"/>
      <c r="F217" s="217">
        <v>4</v>
      </c>
      <c r="G217" s="203"/>
      <c r="H217" s="303" t="s">
        <v>3021</v>
      </c>
      <c r="I217" s="303"/>
      <c r="J217" s="303"/>
      <c r="K217" s="257"/>
    </row>
    <row r="218" spans="2:11" s="1" customFormat="1" ht="12.75" customHeight="1">
      <c r="B218" s="260"/>
      <c r="C218" s="261"/>
      <c r="D218" s="261"/>
      <c r="E218" s="261"/>
      <c r="F218" s="261"/>
      <c r="G218" s="261"/>
      <c r="H218" s="261"/>
      <c r="I218" s="261"/>
      <c r="J218" s="261"/>
      <c r="K218" s="262"/>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76"/>
  <sheetViews>
    <sheetView showGridLines="0" topLeftCell="A40" workbookViewId="0">
      <selection activeCell="H72" sqref="H72"/>
    </sheetView>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6"/>
    </row>
    <row r="2" spans="1:46" s="1" customFormat="1" ht="36.950000000000003" customHeight="1">
      <c r="L2" s="286" t="s">
        <v>6</v>
      </c>
      <c r="M2" s="273"/>
      <c r="N2" s="273"/>
      <c r="O2" s="273"/>
      <c r="P2" s="273"/>
      <c r="Q2" s="273"/>
      <c r="R2" s="273"/>
      <c r="S2" s="273"/>
      <c r="T2" s="273"/>
      <c r="U2" s="273"/>
      <c r="V2" s="273"/>
      <c r="AT2" s="18" t="s">
        <v>77</v>
      </c>
    </row>
    <row r="3" spans="1:46" s="1" customFormat="1" ht="6.95" customHeight="1">
      <c r="B3" s="19"/>
      <c r="C3" s="20"/>
      <c r="D3" s="20"/>
      <c r="E3" s="20"/>
      <c r="F3" s="20"/>
      <c r="G3" s="20"/>
      <c r="H3" s="20"/>
      <c r="I3" s="20"/>
      <c r="J3" s="20"/>
      <c r="K3" s="20"/>
      <c r="L3" s="21"/>
      <c r="AT3" s="18" t="s">
        <v>79</v>
      </c>
    </row>
    <row r="4" spans="1:46" s="1" customFormat="1" ht="24.95" customHeight="1">
      <c r="B4" s="21"/>
      <c r="D4" s="22" t="s">
        <v>125</v>
      </c>
      <c r="L4" s="21"/>
      <c r="M4" s="87" t="s">
        <v>11</v>
      </c>
      <c r="AT4" s="18" t="s">
        <v>4</v>
      </c>
    </row>
    <row r="5" spans="1:46" s="1" customFormat="1" ht="6.95" customHeight="1">
      <c r="B5" s="21"/>
      <c r="L5" s="21"/>
    </row>
    <row r="6" spans="1:46" s="1" customFormat="1" ht="12" customHeight="1">
      <c r="B6" s="21"/>
      <c r="D6" s="27" t="s">
        <v>15</v>
      </c>
      <c r="L6" s="21"/>
    </row>
    <row r="7" spans="1:46" s="1" customFormat="1" ht="16.5" customHeight="1">
      <c r="B7" s="21"/>
      <c r="E7" s="296" t="str">
        <f>'Rekapitulace stavby'!K6</f>
        <v>Oprava traťového úseku Hanušovice - Jeseník</v>
      </c>
      <c r="F7" s="297"/>
      <c r="G7" s="297"/>
      <c r="H7" s="297"/>
      <c r="L7" s="21"/>
    </row>
    <row r="8" spans="1:46" s="2" customFormat="1" ht="12" customHeight="1">
      <c r="A8" s="30"/>
      <c r="B8" s="31"/>
      <c r="C8" s="30"/>
      <c r="D8" s="27" t="s">
        <v>126</v>
      </c>
      <c r="E8" s="30"/>
      <c r="F8" s="30"/>
      <c r="G8" s="30"/>
      <c r="H8" s="30"/>
      <c r="I8" s="30"/>
      <c r="J8" s="30"/>
      <c r="K8" s="30"/>
      <c r="L8" s="88"/>
      <c r="S8" s="30"/>
      <c r="T8" s="30"/>
      <c r="U8" s="30"/>
      <c r="V8" s="30"/>
      <c r="W8" s="30"/>
      <c r="X8" s="30"/>
      <c r="Y8" s="30"/>
      <c r="Z8" s="30"/>
      <c r="AA8" s="30"/>
      <c r="AB8" s="30"/>
      <c r="AC8" s="30"/>
      <c r="AD8" s="30"/>
      <c r="AE8" s="30"/>
    </row>
    <row r="9" spans="1:46" s="2" customFormat="1" ht="24.75" customHeight="1">
      <c r="A9" s="30"/>
      <c r="B9" s="31"/>
      <c r="C9" s="30"/>
      <c r="D9" s="30"/>
      <c r="E9" s="267" t="s">
        <v>127</v>
      </c>
      <c r="F9" s="298"/>
      <c r="G9" s="298"/>
      <c r="H9" s="298"/>
      <c r="I9" s="30"/>
      <c r="J9" s="30"/>
      <c r="K9" s="30"/>
      <c r="L9" s="88"/>
      <c r="S9" s="30"/>
      <c r="T9" s="30"/>
      <c r="U9" s="30"/>
      <c r="V9" s="30"/>
      <c r="W9" s="30"/>
      <c r="X9" s="30"/>
      <c r="Y9" s="30"/>
      <c r="Z9" s="30"/>
      <c r="AA9" s="30"/>
      <c r="AB9" s="30"/>
      <c r="AC9" s="30"/>
      <c r="AD9" s="30"/>
      <c r="AE9" s="30"/>
    </row>
    <row r="10" spans="1:46" s="2" customFormat="1">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c r="A11" s="30"/>
      <c r="B11" s="31"/>
      <c r="C11" s="30"/>
      <c r="D11" s="27" t="s">
        <v>17</v>
      </c>
      <c r="E11" s="30"/>
      <c r="F11" s="25" t="s">
        <v>78</v>
      </c>
      <c r="G11" s="30"/>
      <c r="H11" s="30"/>
      <c r="I11" s="27" t="s">
        <v>18</v>
      </c>
      <c r="J11" s="25" t="s">
        <v>128</v>
      </c>
      <c r="K11" s="30"/>
      <c r="L11" s="88"/>
      <c r="S11" s="30"/>
      <c r="T11" s="30"/>
      <c r="U11" s="30"/>
      <c r="V11" s="30"/>
      <c r="W11" s="30"/>
      <c r="X11" s="30"/>
      <c r="Y11" s="30"/>
      <c r="Z11" s="30"/>
      <c r="AA11" s="30"/>
      <c r="AB11" s="30"/>
      <c r="AC11" s="30"/>
      <c r="AD11" s="30"/>
      <c r="AE11" s="30"/>
    </row>
    <row r="12" spans="1:46" s="2" customFormat="1" ht="12" customHeight="1">
      <c r="A12" s="30"/>
      <c r="B12" s="31"/>
      <c r="C12" s="30"/>
      <c r="D12" s="27" t="s">
        <v>19</v>
      </c>
      <c r="E12" s="30"/>
      <c r="F12" s="25" t="s">
        <v>20</v>
      </c>
      <c r="G12" s="30"/>
      <c r="H12" s="30"/>
      <c r="I12" s="27" t="s">
        <v>21</v>
      </c>
      <c r="J12" s="48" t="str">
        <f>'Rekapitulace stavby'!AN8</f>
        <v>26. 3. 2020</v>
      </c>
      <c r="K12" s="30"/>
      <c r="L12" s="88"/>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c r="A14" s="30"/>
      <c r="B14" s="31"/>
      <c r="C14" s="30"/>
      <c r="D14" s="27" t="s">
        <v>23</v>
      </c>
      <c r="E14" s="30"/>
      <c r="F14" s="30"/>
      <c r="G14" s="30"/>
      <c r="H14" s="30"/>
      <c r="I14" s="27" t="s">
        <v>24</v>
      </c>
      <c r="J14" s="25" t="s">
        <v>3</v>
      </c>
      <c r="K14" s="30"/>
      <c r="L14" s="88"/>
      <c r="S14" s="30"/>
      <c r="T14" s="30"/>
      <c r="U14" s="30"/>
      <c r="V14" s="30"/>
      <c r="W14" s="30"/>
      <c r="X14" s="30"/>
      <c r="Y14" s="30"/>
      <c r="Z14" s="30"/>
      <c r="AA14" s="30"/>
      <c r="AB14" s="30"/>
      <c r="AC14" s="30"/>
      <c r="AD14" s="30"/>
      <c r="AE14" s="30"/>
    </row>
    <row r="15" spans="1:46" s="2" customFormat="1" ht="18" customHeight="1">
      <c r="A15" s="30"/>
      <c r="B15" s="31"/>
      <c r="C15" s="30"/>
      <c r="D15" s="30"/>
      <c r="E15" s="25" t="s">
        <v>25</v>
      </c>
      <c r="F15" s="30"/>
      <c r="G15" s="30"/>
      <c r="H15" s="30"/>
      <c r="I15" s="27" t="s">
        <v>26</v>
      </c>
      <c r="J15" s="25" t="s">
        <v>3</v>
      </c>
      <c r="K15" s="30"/>
      <c r="L15" s="88"/>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c r="A17" s="30"/>
      <c r="B17" s="31"/>
      <c r="C17" s="30"/>
      <c r="D17" s="27" t="s">
        <v>27</v>
      </c>
      <c r="E17" s="30"/>
      <c r="F17" s="30"/>
      <c r="G17" s="30"/>
      <c r="H17" s="30"/>
      <c r="I17" s="27" t="s">
        <v>24</v>
      </c>
      <c r="J17" s="25" t="s">
        <v>3</v>
      </c>
      <c r="K17" s="30"/>
      <c r="L17" s="88"/>
      <c r="S17" s="30"/>
      <c r="T17" s="30"/>
      <c r="U17" s="30"/>
      <c r="V17" s="30"/>
      <c r="W17" s="30"/>
      <c r="X17" s="30"/>
      <c r="Y17" s="30"/>
      <c r="Z17" s="30"/>
      <c r="AA17" s="30"/>
      <c r="AB17" s="30"/>
      <c r="AC17" s="30"/>
      <c r="AD17" s="30"/>
      <c r="AE17" s="30"/>
    </row>
    <row r="18" spans="1:31" s="2" customFormat="1" ht="18" customHeight="1">
      <c r="A18" s="30"/>
      <c r="B18" s="31"/>
      <c r="C18" s="30"/>
      <c r="D18" s="30"/>
      <c r="E18" s="25" t="s">
        <v>28</v>
      </c>
      <c r="F18" s="30"/>
      <c r="G18" s="30"/>
      <c r="H18" s="30"/>
      <c r="I18" s="27" t="s">
        <v>26</v>
      </c>
      <c r="J18" s="25" t="s">
        <v>3</v>
      </c>
      <c r="K18" s="30"/>
      <c r="L18" s="88"/>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c r="A20" s="30"/>
      <c r="B20" s="31"/>
      <c r="C20" s="30"/>
      <c r="D20" s="27" t="s">
        <v>29</v>
      </c>
      <c r="E20" s="30"/>
      <c r="F20" s="30"/>
      <c r="G20" s="30"/>
      <c r="H20" s="30"/>
      <c r="I20" s="27" t="s">
        <v>24</v>
      </c>
      <c r="J20" s="25" t="s">
        <v>3</v>
      </c>
      <c r="K20" s="30"/>
      <c r="L20" s="88"/>
      <c r="S20" s="30"/>
      <c r="T20" s="30"/>
      <c r="U20" s="30"/>
      <c r="V20" s="30"/>
      <c r="W20" s="30"/>
      <c r="X20" s="30"/>
      <c r="Y20" s="30"/>
      <c r="Z20" s="30"/>
      <c r="AA20" s="30"/>
      <c r="AB20" s="30"/>
      <c r="AC20" s="30"/>
      <c r="AD20" s="30"/>
      <c r="AE20" s="30"/>
    </row>
    <row r="21" spans="1:31" s="2" customFormat="1" ht="18" customHeight="1">
      <c r="A21" s="30"/>
      <c r="B21" s="31"/>
      <c r="C21" s="30"/>
      <c r="D21" s="30"/>
      <c r="E21" s="25" t="s">
        <v>129</v>
      </c>
      <c r="F21" s="30"/>
      <c r="G21" s="30"/>
      <c r="H21" s="30"/>
      <c r="I21" s="27" t="s">
        <v>26</v>
      </c>
      <c r="J21" s="25" t="s">
        <v>3</v>
      </c>
      <c r="K21" s="30"/>
      <c r="L21" s="88"/>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c r="A23" s="30"/>
      <c r="B23" s="31"/>
      <c r="C23" s="30"/>
      <c r="D23" s="27" t="s">
        <v>32</v>
      </c>
      <c r="E23" s="30"/>
      <c r="F23" s="30"/>
      <c r="G23" s="30"/>
      <c r="H23" s="30"/>
      <c r="I23" s="27" t="s">
        <v>24</v>
      </c>
      <c r="J23" s="25" t="s">
        <v>3</v>
      </c>
      <c r="K23" s="30"/>
      <c r="L23" s="88"/>
      <c r="S23" s="30"/>
      <c r="T23" s="30"/>
      <c r="U23" s="30"/>
      <c r="V23" s="30"/>
      <c r="W23" s="30"/>
      <c r="X23" s="30"/>
      <c r="Y23" s="30"/>
      <c r="Z23" s="30"/>
      <c r="AA23" s="30"/>
      <c r="AB23" s="30"/>
      <c r="AC23" s="30"/>
      <c r="AD23" s="30"/>
      <c r="AE23" s="30"/>
    </row>
    <row r="24" spans="1:31" s="2" customFormat="1" ht="18" customHeight="1">
      <c r="A24" s="30"/>
      <c r="B24" s="31"/>
      <c r="C24" s="30"/>
      <c r="D24" s="30"/>
      <c r="E24" s="25" t="s">
        <v>33</v>
      </c>
      <c r="F24" s="30"/>
      <c r="G24" s="30"/>
      <c r="H24" s="30"/>
      <c r="I24" s="27" t="s">
        <v>26</v>
      </c>
      <c r="J24" s="25" t="s">
        <v>3</v>
      </c>
      <c r="K24" s="30"/>
      <c r="L24" s="88"/>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c r="A26" s="30"/>
      <c r="B26" s="31"/>
      <c r="C26" s="30"/>
      <c r="D26" s="27" t="s">
        <v>34</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c r="A27" s="89"/>
      <c r="B27" s="90"/>
      <c r="C27" s="89"/>
      <c r="D27" s="89"/>
      <c r="E27" s="275" t="s">
        <v>3</v>
      </c>
      <c r="F27" s="275"/>
      <c r="G27" s="275"/>
      <c r="H27" s="275"/>
      <c r="I27" s="89"/>
      <c r="J27" s="89"/>
      <c r="K27" s="89"/>
      <c r="L27" s="91"/>
      <c r="S27" s="89"/>
      <c r="T27" s="89"/>
      <c r="U27" s="89"/>
      <c r="V27" s="89"/>
      <c r="W27" s="89"/>
      <c r="X27" s="89"/>
      <c r="Y27" s="89"/>
      <c r="Z27" s="89"/>
      <c r="AA27" s="89"/>
      <c r="AB27" s="89"/>
      <c r="AC27" s="89"/>
      <c r="AD27" s="89"/>
      <c r="AE27" s="89"/>
    </row>
    <row r="28" spans="1:31" s="2" customFormat="1" ht="6.95" customHeight="1">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c r="A30" s="30"/>
      <c r="B30" s="31"/>
      <c r="C30" s="30"/>
      <c r="D30" s="92" t="s">
        <v>36</v>
      </c>
      <c r="E30" s="30"/>
      <c r="F30" s="30"/>
      <c r="G30" s="30"/>
      <c r="H30" s="30"/>
      <c r="I30" s="30"/>
      <c r="J30" s="64">
        <f>ROUND(J76, 2)</f>
        <v>0</v>
      </c>
      <c r="K30" s="30"/>
      <c r="L30" s="88"/>
      <c r="S30" s="30"/>
      <c r="T30" s="30"/>
      <c r="U30" s="30"/>
      <c r="V30" s="30"/>
      <c r="W30" s="30"/>
      <c r="X30" s="30"/>
      <c r="Y30" s="30"/>
      <c r="Z30" s="30"/>
      <c r="AA30" s="30"/>
      <c r="AB30" s="30"/>
      <c r="AC30" s="30"/>
      <c r="AD30" s="30"/>
      <c r="AE30" s="30"/>
    </row>
    <row r="31" spans="1:31" s="2" customFormat="1" ht="6.95" customHeight="1">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c r="A32" s="30"/>
      <c r="B32" s="31"/>
      <c r="C32" s="30"/>
      <c r="D32" s="30"/>
      <c r="E32" s="30"/>
      <c r="F32" s="34" t="s">
        <v>38</v>
      </c>
      <c r="G32" s="30"/>
      <c r="H32" s="30"/>
      <c r="I32" s="34" t="s">
        <v>37</v>
      </c>
      <c r="J32" s="34" t="s">
        <v>39</v>
      </c>
      <c r="K32" s="30"/>
      <c r="L32" s="88"/>
      <c r="S32" s="30"/>
      <c r="T32" s="30"/>
      <c r="U32" s="30"/>
      <c r="V32" s="30"/>
      <c r="W32" s="30"/>
      <c r="X32" s="30"/>
      <c r="Y32" s="30"/>
      <c r="Z32" s="30"/>
      <c r="AA32" s="30"/>
      <c r="AB32" s="30"/>
      <c r="AC32" s="30"/>
      <c r="AD32" s="30"/>
      <c r="AE32" s="30"/>
    </row>
    <row r="33" spans="1:31" s="2" customFormat="1" ht="14.45" customHeight="1">
      <c r="A33" s="30"/>
      <c r="B33" s="31"/>
      <c r="C33" s="30"/>
      <c r="D33" s="93" t="s">
        <v>40</v>
      </c>
      <c r="E33" s="27" t="s">
        <v>41</v>
      </c>
      <c r="F33" s="94">
        <f>ROUND((SUM(BE76:BE76)),  2)</f>
        <v>0</v>
      </c>
      <c r="G33" s="30"/>
      <c r="H33" s="30"/>
      <c r="I33" s="95">
        <v>0.21</v>
      </c>
      <c r="J33" s="94">
        <f>ROUND(((SUM(BE76:BE76))*I33),  2)</f>
        <v>0</v>
      </c>
      <c r="K33" s="30"/>
      <c r="L33" s="88"/>
      <c r="S33" s="30"/>
      <c r="T33" s="30"/>
      <c r="U33" s="30"/>
      <c r="V33" s="30"/>
      <c r="W33" s="30"/>
      <c r="X33" s="30"/>
      <c r="Y33" s="30"/>
      <c r="Z33" s="30"/>
      <c r="AA33" s="30"/>
      <c r="AB33" s="30"/>
      <c r="AC33" s="30"/>
      <c r="AD33" s="30"/>
      <c r="AE33" s="30"/>
    </row>
    <row r="34" spans="1:31" s="2" customFormat="1" ht="14.45" customHeight="1">
      <c r="A34" s="30"/>
      <c r="B34" s="31"/>
      <c r="C34" s="30"/>
      <c r="D34" s="30"/>
      <c r="E34" s="27" t="s">
        <v>42</v>
      </c>
      <c r="F34" s="94">
        <f>ROUND((SUM(BF76:BF76)),  2)</f>
        <v>0</v>
      </c>
      <c r="G34" s="30"/>
      <c r="H34" s="30"/>
      <c r="I34" s="95">
        <v>0.15</v>
      </c>
      <c r="J34" s="94">
        <f>ROUND(((SUM(BF76:BF76))*I34),  2)</f>
        <v>0</v>
      </c>
      <c r="K34" s="30"/>
      <c r="L34" s="88"/>
      <c r="S34" s="30"/>
      <c r="T34" s="30"/>
      <c r="U34" s="30"/>
      <c r="V34" s="30"/>
      <c r="W34" s="30"/>
      <c r="X34" s="30"/>
      <c r="Y34" s="30"/>
      <c r="Z34" s="30"/>
      <c r="AA34" s="30"/>
      <c r="AB34" s="30"/>
      <c r="AC34" s="30"/>
      <c r="AD34" s="30"/>
      <c r="AE34" s="30"/>
    </row>
    <row r="35" spans="1:31" s="2" customFormat="1" ht="14.45" hidden="1" customHeight="1">
      <c r="A35" s="30"/>
      <c r="B35" s="31"/>
      <c r="C35" s="30"/>
      <c r="D35" s="30"/>
      <c r="E35" s="27" t="s">
        <v>43</v>
      </c>
      <c r="F35" s="94">
        <f>ROUND((SUM(BG76:BG76)),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c r="A36" s="30"/>
      <c r="B36" s="31"/>
      <c r="C36" s="30"/>
      <c r="D36" s="30"/>
      <c r="E36" s="27" t="s">
        <v>44</v>
      </c>
      <c r="F36" s="94">
        <f>ROUND((SUM(BH76:BH76)),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c r="A37" s="30"/>
      <c r="B37" s="31"/>
      <c r="C37" s="30"/>
      <c r="D37" s="30"/>
      <c r="E37" s="27" t="s">
        <v>45</v>
      </c>
      <c r="F37" s="94">
        <f>ROUND((SUM(BI76:BI76)),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c r="A39" s="30"/>
      <c r="B39" s="31"/>
      <c r="C39" s="96"/>
      <c r="D39" s="97" t="s">
        <v>46</v>
      </c>
      <c r="E39" s="53"/>
      <c r="F39" s="53"/>
      <c r="G39" s="98" t="s">
        <v>47</v>
      </c>
      <c r="H39" s="99" t="s">
        <v>48</v>
      </c>
      <c r="I39" s="53"/>
      <c r="J39" s="100">
        <f>SUM(J30:J37)</f>
        <v>0</v>
      </c>
      <c r="K39" s="101"/>
      <c r="L39" s="88"/>
      <c r="S39" s="30"/>
      <c r="T39" s="30"/>
      <c r="U39" s="30"/>
      <c r="V39" s="30"/>
      <c r="W39" s="30"/>
      <c r="X39" s="30"/>
      <c r="Y39" s="30"/>
      <c r="Z39" s="30"/>
      <c r="AA39" s="30"/>
      <c r="AB39" s="30"/>
      <c r="AC39" s="30"/>
      <c r="AD39" s="30"/>
      <c r="AE39" s="30"/>
    </row>
    <row r="40" spans="1:31" s="2" customFormat="1" ht="14.45" customHeight="1">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c r="A45" s="30"/>
      <c r="B45" s="31"/>
      <c r="C45" s="22" t="s">
        <v>130</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c r="A48" s="30"/>
      <c r="B48" s="31"/>
      <c r="C48" s="30"/>
      <c r="D48" s="30"/>
      <c r="E48" s="296" t="str">
        <f>E7</f>
        <v>Oprava traťového úseku Hanušovice - Jeseník</v>
      </c>
      <c r="F48" s="297"/>
      <c r="G48" s="297"/>
      <c r="H48" s="297"/>
      <c r="I48" s="30"/>
      <c r="J48" s="30"/>
      <c r="K48" s="30"/>
      <c r="L48" s="88"/>
      <c r="S48" s="30"/>
      <c r="T48" s="30"/>
      <c r="U48" s="30"/>
      <c r="V48" s="30"/>
      <c r="W48" s="30"/>
      <c r="X48" s="30"/>
      <c r="Y48" s="30"/>
      <c r="Z48" s="30"/>
      <c r="AA48" s="30"/>
      <c r="AB48" s="30"/>
      <c r="AC48" s="30"/>
      <c r="AD48" s="30"/>
      <c r="AE48" s="30"/>
    </row>
    <row r="49" spans="1:47" s="2" customFormat="1" ht="12" customHeight="1">
      <c r="A49" s="30"/>
      <c r="B49" s="31"/>
      <c r="C49" s="27" t="s">
        <v>126</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24.75" customHeight="1">
      <c r="A50" s="30"/>
      <c r="B50" s="31"/>
      <c r="C50" s="30"/>
      <c r="D50" s="30"/>
      <c r="E50" s="267" t="str">
        <f>E9</f>
        <v>SO 04-19-01 - Hanušovice - Jindřichov na Moravě, žel. most v ev. km 1,122</v>
      </c>
      <c r="F50" s="298"/>
      <c r="G50" s="298"/>
      <c r="H50" s="298"/>
      <c r="I50" s="30"/>
      <c r="J50" s="30"/>
      <c r="K50" s="30"/>
      <c r="L50" s="88"/>
      <c r="S50" s="30"/>
      <c r="T50" s="30"/>
      <c r="U50" s="30"/>
      <c r="V50" s="30"/>
      <c r="W50" s="30"/>
      <c r="X50" s="30"/>
      <c r="Y50" s="30"/>
      <c r="Z50" s="30"/>
      <c r="AA50" s="30"/>
      <c r="AB50" s="30"/>
      <c r="AC50" s="30"/>
      <c r="AD50" s="30"/>
      <c r="AE50" s="30"/>
    </row>
    <row r="51" spans="1:47" s="2" customFormat="1" ht="6.95" customHeight="1">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c r="A52" s="30"/>
      <c r="B52" s="31"/>
      <c r="C52" s="27" t="s">
        <v>19</v>
      </c>
      <c r="D52" s="30"/>
      <c r="E52" s="30"/>
      <c r="F52" s="25" t="str">
        <f>F12</f>
        <v>Olomouc</v>
      </c>
      <c r="G52" s="30"/>
      <c r="H52" s="30"/>
      <c r="I52" s="27" t="s">
        <v>21</v>
      </c>
      <c r="J52" s="48" t="str">
        <f>IF(J12="","",J12)</f>
        <v>26. 3. 2020</v>
      </c>
      <c r="K52" s="30"/>
      <c r="L52" s="88"/>
      <c r="S52" s="30"/>
      <c r="T52" s="30"/>
      <c r="U52" s="30"/>
      <c r="V52" s="30"/>
      <c r="W52" s="30"/>
      <c r="X52" s="30"/>
      <c r="Y52" s="30"/>
      <c r="Z52" s="30"/>
      <c r="AA52" s="30"/>
      <c r="AB52" s="30"/>
      <c r="AC52" s="30"/>
      <c r="AD52" s="30"/>
      <c r="AE52" s="30"/>
    </row>
    <row r="53" spans="1:47" s="2" customFormat="1" ht="6.95" customHeight="1">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c r="A54" s="30"/>
      <c r="B54" s="31"/>
      <c r="C54" s="27" t="s">
        <v>23</v>
      </c>
      <c r="D54" s="30"/>
      <c r="E54" s="30"/>
      <c r="F54" s="25" t="str">
        <f>E15</f>
        <v>Správa železnic, státní organizace</v>
      </c>
      <c r="G54" s="30"/>
      <c r="H54" s="30"/>
      <c r="I54" s="27" t="s">
        <v>29</v>
      </c>
      <c r="J54" s="28" t="str">
        <f>E21</f>
        <v>Ing. Tomáš Prokš</v>
      </c>
      <c r="K54" s="30"/>
      <c r="L54" s="88"/>
      <c r="S54" s="30"/>
      <c r="T54" s="30"/>
      <c r="U54" s="30"/>
      <c r="V54" s="30"/>
      <c r="W54" s="30"/>
      <c r="X54" s="30"/>
      <c r="Y54" s="30"/>
      <c r="Z54" s="30"/>
      <c r="AA54" s="30"/>
      <c r="AB54" s="30"/>
      <c r="AC54" s="30"/>
      <c r="AD54" s="30"/>
      <c r="AE54" s="30"/>
    </row>
    <row r="55" spans="1:47" s="2" customFormat="1" ht="25.7" customHeight="1">
      <c r="A55" s="30"/>
      <c r="B55" s="31"/>
      <c r="C55" s="27" t="s">
        <v>27</v>
      </c>
      <c r="D55" s="30"/>
      <c r="E55" s="30"/>
      <c r="F55" s="25" t="str">
        <f>IF(E18="","",E18)</f>
        <v>Moravia Consult Olomouc a.s.</v>
      </c>
      <c r="G55" s="30"/>
      <c r="H55" s="30"/>
      <c r="I55" s="27" t="s">
        <v>32</v>
      </c>
      <c r="J55" s="28" t="str">
        <f>E24</f>
        <v>Ing. et Ing. Ondřej Suk</v>
      </c>
      <c r="K55" s="30"/>
      <c r="L55" s="88"/>
      <c r="S55" s="30"/>
      <c r="T55" s="30"/>
      <c r="U55" s="30"/>
      <c r="V55" s="30"/>
      <c r="W55" s="30"/>
      <c r="X55" s="30"/>
      <c r="Y55" s="30"/>
      <c r="Z55" s="30"/>
      <c r="AA55" s="30"/>
      <c r="AB55" s="30"/>
      <c r="AC55" s="30"/>
      <c r="AD55" s="30"/>
      <c r="AE55" s="30"/>
    </row>
    <row r="56" spans="1:47" s="2" customFormat="1" ht="10.35" customHeight="1">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c r="A57" s="30"/>
      <c r="B57" s="31"/>
      <c r="C57" s="102" t="s">
        <v>131</v>
      </c>
      <c r="D57" s="96"/>
      <c r="E57" s="96"/>
      <c r="F57" s="96"/>
      <c r="G57" s="96"/>
      <c r="H57" s="96"/>
      <c r="I57" s="96"/>
      <c r="J57" s="103" t="s">
        <v>132</v>
      </c>
      <c r="K57" s="96"/>
      <c r="L57" s="88"/>
      <c r="S57" s="30"/>
      <c r="T57" s="30"/>
      <c r="U57" s="30"/>
      <c r="V57" s="30"/>
      <c r="W57" s="30"/>
      <c r="X57" s="30"/>
      <c r="Y57" s="30"/>
      <c r="Z57" s="30"/>
      <c r="AA57" s="30"/>
      <c r="AB57" s="30"/>
      <c r="AC57" s="30"/>
      <c r="AD57" s="30"/>
      <c r="AE57" s="30"/>
    </row>
    <row r="58" spans="1:47" s="2" customFormat="1" ht="10.35" customHeight="1">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c r="A59" s="30"/>
      <c r="B59" s="31"/>
      <c r="C59" s="104" t="s">
        <v>68</v>
      </c>
      <c r="D59" s="30"/>
      <c r="E59" s="30"/>
      <c r="F59" s="30"/>
      <c r="G59" s="30"/>
      <c r="H59" s="30"/>
      <c r="I59" s="30"/>
      <c r="J59" s="64">
        <f>J76</f>
        <v>0</v>
      </c>
      <c r="K59" s="30"/>
      <c r="L59" s="88"/>
      <c r="S59" s="30"/>
      <c r="T59" s="30"/>
      <c r="U59" s="30"/>
      <c r="V59" s="30"/>
      <c r="W59" s="30"/>
      <c r="X59" s="30"/>
      <c r="Y59" s="30"/>
      <c r="Z59" s="30"/>
      <c r="AA59" s="30"/>
      <c r="AB59" s="30"/>
      <c r="AC59" s="30"/>
      <c r="AD59" s="30"/>
      <c r="AE59" s="30"/>
      <c r="AU59" s="18" t="s">
        <v>133</v>
      </c>
    </row>
    <row r="62" spans="1:47" s="2" customFormat="1" ht="6.95" customHeight="1">
      <c r="A62" s="30"/>
      <c r="B62" s="42"/>
      <c r="C62" s="43"/>
      <c r="D62" s="43"/>
      <c r="E62" s="43"/>
      <c r="F62" s="43"/>
      <c r="G62" s="43"/>
      <c r="H62" s="43"/>
      <c r="I62" s="43"/>
      <c r="J62" s="43"/>
      <c r="K62" s="43"/>
      <c r="L62" s="88"/>
      <c r="S62" s="30"/>
      <c r="T62" s="30"/>
      <c r="U62" s="30"/>
      <c r="V62" s="30"/>
      <c r="W62" s="30"/>
      <c r="X62" s="30"/>
      <c r="Y62" s="30"/>
      <c r="Z62" s="30"/>
      <c r="AA62" s="30"/>
      <c r="AB62" s="30"/>
      <c r="AC62" s="30"/>
      <c r="AD62" s="30"/>
      <c r="AE62" s="30"/>
    </row>
    <row r="63" spans="1:47" s="2" customFormat="1" ht="24.95" customHeight="1">
      <c r="A63" s="30"/>
      <c r="B63" s="31"/>
      <c r="C63" s="22" t="s">
        <v>158</v>
      </c>
      <c r="D63" s="30"/>
      <c r="E63" s="30"/>
      <c r="F63" s="30"/>
      <c r="G63" s="30"/>
      <c r="H63" s="30"/>
      <c r="I63" s="30"/>
      <c r="J63" s="30"/>
      <c r="K63" s="30"/>
      <c r="L63" s="88"/>
      <c r="S63" s="30"/>
      <c r="T63" s="30"/>
      <c r="U63" s="30"/>
      <c r="V63" s="30"/>
      <c r="W63" s="30"/>
      <c r="X63" s="30"/>
      <c r="Y63" s="30"/>
      <c r="Z63" s="30"/>
      <c r="AA63" s="30"/>
      <c r="AB63" s="30"/>
      <c r="AC63" s="30"/>
      <c r="AD63" s="30"/>
      <c r="AE63" s="30"/>
    </row>
    <row r="64" spans="1:47" s="2" customFormat="1" ht="6.95" customHeight="1">
      <c r="A64" s="30"/>
      <c r="B64" s="31"/>
      <c r="C64" s="30"/>
      <c r="D64" s="30"/>
      <c r="E64" s="30"/>
      <c r="F64" s="30"/>
      <c r="G64" s="30"/>
      <c r="H64" s="30"/>
      <c r="I64" s="30"/>
      <c r="J64" s="30"/>
      <c r="K64" s="30"/>
      <c r="L64" s="88"/>
      <c r="S64" s="30"/>
      <c r="T64" s="30"/>
      <c r="U64" s="30"/>
      <c r="V64" s="30"/>
      <c r="W64" s="30"/>
      <c r="X64" s="30"/>
      <c r="Y64" s="30"/>
      <c r="Z64" s="30"/>
      <c r="AA64" s="30"/>
      <c r="AB64" s="30"/>
      <c r="AC64" s="30"/>
      <c r="AD64" s="30"/>
      <c r="AE64" s="30"/>
    </row>
    <row r="65" spans="1:63" s="2" customFormat="1" ht="12" customHeight="1">
      <c r="A65" s="30"/>
      <c r="B65" s="31"/>
      <c r="C65" s="27" t="s">
        <v>15</v>
      </c>
      <c r="D65" s="30"/>
      <c r="E65" s="30"/>
      <c r="F65" s="30"/>
      <c r="G65" s="30"/>
      <c r="H65" s="30"/>
      <c r="I65" s="30"/>
      <c r="J65" s="30"/>
      <c r="K65" s="30"/>
      <c r="L65" s="88"/>
      <c r="S65" s="30"/>
      <c r="T65" s="30"/>
      <c r="U65" s="30"/>
      <c r="V65" s="30"/>
      <c r="W65" s="30"/>
      <c r="X65" s="30"/>
      <c r="Y65" s="30"/>
      <c r="Z65" s="30"/>
      <c r="AA65" s="30"/>
      <c r="AB65" s="30"/>
      <c r="AC65" s="30"/>
      <c r="AD65" s="30"/>
      <c r="AE65" s="30"/>
    </row>
    <row r="66" spans="1:63" s="2" customFormat="1" ht="16.5" customHeight="1">
      <c r="A66" s="30"/>
      <c r="B66" s="31"/>
      <c r="C66" s="30"/>
      <c r="D66" s="30"/>
      <c r="E66" s="296" t="str">
        <f>E7</f>
        <v>Oprava traťového úseku Hanušovice - Jeseník</v>
      </c>
      <c r="F66" s="297"/>
      <c r="G66" s="297"/>
      <c r="H66" s="297"/>
      <c r="I66" s="30"/>
      <c r="J66" s="30"/>
      <c r="K66" s="30"/>
      <c r="L66" s="88"/>
      <c r="S66" s="30"/>
      <c r="T66" s="30"/>
      <c r="U66" s="30"/>
      <c r="V66" s="30"/>
      <c r="W66" s="30"/>
      <c r="X66" s="30"/>
      <c r="Y66" s="30"/>
      <c r="Z66" s="30"/>
      <c r="AA66" s="30"/>
      <c r="AB66" s="30"/>
      <c r="AC66" s="30"/>
      <c r="AD66" s="30"/>
      <c r="AE66" s="30"/>
    </row>
    <row r="67" spans="1:63" s="2" customFormat="1" ht="12" customHeight="1">
      <c r="A67" s="30"/>
      <c r="B67" s="31"/>
      <c r="C67" s="27" t="s">
        <v>126</v>
      </c>
      <c r="D67" s="30"/>
      <c r="E67" s="30"/>
      <c r="F67" s="30"/>
      <c r="G67" s="30"/>
      <c r="H67" s="30"/>
      <c r="I67" s="30"/>
      <c r="J67" s="30"/>
      <c r="K67" s="30"/>
      <c r="L67" s="88"/>
      <c r="S67" s="30"/>
      <c r="T67" s="30"/>
      <c r="U67" s="30"/>
      <c r="V67" s="30"/>
      <c r="W67" s="30"/>
      <c r="X67" s="30"/>
      <c r="Y67" s="30"/>
      <c r="Z67" s="30"/>
      <c r="AA67" s="30"/>
      <c r="AB67" s="30"/>
      <c r="AC67" s="30"/>
      <c r="AD67" s="30"/>
      <c r="AE67" s="30"/>
    </row>
    <row r="68" spans="1:63" s="2" customFormat="1" ht="24.75" customHeight="1">
      <c r="A68" s="30"/>
      <c r="B68" s="31"/>
      <c r="C68" s="30"/>
      <c r="D68" s="30"/>
      <c r="E68" s="267" t="str">
        <f>E9</f>
        <v>SO 04-19-01 - Hanušovice - Jindřichov na Moravě, žel. most v ev. km 1,122</v>
      </c>
      <c r="F68" s="298"/>
      <c r="G68" s="298"/>
      <c r="H68" s="298"/>
      <c r="I68" s="30"/>
      <c r="J68" s="30"/>
      <c r="K68" s="30"/>
      <c r="L68" s="88"/>
      <c r="S68" s="30"/>
      <c r="T68" s="30"/>
      <c r="U68" s="30"/>
      <c r="V68" s="30"/>
      <c r="W68" s="30"/>
      <c r="X68" s="30"/>
      <c r="Y68" s="30"/>
      <c r="Z68" s="30"/>
      <c r="AA68" s="30"/>
      <c r="AB68" s="30"/>
      <c r="AC68" s="30"/>
      <c r="AD68" s="30"/>
      <c r="AE68" s="30"/>
    </row>
    <row r="69" spans="1:63" s="2" customFormat="1" ht="6.95" customHeight="1">
      <c r="A69" s="30"/>
      <c r="B69" s="31"/>
      <c r="C69" s="30"/>
      <c r="D69" s="30"/>
      <c r="E69" s="30"/>
      <c r="F69" s="30"/>
      <c r="G69" s="30"/>
      <c r="H69" s="30"/>
      <c r="I69" s="30"/>
      <c r="J69" s="30"/>
      <c r="K69" s="30"/>
      <c r="L69" s="88"/>
      <c r="S69" s="30"/>
      <c r="T69" s="30"/>
      <c r="U69" s="30"/>
      <c r="V69" s="30"/>
      <c r="W69" s="30"/>
      <c r="X69" s="30"/>
      <c r="Y69" s="30"/>
      <c r="Z69" s="30"/>
      <c r="AA69" s="30"/>
      <c r="AB69" s="30"/>
      <c r="AC69" s="30"/>
      <c r="AD69" s="30"/>
      <c r="AE69" s="30"/>
    </row>
    <row r="70" spans="1:63" s="2" customFormat="1" ht="12" customHeight="1">
      <c r="A70" s="30"/>
      <c r="B70" s="31"/>
      <c r="C70" s="27" t="s">
        <v>19</v>
      </c>
      <c r="D70" s="30"/>
      <c r="E70" s="30"/>
      <c r="F70" s="25" t="str">
        <f>F12</f>
        <v>Olomouc</v>
      </c>
      <c r="G70" s="30"/>
      <c r="H70" s="30"/>
      <c r="I70" s="27" t="s">
        <v>21</v>
      </c>
      <c r="J70" s="48" t="str">
        <f>IF(J12="","",J12)</f>
        <v>26. 3. 2020</v>
      </c>
      <c r="K70" s="30"/>
      <c r="L70" s="88"/>
      <c r="S70" s="30"/>
      <c r="T70" s="30"/>
      <c r="U70" s="30"/>
      <c r="V70" s="30"/>
      <c r="W70" s="30"/>
      <c r="X70" s="30"/>
      <c r="Y70" s="30"/>
      <c r="Z70" s="30"/>
      <c r="AA70" s="30"/>
      <c r="AB70" s="30"/>
      <c r="AC70" s="30"/>
      <c r="AD70" s="30"/>
      <c r="AE70" s="30"/>
    </row>
    <row r="71" spans="1:63" s="2" customFormat="1" ht="6.95" customHeight="1">
      <c r="A71" s="30"/>
      <c r="B71" s="31"/>
      <c r="C71" s="30"/>
      <c r="D71" s="30"/>
      <c r="E71" s="30"/>
      <c r="F71" s="30"/>
      <c r="G71" s="30"/>
      <c r="H71" s="30"/>
      <c r="I71" s="30"/>
      <c r="J71" s="30"/>
      <c r="K71" s="30"/>
      <c r="L71" s="88"/>
      <c r="S71" s="30"/>
      <c r="T71" s="30"/>
      <c r="U71" s="30"/>
      <c r="V71" s="30"/>
      <c r="W71" s="30"/>
      <c r="X71" s="30"/>
      <c r="Y71" s="30"/>
      <c r="Z71" s="30"/>
      <c r="AA71" s="30"/>
      <c r="AB71" s="30"/>
      <c r="AC71" s="30"/>
      <c r="AD71" s="30"/>
      <c r="AE71" s="30"/>
    </row>
    <row r="72" spans="1:63" s="2" customFormat="1" ht="15.2" customHeight="1">
      <c r="A72" s="30"/>
      <c r="B72" s="31"/>
      <c r="C72" s="27" t="s">
        <v>23</v>
      </c>
      <c r="D72" s="30"/>
      <c r="E72" s="30"/>
      <c r="F72" s="25" t="str">
        <f>E15</f>
        <v>Správa železnic, státní organizace</v>
      </c>
      <c r="G72" s="30"/>
      <c r="H72" s="30"/>
      <c r="I72" s="27" t="s">
        <v>29</v>
      </c>
      <c r="J72" s="28" t="str">
        <f>E21</f>
        <v>Ing. Tomáš Prokš</v>
      </c>
      <c r="K72" s="30"/>
      <c r="L72" s="88"/>
      <c r="S72" s="30"/>
      <c r="T72" s="30"/>
      <c r="U72" s="30"/>
      <c r="V72" s="30"/>
      <c r="W72" s="30"/>
      <c r="X72" s="30"/>
      <c r="Y72" s="30"/>
      <c r="Z72" s="30"/>
      <c r="AA72" s="30"/>
      <c r="AB72" s="30"/>
      <c r="AC72" s="30"/>
      <c r="AD72" s="30"/>
      <c r="AE72" s="30"/>
    </row>
    <row r="73" spans="1:63" s="2" customFormat="1" ht="25.7" customHeight="1">
      <c r="A73" s="30"/>
      <c r="B73" s="31"/>
      <c r="C73" s="27" t="s">
        <v>27</v>
      </c>
      <c r="D73" s="30"/>
      <c r="E73" s="30"/>
      <c r="F73" s="25" t="str">
        <f>IF(E18="","",E18)</f>
        <v>Moravia Consult Olomouc a.s.</v>
      </c>
      <c r="G73" s="30"/>
      <c r="H73" s="30"/>
      <c r="I73" s="27" t="s">
        <v>32</v>
      </c>
      <c r="J73" s="28" t="str">
        <f>E24</f>
        <v>Ing. et Ing. Ondřej Suk</v>
      </c>
      <c r="K73" s="30"/>
      <c r="L73" s="88"/>
      <c r="S73" s="30"/>
      <c r="T73" s="30"/>
      <c r="U73" s="30"/>
      <c r="V73" s="30"/>
      <c r="W73" s="30"/>
      <c r="X73" s="30"/>
      <c r="Y73" s="30"/>
      <c r="Z73" s="30"/>
      <c r="AA73" s="30"/>
      <c r="AB73" s="30"/>
      <c r="AC73" s="30"/>
      <c r="AD73" s="30"/>
      <c r="AE73" s="30"/>
    </row>
    <row r="74" spans="1:63" s="2" customFormat="1" ht="10.35" customHeight="1">
      <c r="A74" s="30"/>
      <c r="B74" s="31"/>
      <c r="C74" s="30"/>
      <c r="D74" s="30"/>
      <c r="E74" s="30"/>
      <c r="F74" s="30"/>
      <c r="G74" s="30"/>
      <c r="H74" s="30"/>
      <c r="I74" s="30"/>
      <c r="J74" s="30"/>
      <c r="K74" s="30"/>
      <c r="L74" s="88"/>
      <c r="S74" s="30"/>
      <c r="T74" s="30"/>
      <c r="U74" s="30"/>
      <c r="V74" s="30"/>
      <c r="W74" s="30"/>
      <c r="X74" s="30"/>
      <c r="Y74" s="30"/>
      <c r="Z74" s="30"/>
      <c r="AA74" s="30"/>
      <c r="AB74" s="30"/>
      <c r="AC74" s="30"/>
      <c r="AD74" s="30"/>
      <c r="AE74" s="30"/>
    </row>
    <row r="75" spans="1:63" s="11" customFormat="1" ht="29.25" customHeight="1">
      <c r="A75" s="113"/>
      <c r="B75" s="114"/>
      <c r="C75" s="115" t="s">
        <v>159</v>
      </c>
      <c r="D75" s="116" t="s">
        <v>55</v>
      </c>
      <c r="E75" s="116" t="s">
        <v>51</v>
      </c>
      <c r="F75" s="116" t="s">
        <v>52</v>
      </c>
      <c r="G75" s="116" t="s">
        <v>160</v>
      </c>
      <c r="H75" s="116" t="s">
        <v>161</v>
      </c>
      <c r="I75" s="116" t="s">
        <v>162</v>
      </c>
      <c r="J75" s="116" t="s">
        <v>132</v>
      </c>
      <c r="K75" s="117" t="s">
        <v>163</v>
      </c>
      <c r="L75" s="118"/>
      <c r="M75" s="55" t="s">
        <v>3</v>
      </c>
      <c r="N75" s="56" t="s">
        <v>40</v>
      </c>
      <c r="O75" s="56" t="s">
        <v>164</v>
      </c>
      <c r="P75" s="56" t="s">
        <v>165</v>
      </c>
      <c r="Q75" s="56" t="s">
        <v>166</v>
      </c>
      <c r="R75" s="56" t="s">
        <v>167</v>
      </c>
      <c r="S75" s="56" t="s">
        <v>168</v>
      </c>
      <c r="T75" s="57" t="s">
        <v>169</v>
      </c>
      <c r="U75" s="113"/>
      <c r="V75" s="113"/>
      <c r="W75" s="113"/>
      <c r="X75" s="113"/>
      <c r="Y75" s="113"/>
      <c r="Z75" s="113"/>
      <c r="AA75" s="113"/>
      <c r="AB75" s="113"/>
      <c r="AC75" s="113"/>
      <c r="AD75" s="113"/>
      <c r="AE75" s="113"/>
    </row>
    <row r="76" spans="1:63" s="2" customFormat="1" ht="22.9" customHeight="1">
      <c r="A76" s="30"/>
      <c r="B76" s="31"/>
      <c r="C76" s="62" t="s">
        <v>170</v>
      </c>
      <c r="D76" s="30"/>
      <c r="E76" s="30"/>
      <c r="F76" s="30"/>
      <c r="G76" s="30"/>
      <c r="H76" s="30"/>
      <c r="I76" s="30"/>
      <c r="J76" s="119">
        <v>0</v>
      </c>
      <c r="K76" s="30"/>
      <c r="L76" s="31"/>
      <c r="M76" s="58"/>
      <c r="N76" s="49"/>
      <c r="O76" s="59"/>
      <c r="P76" s="120" t="e">
        <f>#REF!+#REF!+#REF!</f>
        <v>#REF!</v>
      </c>
      <c r="Q76" s="59"/>
      <c r="R76" s="120" t="e">
        <f>#REF!+#REF!+#REF!</f>
        <v>#REF!</v>
      </c>
      <c r="S76" s="59"/>
      <c r="T76" s="121" t="e">
        <f>#REF!+#REF!+#REF!</f>
        <v>#REF!</v>
      </c>
      <c r="U76" s="30"/>
      <c r="V76" s="30"/>
      <c r="W76" s="30"/>
      <c r="X76" s="30"/>
      <c r="Y76" s="30"/>
      <c r="Z76" s="30"/>
      <c r="AA76" s="30"/>
      <c r="AB76" s="30"/>
      <c r="AC76" s="30"/>
      <c r="AD76" s="30"/>
      <c r="AE76" s="30"/>
      <c r="AT76" s="18" t="s">
        <v>69</v>
      </c>
      <c r="AU76" s="18" t="s">
        <v>133</v>
      </c>
      <c r="BK76" s="122" t="e">
        <f>#REF!+#REF!+#REF!</f>
        <v>#REF!</v>
      </c>
    </row>
  </sheetData>
  <autoFilter ref="C75:K76"/>
  <mergeCells count="8">
    <mergeCell ref="E66:H66"/>
    <mergeCell ref="E68:H68"/>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12"/>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6"/>
    </row>
    <row r="2" spans="1:46" s="1" customFormat="1" ht="36.950000000000003" customHeight="1">
      <c r="L2" s="286" t="s">
        <v>6</v>
      </c>
      <c r="M2" s="273"/>
      <c r="N2" s="273"/>
      <c r="O2" s="273"/>
      <c r="P2" s="273"/>
      <c r="Q2" s="273"/>
      <c r="R2" s="273"/>
      <c r="S2" s="273"/>
      <c r="T2" s="273"/>
      <c r="U2" s="273"/>
      <c r="V2" s="273"/>
      <c r="AT2" s="18" t="s">
        <v>82</v>
      </c>
    </row>
    <row r="3" spans="1:46" s="1" customFormat="1" ht="6.95" customHeight="1">
      <c r="B3" s="19"/>
      <c r="C3" s="20"/>
      <c r="D3" s="20"/>
      <c r="E3" s="20"/>
      <c r="F3" s="20"/>
      <c r="G3" s="20"/>
      <c r="H3" s="20"/>
      <c r="I3" s="20"/>
      <c r="J3" s="20"/>
      <c r="K3" s="20"/>
      <c r="L3" s="21"/>
      <c r="AT3" s="18" t="s">
        <v>79</v>
      </c>
    </row>
    <row r="4" spans="1:46" s="1" customFormat="1" ht="24.95" customHeight="1">
      <c r="B4" s="21"/>
      <c r="D4" s="22" t="s">
        <v>125</v>
      </c>
      <c r="L4" s="21"/>
      <c r="M4" s="87" t="s">
        <v>11</v>
      </c>
      <c r="AT4" s="18" t="s">
        <v>4</v>
      </c>
    </row>
    <row r="5" spans="1:46" s="1" customFormat="1" ht="6.95" customHeight="1">
      <c r="B5" s="21"/>
      <c r="L5" s="21"/>
    </row>
    <row r="6" spans="1:46" s="1" customFormat="1" ht="12" customHeight="1">
      <c r="B6" s="21"/>
      <c r="D6" s="27" t="s">
        <v>15</v>
      </c>
      <c r="L6" s="21"/>
    </row>
    <row r="7" spans="1:46" s="1" customFormat="1" ht="16.5" customHeight="1">
      <c r="B7" s="21"/>
      <c r="E7" s="296" t="str">
        <f>'Rekapitulace stavby'!K6</f>
        <v>Oprava traťového úseku Hanušovice - Jeseník</v>
      </c>
      <c r="F7" s="297"/>
      <c r="G7" s="297"/>
      <c r="H7" s="297"/>
      <c r="L7" s="21"/>
    </row>
    <row r="8" spans="1:46" s="2" customFormat="1" ht="12" customHeight="1">
      <c r="A8" s="30"/>
      <c r="B8" s="31"/>
      <c r="C8" s="30"/>
      <c r="D8" s="27" t="s">
        <v>126</v>
      </c>
      <c r="E8" s="30"/>
      <c r="F8" s="30"/>
      <c r="G8" s="30"/>
      <c r="H8" s="30"/>
      <c r="I8" s="30"/>
      <c r="J8" s="30"/>
      <c r="K8" s="30"/>
      <c r="L8" s="88"/>
      <c r="S8" s="30"/>
      <c r="T8" s="30"/>
      <c r="U8" s="30"/>
      <c r="V8" s="30"/>
      <c r="W8" s="30"/>
      <c r="X8" s="30"/>
      <c r="Y8" s="30"/>
      <c r="Z8" s="30"/>
      <c r="AA8" s="30"/>
      <c r="AB8" s="30"/>
      <c r="AC8" s="30"/>
      <c r="AD8" s="30"/>
      <c r="AE8" s="30"/>
    </row>
    <row r="9" spans="1:46" s="2" customFormat="1" ht="24.75" customHeight="1">
      <c r="A9" s="30"/>
      <c r="B9" s="31"/>
      <c r="C9" s="30"/>
      <c r="D9" s="30"/>
      <c r="E9" s="267" t="s">
        <v>508</v>
      </c>
      <c r="F9" s="298"/>
      <c r="G9" s="298"/>
      <c r="H9" s="298"/>
      <c r="I9" s="30"/>
      <c r="J9" s="30"/>
      <c r="K9" s="30"/>
      <c r="L9" s="88"/>
      <c r="S9" s="30"/>
      <c r="T9" s="30"/>
      <c r="U9" s="30"/>
      <c r="V9" s="30"/>
      <c r="W9" s="30"/>
      <c r="X9" s="30"/>
      <c r="Y9" s="30"/>
      <c r="Z9" s="30"/>
      <c r="AA9" s="30"/>
      <c r="AB9" s="30"/>
      <c r="AC9" s="30"/>
      <c r="AD9" s="30"/>
      <c r="AE9" s="30"/>
    </row>
    <row r="10" spans="1:46" s="2" customFormat="1">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c r="A12" s="30"/>
      <c r="B12" s="31"/>
      <c r="C12" s="30"/>
      <c r="D12" s="27" t="s">
        <v>19</v>
      </c>
      <c r="E12" s="30"/>
      <c r="F12" s="25" t="s">
        <v>20</v>
      </c>
      <c r="G12" s="30"/>
      <c r="H12" s="30"/>
      <c r="I12" s="27" t="s">
        <v>21</v>
      </c>
      <c r="J12" s="48" t="str">
        <f>'Rekapitulace stavby'!AN8</f>
        <v>26. 3. 2020</v>
      </c>
      <c r="K12" s="30"/>
      <c r="L12" s="88"/>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c r="A14" s="30"/>
      <c r="B14" s="31"/>
      <c r="C14" s="30"/>
      <c r="D14" s="27" t="s">
        <v>23</v>
      </c>
      <c r="E14" s="30"/>
      <c r="F14" s="30"/>
      <c r="G14" s="30"/>
      <c r="H14" s="30"/>
      <c r="I14" s="27" t="s">
        <v>24</v>
      </c>
      <c r="J14" s="25" t="s">
        <v>3</v>
      </c>
      <c r="K14" s="30"/>
      <c r="L14" s="88"/>
      <c r="S14" s="30"/>
      <c r="T14" s="30"/>
      <c r="U14" s="30"/>
      <c r="V14" s="30"/>
      <c r="W14" s="30"/>
      <c r="X14" s="30"/>
      <c r="Y14" s="30"/>
      <c r="Z14" s="30"/>
      <c r="AA14" s="30"/>
      <c r="AB14" s="30"/>
      <c r="AC14" s="30"/>
      <c r="AD14" s="30"/>
      <c r="AE14" s="30"/>
    </row>
    <row r="15" spans="1:46" s="2" customFormat="1" ht="18" customHeight="1">
      <c r="A15" s="30"/>
      <c r="B15" s="31"/>
      <c r="C15" s="30"/>
      <c r="D15" s="30"/>
      <c r="E15" s="25" t="s">
        <v>25</v>
      </c>
      <c r="F15" s="30"/>
      <c r="G15" s="30"/>
      <c r="H15" s="30"/>
      <c r="I15" s="27" t="s">
        <v>26</v>
      </c>
      <c r="J15" s="25" t="s">
        <v>3</v>
      </c>
      <c r="K15" s="30"/>
      <c r="L15" s="88"/>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c r="A17" s="30"/>
      <c r="B17" s="31"/>
      <c r="C17" s="30"/>
      <c r="D17" s="27" t="s">
        <v>27</v>
      </c>
      <c r="E17" s="30"/>
      <c r="F17" s="30"/>
      <c r="G17" s="30"/>
      <c r="H17" s="30"/>
      <c r="I17" s="27" t="s">
        <v>24</v>
      </c>
      <c r="J17" s="25" t="s">
        <v>3</v>
      </c>
      <c r="K17" s="30"/>
      <c r="L17" s="88"/>
      <c r="S17" s="30"/>
      <c r="T17" s="30"/>
      <c r="U17" s="30"/>
      <c r="V17" s="30"/>
      <c r="W17" s="30"/>
      <c r="X17" s="30"/>
      <c r="Y17" s="30"/>
      <c r="Z17" s="30"/>
      <c r="AA17" s="30"/>
      <c r="AB17" s="30"/>
      <c r="AC17" s="30"/>
      <c r="AD17" s="30"/>
      <c r="AE17" s="30"/>
    </row>
    <row r="18" spans="1:31" s="2" customFormat="1" ht="18" customHeight="1">
      <c r="A18" s="30"/>
      <c r="B18" s="31"/>
      <c r="C18" s="30"/>
      <c r="D18" s="30"/>
      <c r="E18" s="25" t="s">
        <v>28</v>
      </c>
      <c r="F18" s="30"/>
      <c r="G18" s="30"/>
      <c r="H18" s="30"/>
      <c r="I18" s="27" t="s">
        <v>26</v>
      </c>
      <c r="J18" s="25" t="s">
        <v>3</v>
      </c>
      <c r="K18" s="30"/>
      <c r="L18" s="88"/>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c r="A20" s="30"/>
      <c r="B20" s="31"/>
      <c r="C20" s="30"/>
      <c r="D20" s="27" t="s">
        <v>29</v>
      </c>
      <c r="E20" s="30"/>
      <c r="F20" s="30"/>
      <c r="G20" s="30"/>
      <c r="H20" s="30"/>
      <c r="I20" s="27" t="s">
        <v>24</v>
      </c>
      <c r="J20" s="25" t="s">
        <v>3</v>
      </c>
      <c r="K20" s="30"/>
      <c r="L20" s="88"/>
      <c r="S20" s="30"/>
      <c r="T20" s="30"/>
      <c r="U20" s="30"/>
      <c r="V20" s="30"/>
      <c r="W20" s="30"/>
      <c r="X20" s="30"/>
      <c r="Y20" s="30"/>
      <c r="Z20" s="30"/>
      <c r="AA20" s="30"/>
      <c r="AB20" s="30"/>
      <c r="AC20" s="30"/>
      <c r="AD20" s="30"/>
      <c r="AE20" s="30"/>
    </row>
    <row r="21" spans="1:31" s="2" customFormat="1" ht="18" customHeight="1">
      <c r="A21" s="30"/>
      <c r="B21" s="31"/>
      <c r="C21" s="30"/>
      <c r="D21" s="30"/>
      <c r="E21" s="25" t="s">
        <v>509</v>
      </c>
      <c r="F21" s="30"/>
      <c r="G21" s="30"/>
      <c r="H21" s="30"/>
      <c r="I21" s="27" t="s">
        <v>26</v>
      </c>
      <c r="J21" s="25" t="s">
        <v>3</v>
      </c>
      <c r="K21" s="30"/>
      <c r="L21" s="88"/>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c r="A23" s="30"/>
      <c r="B23" s="31"/>
      <c r="C23" s="30"/>
      <c r="D23" s="27" t="s">
        <v>32</v>
      </c>
      <c r="E23" s="30"/>
      <c r="F23" s="30"/>
      <c r="G23" s="30"/>
      <c r="H23" s="30"/>
      <c r="I23" s="27" t="s">
        <v>24</v>
      </c>
      <c r="J23" s="25" t="s">
        <v>3</v>
      </c>
      <c r="K23" s="30"/>
      <c r="L23" s="88"/>
      <c r="S23" s="30"/>
      <c r="T23" s="30"/>
      <c r="U23" s="30"/>
      <c r="V23" s="30"/>
      <c r="W23" s="30"/>
      <c r="X23" s="30"/>
      <c r="Y23" s="30"/>
      <c r="Z23" s="30"/>
      <c r="AA23" s="30"/>
      <c r="AB23" s="30"/>
      <c r="AC23" s="30"/>
      <c r="AD23" s="30"/>
      <c r="AE23" s="30"/>
    </row>
    <row r="24" spans="1:31" s="2" customFormat="1" ht="18" customHeight="1">
      <c r="A24" s="30"/>
      <c r="B24" s="31"/>
      <c r="C24" s="30"/>
      <c r="D24" s="30"/>
      <c r="E24" s="25" t="s">
        <v>33</v>
      </c>
      <c r="F24" s="30"/>
      <c r="G24" s="30"/>
      <c r="H24" s="30"/>
      <c r="I24" s="27" t="s">
        <v>26</v>
      </c>
      <c r="J24" s="25" t="s">
        <v>3</v>
      </c>
      <c r="K24" s="30"/>
      <c r="L24" s="88"/>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c r="A26" s="30"/>
      <c r="B26" s="31"/>
      <c r="C26" s="30"/>
      <c r="D26" s="27" t="s">
        <v>34</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c r="A27" s="89"/>
      <c r="B27" s="90"/>
      <c r="C27" s="89"/>
      <c r="D27" s="89"/>
      <c r="E27" s="275" t="s">
        <v>3</v>
      </c>
      <c r="F27" s="275"/>
      <c r="G27" s="275"/>
      <c r="H27" s="275"/>
      <c r="I27" s="89"/>
      <c r="J27" s="89"/>
      <c r="K27" s="89"/>
      <c r="L27" s="91"/>
      <c r="S27" s="89"/>
      <c r="T27" s="89"/>
      <c r="U27" s="89"/>
      <c r="V27" s="89"/>
      <c r="W27" s="89"/>
      <c r="X27" s="89"/>
      <c r="Y27" s="89"/>
      <c r="Z27" s="89"/>
      <c r="AA27" s="89"/>
      <c r="AB27" s="89"/>
      <c r="AC27" s="89"/>
      <c r="AD27" s="89"/>
      <c r="AE27" s="89"/>
    </row>
    <row r="28" spans="1:31" s="2" customFormat="1" ht="6.95" customHeight="1">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c r="A30" s="30"/>
      <c r="B30" s="31"/>
      <c r="C30" s="30"/>
      <c r="D30" s="92" t="s">
        <v>36</v>
      </c>
      <c r="E30" s="30"/>
      <c r="F30" s="30"/>
      <c r="G30" s="30"/>
      <c r="H30" s="30"/>
      <c r="I30" s="30"/>
      <c r="J30" s="64">
        <f>ROUND(J95, 2)</f>
        <v>0</v>
      </c>
      <c r="K30" s="30"/>
      <c r="L30" s="88"/>
      <c r="S30" s="30"/>
      <c r="T30" s="30"/>
      <c r="U30" s="30"/>
      <c r="V30" s="30"/>
      <c r="W30" s="30"/>
      <c r="X30" s="30"/>
      <c r="Y30" s="30"/>
      <c r="Z30" s="30"/>
      <c r="AA30" s="30"/>
      <c r="AB30" s="30"/>
      <c r="AC30" s="30"/>
      <c r="AD30" s="30"/>
      <c r="AE30" s="30"/>
    </row>
    <row r="31" spans="1:31" s="2" customFormat="1" ht="6.95" customHeight="1">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c r="A32" s="30"/>
      <c r="B32" s="31"/>
      <c r="C32" s="30"/>
      <c r="D32" s="30"/>
      <c r="E32" s="30"/>
      <c r="F32" s="34" t="s">
        <v>38</v>
      </c>
      <c r="G32" s="30"/>
      <c r="H32" s="30"/>
      <c r="I32" s="34" t="s">
        <v>37</v>
      </c>
      <c r="J32" s="34" t="s">
        <v>39</v>
      </c>
      <c r="K32" s="30"/>
      <c r="L32" s="88"/>
      <c r="S32" s="30"/>
      <c r="T32" s="30"/>
      <c r="U32" s="30"/>
      <c r="V32" s="30"/>
      <c r="W32" s="30"/>
      <c r="X32" s="30"/>
      <c r="Y32" s="30"/>
      <c r="Z32" s="30"/>
      <c r="AA32" s="30"/>
      <c r="AB32" s="30"/>
      <c r="AC32" s="30"/>
      <c r="AD32" s="30"/>
      <c r="AE32" s="30"/>
    </row>
    <row r="33" spans="1:31" s="2" customFormat="1" ht="14.45" customHeight="1">
      <c r="A33" s="30"/>
      <c r="B33" s="31"/>
      <c r="C33" s="30"/>
      <c r="D33" s="93" t="s">
        <v>40</v>
      </c>
      <c r="E33" s="27" t="s">
        <v>41</v>
      </c>
      <c r="F33" s="94">
        <f>ROUND((SUM(BE95:BE211)),  2)</f>
        <v>0</v>
      </c>
      <c r="G33" s="30"/>
      <c r="H33" s="30"/>
      <c r="I33" s="95">
        <v>0.21</v>
      </c>
      <c r="J33" s="94">
        <f>ROUND(((SUM(BE95:BE211))*I33),  2)</f>
        <v>0</v>
      </c>
      <c r="K33" s="30"/>
      <c r="L33" s="88"/>
      <c r="S33" s="30"/>
      <c r="T33" s="30"/>
      <c r="U33" s="30"/>
      <c r="V33" s="30"/>
      <c r="W33" s="30"/>
      <c r="X33" s="30"/>
      <c r="Y33" s="30"/>
      <c r="Z33" s="30"/>
      <c r="AA33" s="30"/>
      <c r="AB33" s="30"/>
      <c r="AC33" s="30"/>
      <c r="AD33" s="30"/>
      <c r="AE33" s="30"/>
    </row>
    <row r="34" spans="1:31" s="2" customFormat="1" ht="14.45" customHeight="1">
      <c r="A34" s="30"/>
      <c r="B34" s="31"/>
      <c r="C34" s="30"/>
      <c r="D34" s="30"/>
      <c r="E34" s="27" t="s">
        <v>42</v>
      </c>
      <c r="F34" s="94">
        <f>ROUND((SUM(BF95:BF211)),  2)</f>
        <v>0</v>
      </c>
      <c r="G34" s="30"/>
      <c r="H34" s="30"/>
      <c r="I34" s="95">
        <v>0.15</v>
      </c>
      <c r="J34" s="94">
        <f>ROUND(((SUM(BF95:BF211))*I34),  2)</f>
        <v>0</v>
      </c>
      <c r="K34" s="30"/>
      <c r="L34" s="88"/>
      <c r="S34" s="30"/>
      <c r="T34" s="30"/>
      <c r="U34" s="30"/>
      <c r="V34" s="30"/>
      <c r="W34" s="30"/>
      <c r="X34" s="30"/>
      <c r="Y34" s="30"/>
      <c r="Z34" s="30"/>
      <c r="AA34" s="30"/>
      <c r="AB34" s="30"/>
      <c r="AC34" s="30"/>
      <c r="AD34" s="30"/>
      <c r="AE34" s="30"/>
    </row>
    <row r="35" spans="1:31" s="2" customFormat="1" ht="14.45" hidden="1" customHeight="1">
      <c r="A35" s="30"/>
      <c r="B35" s="31"/>
      <c r="C35" s="30"/>
      <c r="D35" s="30"/>
      <c r="E35" s="27" t="s">
        <v>43</v>
      </c>
      <c r="F35" s="94">
        <f>ROUND((SUM(BG95:BG211)),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c r="A36" s="30"/>
      <c r="B36" s="31"/>
      <c r="C36" s="30"/>
      <c r="D36" s="30"/>
      <c r="E36" s="27" t="s">
        <v>44</v>
      </c>
      <c r="F36" s="94">
        <f>ROUND((SUM(BH95:BH211)),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c r="A37" s="30"/>
      <c r="B37" s="31"/>
      <c r="C37" s="30"/>
      <c r="D37" s="30"/>
      <c r="E37" s="27" t="s">
        <v>45</v>
      </c>
      <c r="F37" s="94">
        <f>ROUND((SUM(BI95:BI211)),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c r="A39" s="30"/>
      <c r="B39" s="31"/>
      <c r="C39" s="96"/>
      <c r="D39" s="97" t="s">
        <v>46</v>
      </c>
      <c r="E39" s="53"/>
      <c r="F39" s="53"/>
      <c r="G39" s="98" t="s">
        <v>47</v>
      </c>
      <c r="H39" s="99" t="s">
        <v>48</v>
      </c>
      <c r="I39" s="53"/>
      <c r="J39" s="100">
        <f>SUM(J30:J37)</f>
        <v>0</v>
      </c>
      <c r="K39" s="101"/>
      <c r="L39" s="88"/>
      <c r="S39" s="30"/>
      <c r="T39" s="30"/>
      <c r="U39" s="30"/>
      <c r="V39" s="30"/>
      <c r="W39" s="30"/>
      <c r="X39" s="30"/>
      <c r="Y39" s="30"/>
      <c r="Z39" s="30"/>
      <c r="AA39" s="30"/>
      <c r="AB39" s="30"/>
      <c r="AC39" s="30"/>
      <c r="AD39" s="30"/>
      <c r="AE39" s="30"/>
    </row>
    <row r="40" spans="1:31" s="2" customFormat="1" ht="14.45" customHeight="1">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c r="A45" s="30"/>
      <c r="B45" s="31"/>
      <c r="C45" s="22" t="s">
        <v>130</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c r="A48" s="30"/>
      <c r="B48" s="31"/>
      <c r="C48" s="30"/>
      <c r="D48" s="30"/>
      <c r="E48" s="296" t="str">
        <f>E7</f>
        <v>Oprava traťového úseku Hanušovice - Jeseník</v>
      </c>
      <c r="F48" s="297"/>
      <c r="G48" s="297"/>
      <c r="H48" s="297"/>
      <c r="I48" s="30"/>
      <c r="J48" s="30"/>
      <c r="K48" s="30"/>
      <c r="L48" s="88"/>
      <c r="S48" s="30"/>
      <c r="T48" s="30"/>
      <c r="U48" s="30"/>
      <c r="V48" s="30"/>
      <c r="W48" s="30"/>
      <c r="X48" s="30"/>
      <c r="Y48" s="30"/>
      <c r="Z48" s="30"/>
      <c r="AA48" s="30"/>
      <c r="AB48" s="30"/>
      <c r="AC48" s="30"/>
      <c r="AD48" s="30"/>
      <c r="AE48" s="30"/>
    </row>
    <row r="49" spans="1:47" s="2" customFormat="1" ht="12" customHeight="1">
      <c r="A49" s="30"/>
      <c r="B49" s="31"/>
      <c r="C49" s="27" t="s">
        <v>126</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24.75" customHeight="1">
      <c r="A50" s="30"/>
      <c r="B50" s="31"/>
      <c r="C50" s="30"/>
      <c r="D50" s="30"/>
      <c r="E50" s="267" t="str">
        <f>E9</f>
        <v>SO 04-19-02 - Hanušovice - Jindřichov na Moravě, žel. propustek v ev. km 1,231</v>
      </c>
      <c r="F50" s="298"/>
      <c r="G50" s="298"/>
      <c r="H50" s="298"/>
      <c r="I50" s="30"/>
      <c r="J50" s="30"/>
      <c r="K50" s="30"/>
      <c r="L50" s="88"/>
      <c r="S50" s="30"/>
      <c r="T50" s="30"/>
      <c r="U50" s="30"/>
      <c r="V50" s="30"/>
      <c r="W50" s="30"/>
      <c r="X50" s="30"/>
      <c r="Y50" s="30"/>
      <c r="Z50" s="30"/>
      <c r="AA50" s="30"/>
      <c r="AB50" s="30"/>
      <c r="AC50" s="30"/>
      <c r="AD50" s="30"/>
      <c r="AE50" s="30"/>
    </row>
    <row r="51" spans="1:47" s="2" customFormat="1" ht="6.95" customHeight="1">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c r="A52" s="30"/>
      <c r="B52" s="31"/>
      <c r="C52" s="27" t="s">
        <v>19</v>
      </c>
      <c r="D52" s="30"/>
      <c r="E52" s="30"/>
      <c r="F52" s="25" t="str">
        <f>F12</f>
        <v>Olomouc</v>
      </c>
      <c r="G52" s="30"/>
      <c r="H52" s="30"/>
      <c r="I52" s="27" t="s">
        <v>21</v>
      </c>
      <c r="J52" s="48" t="str">
        <f>IF(J12="","",J12)</f>
        <v>26. 3. 2020</v>
      </c>
      <c r="K52" s="30"/>
      <c r="L52" s="88"/>
      <c r="S52" s="30"/>
      <c r="T52" s="30"/>
      <c r="U52" s="30"/>
      <c r="V52" s="30"/>
      <c r="W52" s="30"/>
      <c r="X52" s="30"/>
      <c r="Y52" s="30"/>
      <c r="Z52" s="30"/>
      <c r="AA52" s="30"/>
      <c r="AB52" s="30"/>
      <c r="AC52" s="30"/>
      <c r="AD52" s="30"/>
      <c r="AE52" s="30"/>
    </row>
    <row r="53" spans="1:47" s="2" customFormat="1" ht="6.95" customHeight="1">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c r="A54" s="30"/>
      <c r="B54" s="31"/>
      <c r="C54" s="27" t="s">
        <v>23</v>
      </c>
      <c r="D54" s="30"/>
      <c r="E54" s="30"/>
      <c r="F54" s="25" t="str">
        <f>E15</f>
        <v>Správa železnic, státní organizace</v>
      </c>
      <c r="G54" s="30"/>
      <c r="H54" s="30"/>
      <c r="I54" s="27" t="s">
        <v>29</v>
      </c>
      <c r="J54" s="28" t="str">
        <f>E21</f>
        <v>Ing. Marián Hollý</v>
      </c>
      <c r="K54" s="30"/>
      <c r="L54" s="88"/>
      <c r="S54" s="30"/>
      <c r="T54" s="30"/>
      <c r="U54" s="30"/>
      <c r="V54" s="30"/>
      <c r="W54" s="30"/>
      <c r="X54" s="30"/>
      <c r="Y54" s="30"/>
      <c r="Z54" s="30"/>
      <c r="AA54" s="30"/>
      <c r="AB54" s="30"/>
      <c r="AC54" s="30"/>
      <c r="AD54" s="30"/>
      <c r="AE54" s="30"/>
    </row>
    <row r="55" spans="1:47" s="2" customFormat="1" ht="25.7" customHeight="1">
      <c r="A55" s="30"/>
      <c r="B55" s="31"/>
      <c r="C55" s="27" t="s">
        <v>27</v>
      </c>
      <c r="D55" s="30"/>
      <c r="E55" s="30"/>
      <c r="F55" s="25" t="str">
        <f>IF(E18="","",E18)</f>
        <v>Moravia Consult Olomouc a.s.</v>
      </c>
      <c r="G55" s="30"/>
      <c r="H55" s="30"/>
      <c r="I55" s="27" t="s">
        <v>32</v>
      </c>
      <c r="J55" s="28" t="str">
        <f>E24</f>
        <v>Ing. et Ing. Ondřej Suk</v>
      </c>
      <c r="K55" s="30"/>
      <c r="L55" s="88"/>
      <c r="S55" s="30"/>
      <c r="T55" s="30"/>
      <c r="U55" s="30"/>
      <c r="V55" s="30"/>
      <c r="W55" s="30"/>
      <c r="X55" s="30"/>
      <c r="Y55" s="30"/>
      <c r="Z55" s="30"/>
      <c r="AA55" s="30"/>
      <c r="AB55" s="30"/>
      <c r="AC55" s="30"/>
      <c r="AD55" s="30"/>
      <c r="AE55" s="30"/>
    </row>
    <row r="56" spans="1:47" s="2" customFormat="1" ht="10.35" customHeight="1">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c r="A57" s="30"/>
      <c r="B57" s="31"/>
      <c r="C57" s="102" t="s">
        <v>131</v>
      </c>
      <c r="D57" s="96"/>
      <c r="E57" s="96"/>
      <c r="F57" s="96"/>
      <c r="G57" s="96"/>
      <c r="H57" s="96"/>
      <c r="I57" s="96"/>
      <c r="J57" s="103" t="s">
        <v>132</v>
      </c>
      <c r="K57" s="96"/>
      <c r="L57" s="88"/>
      <c r="S57" s="30"/>
      <c r="T57" s="30"/>
      <c r="U57" s="30"/>
      <c r="V57" s="30"/>
      <c r="W57" s="30"/>
      <c r="X57" s="30"/>
      <c r="Y57" s="30"/>
      <c r="Z57" s="30"/>
      <c r="AA57" s="30"/>
      <c r="AB57" s="30"/>
      <c r="AC57" s="30"/>
      <c r="AD57" s="30"/>
      <c r="AE57" s="30"/>
    </row>
    <row r="58" spans="1:47" s="2" customFormat="1" ht="10.35" customHeight="1">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c r="A59" s="30"/>
      <c r="B59" s="31"/>
      <c r="C59" s="104" t="s">
        <v>68</v>
      </c>
      <c r="D59" s="30"/>
      <c r="E59" s="30"/>
      <c r="F59" s="30"/>
      <c r="G59" s="30"/>
      <c r="H59" s="30"/>
      <c r="I59" s="30"/>
      <c r="J59" s="64">
        <f>J95</f>
        <v>0</v>
      </c>
      <c r="K59" s="30"/>
      <c r="L59" s="88"/>
      <c r="S59" s="30"/>
      <c r="T59" s="30"/>
      <c r="U59" s="30"/>
      <c r="V59" s="30"/>
      <c r="W59" s="30"/>
      <c r="X59" s="30"/>
      <c r="Y59" s="30"/>
      <c r="Z59" s="30"/>
      <c r="AA59" s="30"/>
      <c r="AB59" s="30"/>
      <c r="AC59" s="30"/>
      <c r="AD59" s="30"/>
      <c r="AE59" s="30"/>
      <c r="AU59" s="18" t="s">
        <v>133</v>
      </c>
    </row>
    <row r="60" spans="1:47" s="9" customFormat="1" ht="24.95" customHeight="1">
      <c r="B60" s="105"/>
      <c r="D60" s="106" t="s">
        <v>134</v>
      </c>
      <c r="E60" s="107"/>
      <c r="F60" s="107"/>
      <c r="G60" s="107"/>
      <c r="H60" s="107"/>
      <c r="I60" s="107"/>
      <c r="J60" s="108">
        <f>J96</f>
        <v>0</v>
      </c>
      <c r="L60" s="105"/>
    </row>
    <row r="61" spans="1:47" s="10" customFormat="1" ht="19.899999999999999" customHeight="1">
      <c r="B61" s="109"/>
      <c r="D61" s="110" t="s">
        <v>135</v>
      </c>
      <c r="E61" s="111"/>
      <c r="F61" s="111"/>
      <c r="G61" s="111"/>
      <c r="H61" s="111"/>
      <c r="I61" s="111"/>
      <c r="J61" s="112">
        <f>J97</f>
        <v>0</v>
      </c>
      <c r="L61" s="109"/>
    </row>
    <row r="62" spans="1:47" s="10" customFormat="1" ht="19.899999999999999" customHeight="1">
      <c r="B62" s="109"/>
      <c r="D62" s="110" t="s">
        <v>139</v>
      </c>
      <c r="E62" s="111"/>
      <c r="F62" s="111"/>
      <c r="G62" s="111"/>
      <c r="H62" s="111"/>
      <c r="I62" s="111"/>
      <c r="J62" s="112">
        <f>J135</f>
        <v>0</v>
      </c>
      <c r="L62" s="109"/>
    </row>
    <row r="63" spans="1:47" s="10" customFormat="1" ht="19.899999999999999" customHeight="1">
      <c r="B63" s="109"/>
      <c r="D63" s="110" t="s">
        <v>142</v>
      </c>
      <c r="E63" s="111"/>
      <c r="F63" s="111"/>
      <c r="G63" s="111"/>
      <c r="H63" s="111"/>
      <c r="I63" s="111"/>
      <c r="J63" s="112">
        <f>J149</f>
        <v>0</v>
      </c>
      <c r="L63" s="109"/>
    </row>
    <row r="64" spans="1:47" s="10" customFormat="1" ht="19.899999999999999" customHeight="1">
      <c r="B64" s="109"/>
      <c r="D64" s="110" t="s">
        <v>143</v>
      </c>
      <c r="E64" s="111"/>
      <c r="F64" s="111"/>
      <c r="G64" s="111"/>
      <c r="H64" s="111"/>
      <c r="I64" s="111"/>
      <c r="J64" s="112">
        <f>J167</f>
        <v>0</v>
      </c>
      <c r="L64" s="109"/>
    </row>
    <row r="65" spans="1:31" s="10" customFormat="1" ht="19.899999999999999" customHeight="1">
      <c r="B65" s="109"/>
      <c r="D65" s="110" t="s">
        <v>144</v>
      </c>
      <c r="E65" s="111"/>
      <c r="F65" s="111"/>
      <c r="G65" s="111"/>
      <c r="H65" s="111"/>
      <c r="I65" s="111"/>
      <c r="J65" s="112">
        <f>J184</f>
        <v>0</v>
      </c>
      <c r="L65" s="109"/>
    </row>
    <row r="66" spans="1:31" s="9" customFormat="1" ht="24.95" customHeight="1">
      <c r="B66" s="105"/>
      <c r="D66" s="106" t="s">
        <v>148</v>
      </c>
      <c r="E66" s="107"/>
      <c r="F66" s="107"/>
      <c r="G66" s="107"/>
      <c r="H66" s="107"/>
      <c r="I66" s="107"/>
      <c r="J66" s="108">
        <f>J187</f>
        <v>0</v>
      </c>
      <c r="L66" s="105"/>
    </row>
    <row r="67" spans="1:31" s="10" customFormat="1" ht="19.899999999999999" customHeight="1">
      <c r="B67" s="109"/>
      <c r="D67" s="110" t="s">
        <v>149</v>
      </c>
      <c r="E67" s="111"/>
      <c r="F67" s="111"/>
      <c r="G67" s="111"/>
      <c r="H67" s="111"/>
      <c r="I67" s="111"/>
      <c r="J67" s="112">
        <f>J188</f>
        <v>0</v>
      </c>
      <c r="L67" s="109"/>
    </row>
    <row r="68" spans="1:31" s="10" customFormat="1" ht="19.899999999999999" customHeight="1">
      <c r="B68" s="109"/>
      <c r="D68" s="110" t="s">
        <v>150</v>
      </c>
      <c r="E68" s="111"/>
      <c r="F68" s="111"/>
      <c r="G68" s="111"/>
      <c r="H68" s="111"/>
      <c r="I68" s="111"/>
      <c r="J68" s="112">
        <f>J190</f>
        <v>0</v>
      </c>
      <c r="L68" s="109"/>
    </row>
    <row r="69" spans="1:31" s="10" customFormat="1" ht="19.899999999999999" customHeight="1">
      <c r="B69" s="109"/>
      <c r="D69" s="110" t="s">
        <v>151</v>
      </c>
      <c r="E69" s="111"/>
      <c r="F69" s="111"/>
      <c r="G69" s="111"/>
      <c r="H69" s="111"/>
      <c r="I69" s="111"/>
      <c r="J69" s="112">
        <f>J198</f>
        <v>0</v>
      </c>
      <c r="L69" s="109"/>
    </row>
    <row r="70" spans="1:31" s="10" customFormat="1" ht="19.899999999999999" customHeight="1">
      <c r="B70" s="109"/>
      <c r="D70" s="110" t="s">
        <v>152</v>
      </c>
      <c r="E70" s="111"/>
      <c r="F70" s="111"/>
      <c r="G70" s="111"/>
      <c r="H70" s="111"/>
      <c r="I70" s="111"/>
      <c r="J70" s="112">
        <f>J200</f>
        <v>0</v>
      </c>
      <c r="L70" s="109"/>
    </row>
    <row r="71" spans="1:31" s="10" customFormat="1" ht="19.899999999999999" customHeight="1">
      <c r="B71" s="109"/>
      <c r="D71" s="110" t="s">
        <v>153</v>
      </c>
      <c r="E71" s="111"/>
      <c r="F71" s="111"/>
      <c r="G71" s="111"/>
      <c r="H71" s="111"/>
      <c r="I71" s="111"/>
      <c r="J71" s="112">
        <f>J202</f>
        <v>0</v>
      </c>
      <c r="L71" s="109"/>
    </row>
    <row r="72" spans="1:31" s="10" customFormat="1" ht="19.899999999999999" customHeight="1">
      <c r="B72" s="109"/>
      <c r="D72" s="110" t="s">
        <v>154</v>
      </c>
      <c r="E72" s="111"/>
      <c r="F72" s="111"/>
      <c r="G72" s="111"/>
      <c r="H72" s="111"/>
      <c r="I72" s="111"/>
      <c r="J72" s="112">
        <f>J204</f>
        <v>0</v>
      </c>
      <c r="L72" s="109"/>
    </row>
    <row r="73" spans="1:31" s="10" customFormat="1" ht="19.899999999999999" customHeight="1">
      <c r="B73" s="109"/>
      <c r="D73" s="110" t="s">
        <v>155</v>
      </c>
      <c r="E73" s="111"/>
      <c r="F73" s="111"/>
      <c r="G73" s="111"/>
      <c r="H73" s="111"/>
      <c r="I73" s="111"/>
      <c r="J73" s="112">
        <f>J206</f>
        <v>0</v>
      </c>
      <c r="L73" s="109"/>
    </row>
    <row r="74" spans="1:31" s="10" customFormat="1" ht="19.899999999999999" customHeight="1">
      <c r="B74" s="109"/>
      <c r="D74" s="110" t="s">
        <v>156</v>
      </c>
      <c r="E74" s="111"/>
      <c r="F74" s="111"/>
      <c r="G74" s="111"/>
      <c r="H74" s="111"/>
      <c r="I74" s="111"/>
      <c r="J74" s="112">
        <f>J208</f>
        <v>0</v>
      </c>
      <c r="L74" s="109"/>
    </row>
    <row r="75" spans="1:31" s="10" customFormat="1" ht="19.899999999999999" customHeight="1">
      <c r="B75" s="109"/>
      <c r="D75" s="110" t="s">
        <v>157</v>
      </c>
      <c r="E75" s="111"/>
      <c r="F75" s="111"/>
      <c r="G75" s="111"/>
      <c r="H75" s="111"/>
      <c r="I75" s="111"/>
      <c r="J75" s="112">
        <f>J210</f>
        <v>0</v>
      </c>
      <c r="L75" s="109"/>
    </row>
    <row r="76" spans="1:31" s="2" customFormat="1" ht="21.75" customHeight="1">
      <c r="A76" s="30"/>
      <c r="B76" s="31"/>
      <c r="C76" s="30"/>
      <c r="D76" s="30"/>
      <c r="E76" s="30"/>
      <c r="F76" s="30"/>
      <c r="G76" s="30"/>
      <c r="H76" s="30"/>
      <c r="I76" s="30"/>
      <c r="J76" s="30"/>
      <c r="K76" s="30"/>
      <c r="L76" s="88"/>
      <c r="S76" s="30"/>
      <c r="T76" s="30"/>
      <c r="U76" s="30"/>
      <c r="V76" s="30"/>
      <c r="W76" s="30"/>
      <c r="X76" s="30"/>
      <c r="Y76" s="30"/>
      <c r="Z76" s="30"/>
      <c r="AA76" s="30"/>
      <c r="AB76" s="30"/>
      <c r="AC76" s="30"/>
      <c r="AD76" s="30"/>
      <c r="AE76" s="30"/>
    </row>
    <row r="77" spans="1:31" s="2" customFormat="1" ht="6.95" customHeight="1">
      <c r="A77" s="30"/>
      <c r="B77" s="40"/>
      <c r="C77" s="41"/>
      <c r="D77" s="41"/>
      <c r="E77" s="41"/>
      <c r="F77" s="41"/>
      <c r="G77" s="41"/>
      <c r="H77" s="41"/>
      <c r="I77" s="41"/>
      <c r="J77" s="41"/>
      <c r="K77" s="41"/>
      <c r="L77" s="88"/>
      <c r="S77" s="30"/>
      <c r="T77" s="30"/>
      <c r="U77" s="30"/>
      <c r="V77" s="30"/>
      <c r="W77" s="30"/>
      <c r="X77" s="30"/>
      <c r="Y77" s="30"/>
      <c r="Z77" s="30"/>
      <c r="AA77" s="30"/>
      <c r="AB77" s="30"/>
      <c r="AC77" s="30"/>
      <c r="AD77" s="30"/>
      <c r="AE77" s="30"/>
    </row>
    <row r="81" spans="1:63" s="2" customFormat="1" ht="6.95" customHeight="1">
      <c r="A81" s="30"/>
      <c r="B81" s="42"/>
      <c r="C81" s="43"/>
      <c r="D81" s="43"/>
      <c r="E81" s="43"/>
      <c r="F81" s="43"/>
      <c r="G81" s="43"/>
      <c r="H81" s="43"/>
      <c r="I81" s="43"/>
      <c r="J81" s="43"/>
      <c r="K81" s="43"/>
      <c r="L81" s="88"/>
      <c r="S81" s="30"/>
      <c r="T81" s="30"/>
      <c r="U81" s="30"/>
      <c r="V81" s="30"/>
      <c r="W81" s="30"/>
      <c r="X81" s="30"/>
      <c r="Y81" s="30"/>
      <c r="Z81" s="30"/>
      <c r="AA81" s="30"/>
      <c r="AB81" s="30"/>
      <c r="AC81" s="30"/>
      <c r="AD81" s="30"/>
      <c r="AE81" s="30"/>
    </row>
    <row r="82" spans="1:63" s="2" customFormat="1" ht="24.95" customHeight="1">
      <c r="A82" s="30"/>
      <c r="B82" s="31"/>
      <c r="C82" s="22" t="s">
        <v>158</v>
      </c>
      <c r="D82" s="30"/>
      <c r="E82" s="30"/>
      <c r="F82" s="30"/>
      <c r="G82" s="30"/>
      <c r="H82" s="30"/>
      <c r="I82" s="30"/>
      <c r="J82" s="30"/>
      <c r="K82" s="30"/>
      <c r="L82" s="88"/>
      <c r="S82" s="30"/>
      <c r="T82" s="30"/>
      <c r="U82" s="30"/>
      <c r="V82" s="30"/>
      <c r="W82" s="30"/>
      <c r="X82" s="30"/>
      <c r="Y82" s="30"/>
      <c r="Z82" s="30"/>
      <c r="AA82" s="30"/>
      <c r="AB82" s="30"/>
      <c r="AC82" s="30"/>
      <c r="AD82" s="30"/>
      <c r="AE82" s="30"/>
    </row>
    <row r="83" spans="1:63" s="2" customFormat="1" ht="6.95" customHeight="1">
      <c r="A83" s="30"/>
      <c r="B83" s="31"/>
      <c r="C83" s="30"/>
      <c r="D83" s="30"/>
      <c r="E83" s="30"/>
      <c r="F83" s="30"/>
      <c r="G83" s="30"/>
      <c r="H83" s="30"/>
      <c r="I83" s="30"/>
      <c r="J83" s="30"/>
      <c r="K83" s="30"/>
      <c r="L83" s="88"/>
      <c r="S83" s="30"/>
      <c r="T83" s="30"/>
      <c r="U83" s="30"/>
      <c r="V83" s="30"/>
      <c r="W83" s="30"/>
      <c r="X83" s="30"/>
      <c r="Y83" s="30"/>
      <c r="Z83" s="30"/>
      <c r="AA83" s="30"/>
      <c r="AB83" s="30"/>
      <c r="AC83" s="30"/>
      <c r="AD83" s="30"/>
      <c r="AE83" s="30"/>
    </row>
    <row r="84" spans="1:63" s="2" customFormat="1" ht="12" customHeight="1">
      <c r="A84" s="30"/>
      <c r="B84" s="31"/>
      <c r="C84" s="27" t="s">
        <v>15</v>
      </c>
      <c r="D84" s="30"/>
      <c r="E84" s="30"/>
      <c r="F84" s="30"/>
      <c r="G84" s="30"/>
      <c r="H84" s="30"/>
      <c r="I84" s="30"/>
      <c r="J84" s="30"/>
      <c r="K84" s="30"/>
      <c r="L84" s="88"/>
      <c r="S84" s="30"/>
      <c r="T84" s="30"/>
      <c r="U84" s="30"/>
      <c r="V84" s="30"/>
      <c r="W84" s="30"/>
      <c r="X84" s="30"/>
      <c r="Y84" s="30"/>
      <c r="Z84" s="30"/>
      <c r="AA84" s="30"/>
      <c r="AB84" s="30"/>
      <c r="AC84" s="30"/>
      <c r="AD84" s="30"/>
      <c r="AE84" s="30"/>
    </row>
    <row r="85" spans="1:63" s="2" customFormat="1" ht="16.5" customHeight="1">
      <c r="A85" s="30"/>
      <c r="B85" s="31"/>
      <c r="C85" s="30"/>
      <c r="D85" s="30"/>
      <c r="E85" s="296" t="str">
        <f>E7</f>
        <v>Oprava traťového úseku Hanušovice - Jeseník</v>
      </c>
      <c r="F85" s="297"/>
      <c r="G85" s="297"/>
      <c r="H85" s="297"/>
      <c r="I85" s="30"/>
      <c r="J85" s="30"/>
      <c r="K85" s="30"/>
      <c r="L85" s="88"/>
      <c r="S85" s="30"/>
      <c r="T85" s="30"/>
      <c r="U85" s="30"/>
      <c r="V85" s="30"/>
      <c r="W85" s="30"/>
      <c r="X85" s="30"/>
      <c r="Y85" s="30"/>
      <c r="Z85" s="30"/>
      <c r="AA85" s="30"/>
      <c r="AB85" s="30"/>
      <c r="AC85" s="30"/>
      <c r="AD85" s="30"/>
      <c r="AE85" s="30"/>
    </row>
    <row r="86" spans="1:63" s="2" customFormat="1" ht="12" customHeight="1">
      <c r="A86" s="30"/>
      <c r="B86" s="31"/>
      <c r="C86" s="27" t="s">
        <v>126</v>
      </c>
      <c r="D86" s="30"/>
      <c r="E86" s="30"/>
      <c r="F86" s="30"/>
      <c r="G86" s="30"/>
      <c r="H86" s="30"/>
      <c r="I86" s="30"/>
      <c r="J86" s="30"/>
      <c r="K86" s="30"/>
      <c r="L86" s="88"/>
      <c r="S86" s="30"/>
      <c r="T86" s="30"/>
      <c r="U86" s="30"/>
      <c r="V86" s="30"/>
      <c r="W86" s="30"/>
      <c r="X86" s="30"/>
      <c r="Y86" s="30"/>
      <c r="Z86" s="30"/>
      <c r="AA86" s="30"/>
      <c r="AB86" s="30"/>
      <c r="AC86" s="30"/>
      <c r="AD86" s="30"/>
      <c r="AE86" s="30"/>
    </row>
    <row r="87" spans="1:63" s="2" customFormat="1" ht="24.75" customHeight="1">
      <c r="A87" s="30"/>
      <c r="B87" s="31"/>
      <c r="C87" s="30"/>
      <c r="D87" s="30"/>
      <c r="E87" s="267" t="str">
        <f>E9</f>
        <v>SO 04-19-02 - Hanušovice - Jindřichov na Moravě, žel. propustek v ev. km 1,231</v>
      </c>
      <c r="F87" s="298"/>
      <c r="G87" s="298"/>
      <c r="H87" s="298"/>
      <c r="I87" s="30"/>
      <c r="J87" s="30"/>
      <c r="K87" s="30"/>
      <c r="L87" s="88"/>
      <c r="S87" s="30"/>
      <c r="T87" s="30"/>
      <c r="U87" s="30"/>
      <c r="V87" s="30"/>
      <c r="W87" s="30"/>
      <c r="X87" s="30"/>
      <c r="Y87" s="30"/>
      <c r="Z87" s="30"/>
      <c r="AA87" s="30"/>
      <c r="AB87" s="30"/>
      <c r="AC87" s="30"/>
      <c r="AD87" s="30"/>
      <c r="AE87" s="30"/>
    </row>
    <row r="88" spans="1:63" s="2" customFormat="1" ht="6.95" customHeight="1">
      <c r="A88" s="30"/>
      <c r="B88" s="31"/>
      <c r="C88" s="30"/>
      <c r="D88" s="30"/>
      <c r="E88" s="30"/>
      <c r="F88" s="30"/>
      <c r="G88" s="30"/>
      <c r="H88" s="30"/>
      <c r="I88" s="30"/>
      <c r="J88" s="30"/>
      <c r="K88" s="30"/>
      <c r="L88" s="88"/>
      <c r="S88" s="30"/>
      <c r="T88" s="30"/>
      <c r="U88" s="30"/>
      <c r="V88" s="30"/>
      <c r="W88" s="30"/>
      <c r="X88" s="30"/>
      <c r="Y88" s="30"/>
      <c r="Z88" s="30"/>
      <c r="AA88" s="30"/>
      <c r="AB88" s="30"/>
      <c r="AC88" s="30"/>
      <c r="AD88" s="30"/>
      <c r="AE88" s="30"/>
    </row>
    <row r="89" spans="1:63" s="2" customFormat="1" ht="12" customHeight="1">
      <c r="A89" s="30"/>
      <c r="B89" s="31"/>
      <c r="C89" s="27" t="s">
        <v>19</v>
      </c>
      <c r="D89" s="30"/>
      <c r="E89" s="30"/>
      <c r="F89" s="25" t="str">
        <f>F12</f>
        <v>Olomouc</v>
      </c>
      <c r="G89" s="30"/>
      <c r="H89" s="30"/>
      <c r="I89" s="27" t="s">
        <v>21</v>
      </c>
      <c r="J89" s="48" t="str">
        <f>IF(J12="","",J12)</f>
        <v>26. 3. 2020</v>
      </c>
      <c r="K89" s="30"/>
      <c r="L89" s="88"/>
      <c r="S89" s="30"/>
      <c r="T89" s="30"/>
      <c r="U89" s="30"/>
      <c r="V89" s="30"/>
      <c r="W89" s="30"/>
      <c r="X89" s="30"/>
      <c r="Y89" s="30"/>
      <c r="Z89" s="30"/>
      <c r="AA89" s="30"/>
      <c r="AB89" s="30"/>
      <c r="AC89" s="30"/>
      <c r="AD89" s="30"/>
      <c r="AE89" s="30"/>
    </row>
    <row r="90" spans="1:63" s="2" customFormat="1" ht="6.95" customHeight="1">
      <c r="A90" s="30"/>
      <c r="B90" s="31"/>
      <c r="C90" s="30"/>
      <c r="D90" s="30"/>
      <c r="E90" s="30"/>
      <c r="F90" s="30"/>
      <c r="G90" s="30"/>
      <c r="H90" s="30"/>
      <c r="I90" s="30"/>
      <c r="J90" s="30"/>
      <c r="K90" s="30"/>
      <c r="L90" s="88"/>
      <c r="S90" s="30"/>
      <c r="T90" s="30"/>
      <c r="U90" s="30"/>
      <c r="V90" s="30"/>
      <c r="W90" s="30"/>
      <c r="X90" s="30"/>
      <c r="Y90" s="30"/>
      <c r="Z90" s="30"/>
      <c r="AA90" s="30"/>
      <c r="AB90" s="30"/>
      <c r="AC90" s="30"/>
      <c r="AD90" s="30"/>
      <c r="AE90" s="30"/>
    </row>
    <row r="91" spans="1:63" s="2" customFormat="1" ht="15.2" customHeight="1">
      <c r="A91" s="30"/>
      <c r="B91" s="31"/>
      <c r="C91" s="27" t="s">
        <v>23</v>
      </c>
      <c r="D91" s="30"/>
      <c r="E91" s="30"/>
      <c r="F91" s="25" t="str">
        <f>E15</f>
        <v>Správa železnic, státní organizace</v>
      </c>
      <c r="G91" s="30"/>
      <c r="H91" s="30"/>
      <c r="I91" s="27" t="s">
        <v>29</v>
      </c>
      <c r="J91" s="28" t="str">
        <f>E21</f>
        <v>Ing. Marián Hollý</v>
      </c>
      <c r="K91" s="30"/>
      <c r="L91" s="88"/>
      <c r="S91" s="30"/>
      <c r="T91" s="30"/>
      <c r="U91" s="30"/>
      <c r="V91" s="30"/>
      <c r="W91" s="30"/>
      <c r="X91" s="30"/>
      <c r="Y91" s="30"/>
      <c r="Z91" s="30"/>
      <c r="AA91" s="30"/>
      <c r="AB91" s="30"/>
      <c r="AC91" s="30"/>
      <c r="AD91" s="30"/>
      <c r="AE91" s="30"/>
    </row>
    <row r="92" spans="1:63" s="2" customFormat="1" ht="25.7" customHeight="1">
      <c r="A92" s="30"/>
      <c r="B92" s="31"/>
      <c r="C92" s="27" t="s">
        <v>27</v>
      </c>
      <c r="D92" s="30"/>
      <c r="E92" s="30"/>
      <c r="F92" s="25" t="str">
        <f>IF(E18="","",E18)</f>
        <v>Moravia Consult Olomouc a.s.</v>
      </c>
      <c r="G92" s="30"/>
      <c r="H92" s="30"/>
      <c r="I92" s="27" t="s">
        <v>32</v>
      </c>
      <c r="J92" s="28" t="str">
        <f>E24</f>
        <v>Ing. et Ing. Ondřej Suk</v>
      </c>
      <c r="K92" s="30"/>
      <c r="L92" s="88"/>
      <c r="S92" s="30"/>
      <c r="T92" s="30"/>
      <c r="U92" s="30"/>
      <c r="V92" s="30"/>
      <c r="W92" s="30"/>
      <c r="X92" s="30"/>
      <c r="Y92" s="30"/>
      <c r="Z92" s="30"/>
      <c r="AA92" s="30"/>
      <c r="AB92" s="30"/>
      <c r="AC92" s="30"/>
      <c r="AD92" s="30"/>
      <c r="AE92" s="30"/>
    </row>
    <row r="93" spans="1:63" s="2" customFormat="1" ht="10.35" customHeight="1">
      <c r="A93" s="30"/>
      <c r="B93" s="31"/>
      <c r="C93" s="30"/>
      <c r="D93" s="30"/>
      <c r="E93" s="30"/>
      <c r="F93" s="30"/>
      <c r="G93" s="30"/>
      <c r="H93" s="30"/>
      <c r="I93" s="30"/>
      <c r="J93" s="30"/>
      <c r="K93" s="30"/>
      <c r="L93" s="88"/>
      <c r="S93" s="30"/>
      <c r="T93" s="30"/>
      <c r="U93" s="30"/>
      <c r="V93" s="30"/>
      <c r="W93" s="30"/>
      <c r="X93" s="30"/>
      <c r="Y93" s="30"/>
      <c r="Z93" s="30"/>
      <c r="AA93" s="30"/>
      <c r="AB93" s="30"/>
      <c r="AC93" s="30"/>
      <c r="AD93" s="30"/>
      <c r="AE93" s="30"/>
    </row>
    <row r="94" spans="1:63" s="11" customFormat="1" ht="29.25" customHeight="1">
      <c r="A94" s="113"/>
      <c r="B94" s="114"/>
      <c r="C94" s="115" t="s">
        <v>159</v>
      </c>
      <c r="D94" s="116" t="s">
        <v>55</v>
      </c>
      <c r="E94" s="116" t="s">
        <v>51</v>
      </c>
      <c r="F94" s="116" t="s">
        <v>52</v>
      </c>
      <c r="G94" s="116" t="s">
        <v>160</v>
      </c>
      <c r="H94" s="116" t="s">
        <v>161</v>
      </c>
      <c r="I94" s="116" t="s">
        <v>162</v>
      </c>
      <c r="J94" s="116" t="s">
        <v>132</v>
      </c>
      <c r="K94" s="117" t="s">
        <v>163</v>
      </c>
      <c r="L94" s="118"/>
      <c r="M94" s="55" t="s">
        <v>3</v>
      </c>
      <c r="N94" s="56" t="s">
        <v>40</v>
      </c>
      <c r="O94" s="56" t="s">
        <v>164</v>
      </c>
      <c r="P94" s="56" t="s">
        <v>165</v>
      </c>
      <c r="Q94" s="56" t="s">
        <v>166</v>
      </c>
      <c r="R94" s="56" t="s">
        <v>167</v>
      </c>
      <c r="S94" s="56" t="s">
        <v>168</v>
      </c>
      <c r="T94" s="57" t="s">
        <v>169</v>
      </c>
      <c r="U94" s="113"/>
      <c r="V94" s="113"/>
      <c r="W94" s="113"/>
      <c r="X94" s="113"/>
      <c r="Y94" s="113"/>
      <c r="Z94" s="113"/>
      <c r="AA94" s="113"/>
      <c r="AB94" s="113"/>
      <c r="AC94" s="113"/>
      <c r="AD94" s="113"/>
      <c r="AE94" s="113"/>
    </row>
    <row r="95" spans="1:63" s="2" customFormat="1" ht="22.9" customHeight="1">
      <c r="A95" s="30"/>
      <c r="B95" s="31"/>
      <c r="C95" s="62" t="s">
        <v>170</v>
      </c>
      <c r="D95" s="30"/>
      <c r="E95" s="30"/>
      <c r="F95" s="30"/>
      <c r="G95" s="30"/>
      <c r="H95" s="30"/>
      <c r="I95" s="30"/>
      <c r="J95" s="119">
        <f>BK95</f>
        <v>0</v>
      </c>
      <c r="K95" s="30"/>
      <c r="L95" s="31"/>
      <c r="M95" s="58"/>
      <c r="N95" s="49"/>
      <c r="O95" s="59"/>
      <c r="P95" s="120">
        <f>P96+P187</f>
        <v>98.886631999999992</v>
      </c>
      <c r="Q95" s="59"/>
      <c r="R95" s="120">
        <f>R96+R187</f>
        <v>50.409989999999993</v>
      </c>
      <c r="S95" s="59"/>
      <c r="T95" s="121">
        <f>T96+T187</f>
        <v>53.709882999999998</v>
      </c>
      <c r="U95" s="30"/>
      <c r="V95" s="30"/>
      <c r="W95" s="30"/>
      <c r="X95" s="30"/>
      <c r="Y95" s="30"/>
      <c r="Z95" s="30"/>
      <c r="AA95" s="30"/>
      <c r="AB95" s="30"/>
      <c r="AC95" s="30"/>
      <c r="AD95" s="30"/>
      <c r="AE95" s="30"/>
      <c r="AT95" s="18" t="s">
        <v>69</v>
      </c>
      <c r="AU95" s="18" t="s">
        <v>133</v>
      </c>
      <c r="BK95" s="122">
        <f>BK96+BK187</f>
        <v>0</v>
      </c>
    </row>
    <row r="96" spans="1:63" s="12" customFormat="1" ht="25.9" customHeight="1">
      <c r="B96" s="123"/>
      <c r="D96" s="124" t="s">
        <v>69</v>
      </c>
      <c r="E96" s="125" t="s">
        <v>171</v>
      </c>
      <c r="F96" s="125" t="s">
        <v>172</v>
      </c>
      <c r="J96" s="126">
        <f>BK96</f>
        <v>0</v>
      </c>
      <c r="L96" s="123"/>
      <c r="M96" s="127"/>
      <c r="N96" s="128"/>
      <c r="O96" s="128"/>
      <c r="P96" s="129">
        <f>P97+P135+P149+P167+P184</f>
        <v>98.886631999999992</v>
      </c>
      <c r="Q96" s="128"/>
      <c r="R96" s="129">
        <f>R97+R135+R149+R167+R184</f>
        <v>49.089989999999993</v>
      </c>
      <c r="S96" s="128"/>
      <c r="T96" s="130">
        <f>T97+T135+T149+T167+T184</f>
        <v>47.709882999999998</v>
      </c>
      <c r="AR96" s="124" t="s">
        <v>76</v>
      </c>
      <c r="AT96" s="131" t="s">
        <v>69</v>
      </c>
      <c r="AU96" s="131" t="s">
        <v>70</v>
      </c>
      <c r="AY96" s="124" t="s">
        <v>173</v>
      </c>
      <c r="BK96" s="132">
        <f>BK97+BK135+BK149+BK167+BK184</f>
        <v>0</v>
      </c>
    </row>
    <row r="97" spans="1:65" s="12" customFormat="1" ht="22.9" customHeight="1">
      <c r="B97" s="123"/>
      <c r="D97" s="124" t="s">
        <v>69</v>
      </c>
      <c r="E97" s="133" t="s">
        <v>76</v>
      </c>
      <c r="F97" s="133" t="s">
        <v>174</v>
      </c>
      <c r="J97" s="134">
        <f>BK97</f>
        <v>0</v>
      </c>
      <c r="L97" s="123"/>
      <c r="M97" s="127"/>
      <c r="N97" s="128"/>
      <c r="O97" s="128"/>
      <c r="P97" s="129">
        <f>SUM(P98:P134)</f>
        <v>23.834725000000002</v>
      </c>
      <c r="Q97" s="128"/>
      <c r="R97" s="129">
        <f>SUM(R98:R134)</f>
        <v>48.189749999999997</v>
      </c>
      <c r="S97" s="128"/>
      <c r="T97" s="130">
        <f>SUM(T98:T134)</f>
        <v>0</v>
      </c>
      <c r="AR97" s="124" t="s">
        <v>76</v>
      </c>
      <c r="AT97" s="131" t="s">
        <v>69</v>
      </c>
      <c r="AU97" s="131" t="s">
        <v>76</v>
      </c>
      <c r="AY97" s="124" t="s">
        <v>173</v>
      </c>
      <c r="BK97" s="132">
        <f>SUM(BK98:BK134)</f>
        <v>0</v>
      </c>
    </row>
    <row r="98" spans="1:65" s="2" customFormat="1" ht="33" customHeight="1">
      <c r="A98" s="30"/>
      <c r="B98" s="135"/>
      <c r="C98" s="136" t="s">
        <v>76</v>
      </c>
      <c r="D98" s="136" t="s">
        <v>175</v>
      </c>
      <c r="E98" s="137" t="s">
        <v>510</v>
      </c>
      <c r="F98" s="138" t="s">
        <v>511</v>
      </c>
      <c r="G98" s="139" t="s">
        <v>200</v>
      </c>
      <c r="H98" s="140">
        <v>15.275</v>
      </c>
      <c r="I98" s="141"/>
      <c r="J98" s="141">
        <f>ROUND(I98*H98,2)</f>
        <v>0</v>
      </c>
      <c r="K98" s="138" t="s">
        <v>177</v>
      </c>
      <c r="L98" s="31"/>
      <c r="M98" s="142" t="s">
        <v>3</v>
      </c>
      <c r="N98" s="143" t="s">
        <v>41</v>
      </c>
      <c r="O98" s="144">
        <v>0.66800000000000004</v>
      </c>
      <c r="P98" s="144">
        <f>O98*H98</f>
        <v>10.203700000000001</v>
      </c>
      <c r="Q98" s="144">
        <v>0</v>
      </c>
      <c r="R98" s="144">
        <f>Q98*H98</f>
        <v>0</v>
      </c>
      <c r="S98" s="144">
        <v>0</v>
      </c>
      <c r="T98" s="145">
        <f>S98*H98</f>
        <v>0</v>
      </c>
      <c r="U98" s="30"/>
      <c r="V98" s="30"/>
      <c r="W98" s="30"/>
      <c r="X98" s="30"/>
      <c r="Y98" s="30"/>
      <c r="Z98" s="30"/>
      <c r="AA98" s="30"/>
      <c r="AB98" s="30"/>
      <c r="AC98" s="30"/>
      <c r="AD98" s="30"/>
      <c r="AE98" s="30"/>
      <c r="AR98" s="146" t="s">
        <v>178</v>
      </c>
      <c r="AT98" s="146" t="s">
        <v>175</v>
      </c>
      <c r="AU98" s="146" t="s">
        <v>79</v>
      </c>
      <c r="AY98" s="18" t="s">
        <v>173</v>
      </c>
      <c r="BE98" s="147">
        <f>IF(N98="základní",J98,0)</f>
        <v>0</v>
      </c>
      <c r="BF98" s="147">
        <f>IF(N98="snížená",J98,0)</f>
        <v>0</v>
      </c>
      <c r="BG98" s="147">
        <f>IF(N98="zákl. přenesená",J98,0)</f>
        <v>0</v>
      </c>
      <c r="BH98" s="147">
        <f>IF(N98="sníž. přenesená",J98,0)</f>
        <v>0</v>
      </c>
      <c r="BI98" s="147">
        <f>IF(N98="nulová",J98,0)</f>
        <v>0</v>
      </c>
      <c r="BJ98" s="18" t="s">
        <v>76</v>
      </c>
      <c r="BK98" s="147">
        <f>ROUND(I98*H98,2)</f>
        <v>0</v>
      </c>
      <c r="BL98" s="18" t="s">
        <v>178</v>
      </c>
      <c r="BM98" s="146" t="s">
        <v>512</v>
      </c>
    </row>
    <row r="99" spans="1:65" s="2" customFormat="1" ht="78">
      <c r="A99" s="30"/>
      <c r="B99" s="31"/>
      <c r="C99" s="30"/>
      <c r="D99" s="148" t="s">
        <v>179</v>
      </c>
      <c r="E99" s="30"/>
      <c r="F99" s="149" t="s">
        <v>209</v>
      </c>
      <c r="G99" s="30"/>
      <c r="H99" s="30"/>
      <c r="I99" s="30"/>
      <c r="J99" s="30"/>
      <c r="K99" s="30"/>
      <c r="L99" s="31"/>
      <c r="M99" s="150"/>
      <c r="N99" s="151"/>
      <c r="O99" s="51"/>
      <c r="P99" s="51"/>
      <c r="Q99" s="51"/>
      <c r="R99" s="51"/>
      <c r="S99" s="51"/>
      <c r="T99" s="52"/>
      <c r="U99" s="30"/>
      <c r="V99" s="30"/>
      <c r="W99" s="30"/>
      <c r="X99" s="30"/>
      <c r="Y99" s="30"/>
      <c r="Z99" s="30"/>
      <c r="AA99" s="30"/>
      <c r="AB99" s="30"/>
      <c r="AC99" s="30"/>
      <c r="AD99" s="30"/>
      <c r="AE99" s="30"/>
      <c r="AT99" s="18" t="s">
        <v>179</v>
      </c>
      <c r="AU99" s="18" t="s">
        <v>79</v>
      </c>
    </row>
    <row r="100" spans="1:65" s="13" customFormat="1">
      <c r="B100" s="152"/>
      <c r="D100" s="148" t="s">
        <v>181</v>
      </c>
      <c r="E100" s="153" t="s">
        <v>3</v>
      </c>
      <c r="F100" s="154" t="s">
        <v>513</v>
      </c>
      <c r="H100" s="153" t="s">
        <v>3</v>
      </c>
      <c r="L100" s="152"/>
      <c r="M100" s="155"/>
      <c r="N100" s="156"/>
      <c r="O100" s="156"/>
      <c r="P100" s="156"/>
      <c r="Q100" s="156"/>
      <c r="R100" s="156"/>
      <c r="S100" s="156"/>
      <c r="T100" s="157"/>
      <c r="AT100" s="153" t="s">
        <v>181</v>
      </c>
      <c r="AU100" s="153" t="s">
        <v>79</v>
      </c>
      <c r="AV100" s="13" t="s">
        <v>76</v>
      </c>
      <c r="AW100" s="13" t="s">
        <v>31</v>
      </c>
      <c r="AX100" s="13" t="s">
        <v>70</v>
      </c>
      <c r="AY100" s="153" t="s">
        <v>173</v>
      </c>
    </row>
    <row r="101" spans="1:65" s="14" customFormat="1">
      <c r="B101" s="158"/>
      <c r="D101" s="148" t="s">
        <v>181</v>
      </c>
      <c r="E101" s="159" t="s">
        <v>3</v>
      </c>
      <c r="F101" s="160" t="s">
        <v>514</v>
      </c>
      <c r="H101" s="161">
        <v>15.275</v>
      </c>
      <c r="L101" s="158"/>
      <c r="M101" s="162"/>
      <c r="N101" s="163"/>
      <c r="O101" s="163"/>
      <c r="P101" s="163"/>
      <c r="Q101" s="163"/>
      <c r="R101" s="163"/>
      <c r="S101" s="163"/>
      <c r="T101" s="164"/>
      <c r="AT101" s="159" t="s">
        <v>181</v>
      </c>
      <c r="AU101" s="159" t="s">
        <v>79</v>
      </c>
      <c r="AV101" s="14" t="s">
        <v>79</v>
      </c>
      <c r="AW101" s="14" t="s">
        <v>31</v>
      </c>
      <c r="AX101" s="14" t="s">
        <v>70</v>
      </c>
      <c r="AY101" s="159" t="s">
        <v>173</v>
      </c>
    </row>
    <row r="102" spans="1:65" s="15" customFormat="1">
      <c r="B102" s="165"/>
      <c r="D102" s="148" t="s">
        <v>181</v>
      </c>
      <c r="E102" s="166" t="s">
        <v>3</v>
      </c>
      <c r="F102" s="167" t="s">
        <v>188</v>
      </c>
      <c r="H102" s="168">
        <v>15.275</v>
      </c>
      <c r="L102" s="165"/>
      <c r="M102" s="169"/>
      <c r="N102" s="170"/>
      <c r="O102" s="170"/>
      <c r="P102" s="170"/>
      <c r="Q102" s="170"/>
      <c r="R102" s="170"/>
      <c r="S102" s="170"/>
      <c r="T102" s="171"/>
      <c r="AT102" s="166" t="s">
        <v>181</v>
      </c>
      <c r="AU102" s="166" t="s">
        <v>79</v>
      </c>
      <c r="AV102" s="15" t="s">
        <v>178</v>
      </c>
      <c r="AW102" s="15" t="s">
        <v>31</v>
      </c>
      <c r="AX102" s="15" t="s">
        <v>76</v>
      </c>
      <c r="AY102" s="166" t="s">
        <v>173</v>
      </c>
    </row>
    <row r="103" spans="1:65" s="2" customFormat="1" ht="55.5" customHeight="1">
      <c r="A103" s="30"/>
      <c r="B103" s="135"/>
      <c r="C103" s="136" t="s">
        <v>79</v>
      </c>
      <c r="D103" s="136" t="s">
        <v>175</v>
      </c>
      <c r="E103" s="137" t="s">
        <v>221</v>
      </c>
      <c r="F103" s="138" t="s">
        <v>222</v>
      </c>
      <c r="G103" s="139" t="s">
        <v>200</v>
      </c>
      <c r="H103" s="140">
        <v>15.275</v>
      </c>
      <c r="I103" s="141"/>
      <c r="J103" s="141">
        <f>ROUND(I103*H103,2)</f>
        <v>0</v>
      </c>
      <c r="K103" s="138" t="s">
        <v>177</v>
      </c>
      <c r="L103" s="31"/>
      <c r="M103" s="142" t="s">
        <v>3</v>
      </c>
      <c r="N103" s="143" t="s">
        <v>41</v>
      </c>
      <c r="O103" s="144">
        <v>8.6999999999999994E-2</v>
      </c>
      <c r="P103" s="144">
        <f>O103*H103</f>
        <v>1.3289249999999999</v>
      </c>
      <c r="Q103" s="144">
        <v>0</v>
      </c>
      <c r="R103" s="144">
        <f>Q103*H103</f>
        <v>0</v>
      </c>
      <c r="S103" s="144">
        <v>0</v>
      </c>
      <c r="T103" s="145">
        <f>S103*H103</f>
        <v>0</v>
      </c>
      <c r="U103" s="30"/>
      <c r="V103" s="30"/>
      <c r="W103" s="30"/>
      <c r="X103" s="30"/>
      <c r="Y103" s="30"/>
      <c r="Z103" s="30"/>
      <c r="AA103" s="30"/>
      <c r="AB103" s="30"/>
      <c r="AC103" s="30"/>
      <c r="AD103" s="30"/>
      <c r="AE103" s="30"/>
      <c r="AR103" s="146" t="s">
        <v>178</v>
      </c>
      <c r="AT103" s="146" t="s">
        <v>175</v>
      </c>
      <c r="AU103" s="146" t="s">
        <v>79</v>
      </c>
      <c r="AY103" s="18" t="s">
        <v>173</v>
      </c>
      <c r="BE103" s="147">
        <f>IF(N103="základní",J103,0)</f>
        <v>0</v>
      </c>
      <c r="BF103" s="147">
        <f>IF(N103="snížená",J103,0)</f>
        <v>0</v>
      </c>
      <c r="BG103" s="147">
        <f>IF(N103="zákl. přenesená",J103,0)</f>
        <v>0</v>
      </c>
      <c r="BH103" s="147">
        <f>IF(N103="sníž. přenesená",J103,0)</f>
        <v>0</v>
      </c>
      <c r="BI103" s="147">
        <f>IF(N103="nulová",J103,0)</f>
        <v>0</v>
      </c>
      <c r="BJ103" s="18" t="s">
        <v>76</v>
      </c>
      <c r="BK103" s="147">
        <f>ROUND(I103*H103,2)</f>
        <v>0</v>
      </c>
      <c r="BL103" s="18" t="s">
        <v>178</v>
      </c>
      <c r="BM103" s="146" t="s">
        <v>515</v>
      </c>
    </row>
    <row r="104" spans="1:65" s="2" customFormat="1" ht="78">
      <c r="A104" s="30"/>
      <c r="B104" s="31"/>
      <c r="C104" s="30"/>
      <c r="D104" s="148" t="s">
        <v>179</v>
      </c>
      <c r="E104" s="30"/>
      <c r="F104" s="149" t="s">
        <v>219</v>
      </c>
      <c r="G104" s="30"/>
      <c r="H104" s="30"/>
      <c r="I104" s="30"/>
      <c r="J104" s="30"/>
      <c r="K104" s="30"/>
      <c r="L104" s="31"/>
      <c r="M104" s="150"/>
      <c r="N104" s="151"/>
      <c r="O104" s="51"/>
      <c r="P104" s="51"/>
      <c r="Q104" s="51"/>
      <c r="R104" s="51"/>
      <c r="S104" s="51"/>
      <c r="T104" s="52"/>
      <c r="U104" s="30"/>
      <c r="V104" s="30"/>
      <c r="W104" s="30"/>
      <c r="X104" s="30"/>
      <c r="Y104" s="30"/>
      <c r="Z104" s="30"/>
      <c r="AA104" s="30"/>
      <c r="AB104" s="30"/>
      <c r="AC104" s="30"/>
      <c r="AD104" s="30"/>
      <c r="AE104" s="30"/>
      <c r="AT104" s="18" t="s">
        <v>179</v>
      </c>
      <c r="AU104" s="18" t="s">
        <v>79</v>
      </c>
    </row>
    <row r="105" spans="1:65" s="13" customFormat="1">
      <c r="B105" s="152"/>
      <c r="D105" s="148" t="s">
        <v>181</v>
      </c>
      <c r="E105" s="153" t="s">
        <v>3</v>
      </c>
      <c r="F105" s="154" t="s">
        <v>410</v>
      </c>
      <c r="H105" s="153" t="s">
        <v>3</v>
      </c>
      <c r="L105" s="152"/>
      <c r="M105" s="155"/>
      <c r="N105" s="156"/>
      <c r="O105" s="156"/>
      <c r="P105" s="156"/>
      <c r="Q105" s="156"/>
      <c r="R105" s="156"/>
      <c r="S105" s="156"/>
      <c r="T105" s="157"/>
      <c r="AT105" s="153" t="s">
        <v>181</v>
      </c>
      <c r="AU105" s="153" t="s">
        <v>79</v>
      </c>
      <c r="AV105" s="13" t="s">
        <v>76</v>
      </c>
      <c r="AW105" s="13" t="s">
        <v>31</v>
      </c>
      <c r="AX105" s="13" t="s">
        <v>70</v>
      </c>
      <c r="AY105" s="153" t="s">
        <v>173</v>
      </c>
    </row>
    <row r="106" spans="1:65" s="14" customFormat="1" ht="22.5">
      <c r="B106" s="158"/>
      <c r="D106" s="148" t="s">
        <v>181</v>
      </c>
      <c r="E106" s="159" t="s">
        <v>3</v>
      </c>
      <c r="F106" s="160" t="s">
        <v>516</v>
      </c>
      <c r="H106" s="161">
        <v>15.275</v>
      </c>
      <c r="L106" s="158"/>
      <c r="M106" s="162"/>
      <c r="N106" s="163"/>
      <c r="O106" s="163"/>
      <c r="P106" s="163"/>
      <c r="Q106" s="163"/>
      <c r="R106" s="163"/>
      <c r="S106" s="163"/>
      <c r="T106" s="164"/>
      <c r="AT106" s="159" t="s">
        <v>181</v>
      </c>
      <c r="AU106" s="159" t="s">
        <v>79</v>
      </c>
      <c r="AV106" s="14" t="s">
        <v>79</v>
      </c>
      <c r="AW106" s="14" t="s">
        <v>31</v>
      </c>
      <c r="AX106" s="14" t="s">
        <v>76</v>
      </c>
      <c r="AY106" s="159" t="s">
        <v>173</v>
      </c>
    </row>
    <row r="107" spans="1:65" s="2" customFormat="1" ht="55.5" customHeight="1">
      <c r="A107" s="30"/>
      <c r="B107" s="135"/>
      <c r="C107" s="136" t="s">
        <v>189</v>
      </c>
      <c r="D107" s="136" t="s">
        <v>175</v>
      </c>
      <c r="E107" s="137" t="s">
        <v>225</v>
      </c>
      <c r="F107" s="138" t="s">
        <v>226</v>
      </c>
      <c r="G107" s="139" t="s">
        <v>200</v>
      </c>
      <c r="H107" s="140">
        <v>106.925</v>
      </c>
      <c r="I107" s="141"/>
      <c r="J107" s="141">
        <f>ROUND(I107*H107,2)</f>
        <v>0</v>
      </c>
      <c r="K107" s="138" t="s">
        <v>177</v>
      </c>
      <c r="L107" s="31"/>
      <c r="M107" s="142" t="s">
        <v>3</v>
      </c>
      <c r="N107" s="143" t="s">
        <v>41</v>
      </c>
      <c r="O107" s="144">
        <v>5.0000000000000001E-3</v>
      </c>
      <c r="P107" s="144">
        <f>O107*H107</f>
        <v>0.53462500000000002</v>
      </c>
      <c r="Q107" s="144">
        <v>0</v>
      </c>
      <c r="R107" s="144">
        <f>Q107*H107</f>
        <v>0</v>
      </c>
      <c r="S107" s="144">
        <v>0</v>
      </c>
      <c r="T107" s="145">
        <f>S107*H107</f>
        <v>0</v>
      </c>
      <c r="U107" s="30"/>
      <c r="V107" s="30"/>
      <c r="W107" s="30"/>
      <c r="X107" s="30"/>
      <c r="Y107" s="30"/>
      <c r="Z107" s="30"/>
      <c r="AA107" s="30"/>
      <c r="AB107" s="30"/>
      <c r="AC107" s="30"/>
      <c r="AD107" s="30"/>
      <c r="AE107" s="30"/>
      <c r="AR107" s="146" t="s">
        <v>178</v>
      </c>
      <c r="AT107" s="146" t="s">
        <v>175</v>
      </c>
      <c r="AU107" s="146" t="s">
        <v>79</v>
      </c>
      <c r="AY107" s="18" t="s">
        <v>173</v>
      </c>
      <c r="BE107" s="147">
        <f>IF(N107="základní",J107,0)</f>
        <v>0</v>
      </c>
      <c r="BF107" s="147">
        <f>IF(N107="snížená",J107,0)</f>
        <v>0</v>
      </c>
      <c r="BG107" s="147">
        <f>IF(N107="zákl. přenesená",J107,0)</f>
        <v>0</v>
      </c>
      <c r="BH107" s="147">
        <f>IF(N107="sníž. přenesená",J107,0)</f>
        <v>0</v>
      </c>
      <c r="BI107" s="147">
        <f>IF(N107="nulová",J107,0)</f>
        <v>0</v>
      </c>
      <c r="BJ107" s="18" t="s">
        <v>76</v>
      </c>
      <c r="BK107" s="147">
        <f>ROUND(I107*H107,2)</f>
        <v>0</v>
      </c>
      <c r="BL107" s="18" t="s">
        <v>178</v>
      </c>
      <c r="BM107" s="146" t="s">
        <v>517</v>
      </c>
    </row>
    <row r="108" spans="1:65" s="2" customFormat="1" ht="78">
      <c r="A108" s="30"/>
      <c r="B108" s="31"/>
      <c r="C108" s="30"/>
      <c r="D108" s="148" t="s">
        <v>179</v>
      </c>
      <c r="E108" s="30"/>
      <c r="F108" s="149" t="s">
        <v>219</v>
      </c>
      <c r="G108" s="30"/>
      <c r="H108" s="30"/>
      <c r="I108" s="30"/>
      <c r="J108" s="30"/>
      <c r="K108" s="30"/>
      <c r="L108" s="31"/>
      <c r="M108" s="150"/>
      <c r="N108" s="151"/>
      <c r="O108" s="51"/>
      <c r="P108" s="51"/>
      <c r="Q108" s="51"/>
      <c r="R108" s="51"/>
      <c r="S108" s="51"/>
      <c r="T108" s="52"/>
      <c r="U108" s="30"/>
      <c r="V108" s="30"/>
      <c r="W108" s="30"/>
      <c r="X108" s="30"/>
      <c r="Y108" s="30"/>
      <c r="Z108" s="30"/>
      <c r="AA108" s="30"/>
      <c r="AB108" s="30"/>
      <c r="AC108" s="30"/>
      <c r="AD108" s="30"/>
      <c r="AE108" s="30"/>
      <c r="AT108" s="18" t="s">
        <v>179</v>
      </c>
      <c r="AU108" s="18" t="s">
        <v>79</v>
      </c>
    </row>
    <row r="109" spans="1:65" s="13" customFormat="1">
      <c r="B109" s="152"/>
      <c r="D109" s="148" t="s">
        <v>181</v>
      </c>
      <c r="E109" s="153" t="s">
        <v>3</v>
      </c>
      <c r="F109" s="154" t="s">
        <v>410</v>
      </c>
      <c r="H109" s="153" t="s">
        <v>3</v>
      </c>
      <c r="L109" s="152"/>
      <c r="M109" s="155"/>
      <c r="N109" s="156"/>
      <c r="O109" s="156"/>
      <c r="P109" s="156"/>
      <c r="Q109" s="156"/>
      <c r="R109" s="156"/>
      <c r="S109" s="156"/>
      <c r="T109" s="157"/>
      <c r="AT109" s="153" t="s">
        <v>181</v>
      </c>
      <c r="AU109" s="153" t="s">
        <v>79</v>
      </c>
      <c r="AV109" s="13" t="s">
        <v>76</v>
      </c>
      <c r="AW109" s="13" t="s">
        <v>31</v>
      </c>
      <c r="AX109" s="13" t="s">
        <v>70</v>
      </c>
      <c r="AY109" s="153" t="s">
        <v>173</v>
      </c>
    </row>
    <row r="110" spans="1:65" s="14" customFormat="1">
      <c r="B110" s="158"/>
      <c r="D110" s="148" t="s">
        <v>181</v>
      </c>
      <c r="E110" s="159" t="s">
        <v>3</v>
      </c>
      <c r="F110" s="160" t="s">
        <v>518</v>
      </c>
      <c r="H110" s="161">
        <v>106.925</v>
      </c>
      <c r="L110" s="158"/>
      <c r="M110" s="162"/>
      <c r="N110" s="163"/>
      <c r="O110" s="163"/>
      <c r="P110" s="163"/>
      <c r="Q110" s="163"/>
      <c r="R110" s="163"/>
      <c r="S110" s="163"/>
      <c r="T110" s="164"/>
      <c r="AT110" s="159" t="s">
        <v>181</v>
      </c>
      <c r="AU110" s="159" t="s">
        <v>79</v>
      </c>
      <c r="AV110" s="14" t="s">
        <v>79</v>
      </c>
      <c r="AW110" s="14" t="s">
        <v>31</v>
      </c>
      <c r="AX110" s="14" t="s">
        <v>76</v>
      </c>
      <c r="AY110" s="159" t="s">
        <v>173</v>
      </c>
    </row>
    <row r="111" spans="1:65" s="2" customFormat="1" ht="33" customHeight="1">
      <c r="A111" s="30"/>
      <c r="B111" s="135"/>
      <c r="C111" s="136" t="s">
        <v>178</v>
      </c>
      <c r="D111" s="136" t="s">
        <v>175</v>
      </c>
      <c r="E111" s="137" t="s">
        <v>519</v>
      </c>
      <c r="F111" s="138" t="s">
        <v>234</v>
      </c>
      <c r="G111" s="139" t="s">
        <v>200</v>
      </c>
      <c r="H111" s="140">
        <v>15.275</v>
      </c>
      <c r="I111" s="141"/>
      <c r="J111" s="141">
        <f>ROUND(I111*H111,2)</f>
        <v>0</v>
      </c>
      <c r="K111" s="138" t="s">
        <v>177</v>
      </c>
      <c r="L111" s="31"/>
      <c r="M111" s="142" t="s">
        <v>3</v>
      </c>
      <c r="N111" s="143" t="s">
        <v>41</v>
      </c>
      <c r="O111" s="144">
        <v>8.9999999999999993E-3</v>
      </c>
      <c r="P111" s="144">
        <f>O111*H111</f>
        <v>0.13747499999999999</v>
      </c>
      <c r="Q111" s="144">
        <v>0</v>
      </c>
      <c r="R111" s="144">
        <f>Q111*H111</f>
        <v>0</v>
      </c>
      <c r="S111" s="144">
        <v>0</v>
      </c>
      <c r="T111" s="145">
        <f>S111*H111</f>
        <v>0</v>
      </c>
      <c r="U111" s="30"/>
      <c r="V111" s="30"/>
      <c r="W111" s="30"/>
      <c r="X111" s="30"/>
      <c r="Y111" s="30"/>
      <c r="Z111" s="30"/>
      <c r="AA111" s="30"/>
      <c r="AB111" s="30"/>
      <c r="AC111" s="30"/>
      <c r="AD111" s="30"/>
      <c r="AE111" s="30"/>
      <c r="AR111" s="146" t="s">
        <v>178</v>
      </c>
      <c r="AT111" s="146" t="s">
        <v>175</v>
      </c>
      <c r="AU111" s="146" t="s">
        <v>79</v>
      </c>
      <c r="AY111" s="18" t="s">
        <v>173</v>
      </c>
      <c r="BE111" s="147">
        <f>IF(N111="základní",J111,0)</f>
        <v>0</v>
      </c>
      <c r="BF111" s="147">
        <f>IF(N111="snížená",J111,0)</f>
        <v>0</v>
      </c>
      <c r="BG111" s="147">
        <f>IF(N111="zákl. přenesená",J111,0)</f>
        <v>0</v>
      </c>
      <c r="BH111" s="147">
        <f>IF(N111="sníž. přenesená",J111,0)</f>
        <v>0</v>
      </c>
      <c r="BI111" s="147">
        <f>IF(N111="nulová",J111,0)</f>
        <v>0</v>
      </c>
      <c r="BJ111" s="18" t="s">
        <v>76</v>
      </c>
      <c r="BK111" s="147">
        <f>ROUND(I111*H111,2)</f>
        <v>0</v>
      </c>
      <c r="BL111" s="18" t="s">
        <v>178</v>
      </c>
      <c r="BM111" s="146" t="s">
        <v>520</v>
      </c>
    </row>
    <row r="112" spans="1:65" s="2" customFormat="1" ht="165.75">
      <c r="A112" s="30"/>
      <c r="B112" s="31"/>
      <c r="C112" s="30"/>
      <c r="D112" s="148" t="s">
        <v>179</v>
      </c>
      <c r="E112" s="30"/>
      <c r="F112" s="149" t="s">
        <v>235</v>
      </c>
      <c r="G112" s="30"/>
      <c r="H112" s="30"/>
      <c r="I112" s="30"/>
      <c r="J112" s="30"/>
      <c r="K112" s="30"/>
      <c r="L112" s="31"/>
      <c r="M112" s="150"/>
      <c r="N112" s="151"/>
      <c r="O112" s="51"/>
      <c r="P112" s="51"/>
      <c r="Q112" s="51"/>
      <c r="R112" s="51"/>
      <c r="S112" s="51"/>
      <c r="T112" s="52"/>
      <c r="U112" s="30"/>
      <c r="V112" s="30"/>
      <c r="W112" s="30"/>
      <c r="X112" s="30"/>
      <c r="Y112" s="30"/>
      <c r="Z112" s="30"/>
      <c r="AA112" s="30"/>
      <c r="AB112" s="30"/>
      <c r="AC112" s="30"/>
      <c r="AD112" s="30"/>
      <c r="AE112" s="30"/>
      <c r="AT112" s="18" t="s">
        <v>179</v>
      </c>
      <c r="AU112" s="18" t="s">
        <v>79</v>
      </c>
    </row>
    <row r="113" spans="1:65" s="14" customFormat="1">
      <c r="B113" s="158"/>
      <c r="D113" s="148" t="s">
        <v>181</v>
      </c>
      <c r="E113" s="159" t="s">
        <v>3</v>
      </c>
      <c r="F113" s="160" t="s">
        <v>521</v>
      </c>
      <c r="H113" s="161">
        <v>15.275</v>
      </c>
      <c r="L113" s="158"/>
      <c r="M113" s="162"/>
      <c r="N113" s="163"/>
      <c r="O113" s="163"/>
      <c r="P113" s="163"/>
      <c r="Q113" s="163"/>
      <c r="R113" s="163"/>
      <c r="S113" s="163"/>
      <c r="T113" s="164"/>
      <c r="AT113" s="159" t="s">
        <v>181</v>
      </c>
      <c r="AU113" s="159" t="s">
        <v>79</v>
      </c>
      <c r="AV113" s="14" t="s">
        <v>79</v>
      </c>
      <c r="AW113" s="14" t="s">
        <v>31</v>
      </c>
      <c r="AX113" s="14" t="s">
        <v>70</v>
      </c>
      <c r="AY113" s="159" t="s">
        <v>173</v>
      </c>
    </row>
    <row r="114" spans="1:65" s="15" customFormat="1">
      <c r="B114" s="165"/>
      <c r="D114" s="148" t="s">
        <v>181</v>
      </c>
      <c r="E114" s="166" t="s">
        <v>3</v>
      </c>
      <c r="F114" s="167" t="s">
        <v>188</v>
      </c>
      <c r="H114" s="168">
        <v>15.275</v>
      </c>
      <c r="L114" s="165"/>
      <c r="M114" s="169"/>
      <c r="N114" s="170"/>
      <c r="O114" s="170"/>
      <c r="P114" s="170"/>
      <c r="Q114" s="170"/>
      <c r="R114" s="170"/>
      <c r="S114" s="170"/>
      <c r="T114" s="171"/>
      <c r="AT114" s="166" t="s">
        <v>181</v>
      </c>
      <c r="AU114" s="166" t="s">
        <v>79</v>
      </c>
      <c r="AV114" s="15" t="s">
        <v>178</v>
      </c>
      <c r="AW114" s="15" t="s">
        <v>31</v>
      </c>
      <c r="AX114" s="15" t="s">
        <v>76</v>
      </c>
      <c r="AY114" s="166" t="s">
        <v>173</v>
      </c>
    </row>
    <row r="115" spans="1:65" s="2" customFormat="1" ht="33" customHeight="1">
      <c r="A115" s="30"/>
      <c r="B115" s="135"/>
      <c r="C115" s="136" t="s">
        <v>197</v>
      </c>
      <c r="D115" s="136" t="s">
        <v>175</v>
      </c>
      <c r="E115" s="137" t="s">
        <v>237</v>
      </c>
      <c r="F115" s="138" t="s">
        <v>238</v>
      </c>
      <c r="G115" s="139" t="s">
        <v>239</v>
      </c>
      <c r="H115" s="140">
        <v>29.023</v>
      </c>
      <c r="I115" s="141"/>
      <c r="J115" s="141">
        <f>ROUND(I115*H115,2)</f>
        <v>0</v>
      </c>
      <c r="K115" s="138" t="s">
        <v>177</v>
      </c>
      <c r="L115" s="31"/>
      <c r="M115" s="142" t="s">
        <v>3</v>
      </c>
      <c r="N115" s="143" t="s">
        <v>41</v>
      </c>
      <c r="O115" s="144">
        <v>0</v>
      </c>
      <c r="P115" s="144">
        <f>O115*H115</f>
        <v>0</v>
      </c>
      <c r="Q115" s="144">
        <v>0</v>
      </c>
      <c r="R115" s="144">
        <f>Q115*H115</f>
        <v>0</v>
      </c>
      <c r="S115" s="144">
        <v>0</v>
      </c>
      <c r="T115" s="145">
        <f>S115*H115</f>
        <v>0</v>
      </c>
      <c r="U115" s="30"/>
      <c r="V115" s="30"/>
      <c r="W115" s="30"/>
      <c r="X115" s="30"/>
      <c r="Y115" s="30"/>
      <c r="Z115" s="30"/>
      <c r="AA115" s="30"/>
      <c r="AB115" s="30"/>
      <c r="AC115" s="30"/>
      <c r="AD115" s="30"/>
      <c r="AE115" s="30"/>
      <c r="AR115" s="146" t="s">
        <v>178</v>
      </c>
      <c r="AT115" s="146" t="s">
        <v>175</v>
      </c>
      <c r="AU115" s="146" t="s">
        <v>79</v>
      </c>
      <c r="AY115" s="18" t="s">
        <v>173</v>
      </c>
      <c r="BE115" s="147">
        <f>IF(N115="základní",J115,0)</f>
        <v>0</v>
      </c>
      <c r="BF115" s="147">
        <f>IF(N115="snížená",J115,0)</f>
        <v>0</v>
      </c>
      <c r="BG115" s="147">
        <f>IF(N115="zákl. přenesená",J115,0)</f>
        <v>0</v>
      </c>
      <c r="BH115" s="147">
        <f>IF(N115="sníž. přenesená",J115,0)</f>
        <v>0</v>
      </c>
      <c r="BI115" s="147">
        <f>IF(N115="nulová",J115,0)</f>
        <v>0</v>
      </c>
      <c r="BJ115" s="18" t="s">
        <v>76</v>
      </c>
      <c r="BK115" s="147">
        <f>ROUND(I115*H115,2)</f>
        <v>0</v>
      </c>
      <c r="BL115" s="18" t="s">
        <v>178</v>
      </c>
      <c r="BM115" s="146" t="s">
        <v>522</v>
      </c>
    </row>
    <row r="116" spans="1:65" s="2" customFormat="1" ht="58.5">
      <c r="A116" s="30"/>
      <c r="B116" s="31"/>
      <c r="C116" s="30"/>
      <c r="D116" s="148" t="s">
        <v>179</v>
      </c>
      <c r="E116" s="30"/>
      <c r="F116" s="149" t="s">
        <v>240</v>
      </c>
      <c r="G116" s="30"/>
      <c r="H116" s="30"/>
      <c r="I116" s="30"/>
      <c r="J116" s="30"/>
      <c r="K116" s="30"/>
      <c r="L116" s="31"/>
      <c r="M116" s="150"/>
      <c r="N116" s="151"/>
      <c r="O116" s="51"/>
      <c r="P116" s="51"/>
      <c r="Q116" s="51"/>
      <c r="R116" s="51"/>
      <c r="S116" s="51"/>
      <c r="T116" s="52"/>
      <c r="U116" s="30"/>
      <c r="V116" s="30"/>
      <c r="W116" s="30"/>
      <c r="X116" s="30"/>
      <c r="Y116" s="30"/>
      <c r="Z116" s="30"/>
      <c r="AA116" s="30"/>
      <c r="AB116" s="30"/>
      <c r="AC116" s="30"/>
      <c r="AD116" s="30"/>
      <c r="AE116" s="30"/>
      <c r="AT116" s="18" t="s">
        <v>179</v>
      </c>
      <c r="AU116" s="18" t="s">
        <v>79</v>
      </c>
    </row>
    <row r="117" spans="1:65" s="14" customFormat="1">
      <c r="B117" s="158"/>
      <c r="D117" s="148" t="s">
        <v>181</v>
      </c>
      <c r="E117" s="159" t="s">
        <v>3</v>
      </c>
      <c r="F117" s="160" t="s">
        <v>523</v>
      </c>
      <c r="H117" s="161">
        <v>29.023</v>
      </c>
      <c r="L117" s="158"/>
      <c r="M117" s="162"/>
      <c r="N117" s="163"/>
      <c r="O117" s="163"/>
      <c r="P117" s="163"/>
      <c r="Q117" s="163"/>
      <c r="R117" s="163"/>
      <c r="S117" s="163"/>
      <c r="T117" s="164"/>
      <c r="AT117" s="159" t="s">
        <v>181</v>
      </c>
      <c r="AU117" s="159" t="s">
        <v>79</v>
      </c>
      <c r="AV117" s="14" t="s">
        <v>79</v>
      </c>
      <c r="AW117" s="14" t="s">
        <v>31</v>
      </c>
      <c r="AX117" s="14" t="s">
        <v>70</v>
      </c>
      <c r="AY117" s="159" t="s">
        <v>173</v>
      </c>
    </row>
    <row r="118" spans="1:65" s="15" customFormat="1">
      <c r="B118" s="165"/>
      <c r="D118" s="148" t="s">
        <v>181</v>
      </c>
      <c r="E118" s="166" t="s">
        <v>3</v>
      </c>
      <c r="F118" s="167" t="s">
        <v>188</v>
      </c>
      <c r="H118" s="168">
        <v>29.023</v>
      </c>
      <c r="L118" s="165"/>
      <c r="M118" s="169"/>
      <c r="N118" s="170"/>
      <c r="O118" s="170"/>
      <c r="P118" s="170"/>
      <c r="Q118" s="170"/>
      <c r="R118" s="170"/>
      <c r="S118" s="170"/>
      <c r="T118" s="171"/>
      <c r="AT118" s="166" t="s">
        <v>181</v>
      </c>
      <c r="AU118" s="166" t="s">
        <v>79</v>
      </c>
      <c r="AV118" s="15" t="s">
        <v>178</v>
      </c>
      <c r="AW118" s="15" t="s">
        <v>31</v>
      </c>
      <c r="AX118" s="15" t="s">
        <v>76</v>
      </c>
      <c r="AY118" s="166" t="s">
        <v>173</v>
      </c>
    </row>
    <row r="119" spans="1:65" s="2" customFormat="1" ht="33" customHeight="1">
      <c r="A119" s="30"/>
      <c r="B119" s="135"/>
      <c r="C119" s="136" t="s">
        <v>202</v>
      </c>
      <c r="D119" s="136" t="s">
        <v>175</v>
      </c>
      <c r="E119" s="137" t="s">
        <v>524</v>
      </c>
      <c r="F119" s="138" t="s">
        <v>242</v>
      </c>
      <c r="G119" s="139" t="s">
        <v>200</v>
      </c>
      <c r="H119" s="140">
        <v>16.25</v>
      </c>
      <c r="I119" s="141"/>
      <c r="J119" s="141">
        <f>ROUND(I119*H119,2)</f>
        <v>0</v>
      </c>
      <c r="K119" s="138" t="s">
        <v>177</v>
      </c>
      <c r="L119" s="31"/>
      <c r="M119" s="142" t="s">
        <v>3</v>
      </c>
      <c r="N119" s="143" t="s">
        <v>41</v>
      </c>
      <c r="O119" s="144">
        <v>0.32800000000000001</v>
      </c>
      <c r="P119" s="144">
        <f>O119*H119</f>
        <v>5.33</v>
      </c>
      <c r="Q119" s="144">
        <v>0</v>
      </c>
      <c r="R119" s="144">
        <f>Q119*H119</f>
        <v>0</v>
      </c>
      <c r="S119" s="144">
        <v>0</v>
      </c>
      <c r="T119" s="145">
        <f>S119*H119</f>
        <v>0</v>
      </c>
      <c r="U119" s="30"/>
      <c r="V119" s="30"/>
      <c r="W119" s="30"/>
      <c r="X119" s="30"/>
      <c r="Y119" s="30"/>
      <c r="Z119" s="30"/>
      <c r="AA119" s="30"/>
      <c r="AB119" s="30"/>
      <c r="AC119" s="30"/>
      <c r="AD119" s="30"/>
      <c r="AE119" s="30"/>
      <c r="AR119" s="146" t="s">
        <v>178</v>
      </c>
      <c r="AT119" s="146" t="s">
        <v>175</v>
      </c>
      <c r="AU119" s="146" t="s">
        <v>79</v>
      </c>
      <c r="AY119" s="18" t="s">
        <v>173</v>
      </c>
      <c r="BE119" s="147">
        <f>IF(N119="základní",J119,0)</f>
        <v>0</v>
      </c>
      <c r="BF119" s="147">
        <f>IF(N119="snížená",J119,0)</f>
        <v>0</v>
      </c>
      <c r="BG119" s="147">
        <f>IF(N119="zákl. přenesená",J119,0)</f>
        <v>0</v>
      </c>
      <c r="BH119" s="147">
        <f>IF(N119="sníž. přenesená",J119,0)</f>
        <v>0</v>
      </c>
      <c r="BI119" s="147">
        <f>IF(N119="nulová",J119,0)</f>
        <v>0</v>
      </c>
      <c r="BJ119" s="18" t="s">
        <v>76</v>
      </c>
      <c r="BK119" s="147">
        <f>ROUND(I119*H119,2)</f>
        <v>0</v>
      </c>
      <c r="BL119" s="18" t="s">
        <v>178</v>
      </c>
      <c r="BM119" s="146" t="s">
        <v>525</v>
      </c>
    </row>
    <row r="120" spans="1:65" s="2" customFormat="1" ht="234">
      <c r="A120" s="30"/>
      <c r="B120" s="31"/>
      <c r="C120" s="30"/>
      <c r="D120" s="148" t="s">
        <v>179</v>
      </c>
      <c r="E120" s="30"/>
      <c r="F120" s="149" t="s">
        <v>243</v>
      </c>
      <c r="G120" s="30"/>
      <c r="H120" s="30"/>
      <c r="I120" s="30"/>
      <c r="J120" s="30"/>
      <c r="K120" s="30"/>
      <c r="L120" s="31"/>
      <c r="M120" s="150"/>
      <c r="N120" s="151"/>
      <c r="O120" s="51"/>
      <c r="P120" s="51"/>
      <c r="Q120" s="51"/>
      <c r="R120" s="51"/>
      <c r="S120" s="51"/>
      <c r="T120" s="52"/>
      <c r="U120" s="30"/>
      <c r="V120" s="30"/>
      <c r="W120" s="30"/>
      <c r="X120" s="30"/>
      <c r="Y120" s="30"/>
      <c r="Z120" s="30"/>
      <c r="AA120" s="30"/>
      <c r="AB120" s="30"/>
      <c r="AC120" s="30"/>
      <c r="AD120" s="30"/>
      <c r="AE120" s="30"/>
      <c r="AT120" s="18" t="s">
        <v>179</v>
      </c>
      <c r="AU120" s="18" t="s">
        <v>79</v>
      </c>
    </row>
    <row r="121" spans="1:65" s="13" customFormat="1">
      <c r="B121" s="152"/>
      <c r="D121" s="148" t="s">
        <v>181</v>
      </c>
      <c r="E121" s="153" t="s">
        <v>3</v>
      </c>
      <c r="F121" s="154" t="s">
        <v>526</v>
      </c>
      <c r="H121" s="153" t="s">
        <v>3</v>
      </c>
      <c r="L121" s="152"/>
      <c r="M121" s="155"/>
      <c r="N121" s="156"/>
      <c r="O121" s="156"/>
      <c r="P121" s="156"/>
      <c r="Q121" s="156"/>
      <c r="R121" s="156"/>
      <c r="S121" s="156"/>
      <c r="T121" s="157"/>
      <c r="AT121" s="153" t="s">
        <v>181</v>
      </c>
      <c r="AU121" s="153" t="s">
        <v>79</v>
      </c>
      <c r="AV121" s="13" t="s">
        <v>76</v>
      </c>
      <c r="AW121" s="13" t="s">
        <v>31</v>
      </c>
      <c r="AX121" s="13" t="s">
        <v>70</v>
      </c>
      <c r="AY121" s="153" t="s">
        <v>173</v>
      </c>
    </row>
    <row r="122" spans="1:65" s="14" customFormat="1">
      <c r="B122" s="158"/>
      <c r="D122" s="148" t="s">
        <v>181</v>
      </c>
      <c r="E122" s="159" t="s">
        <v>3</v>
      </c>
      <c r="F122" s="160" t="s">
        <v>527</v>
      </c>
      <c r="H122" s="161">
        <v>16.25</v>
      </c>
      <c r="L122" s="158"/>
      <c r="M122" s="162"/>
      <c r="N122" s="163"/>
      <c r="O122" s="163"/>
      <c r="P122" s="163"/>
      <c r="Q122" s="163"/>
      <c r="R122" s="163"/>
      <c r="S122" s="163"/>
      <c r="T122" s="164"/>
      <c r="AT122" s="159" t="s">
        <v>181</v>
      </c>
      <c r="AU122" s="159" t="s">
        <v>79</v>
      </c>
      <c r="AV122" s="14" t="s">
        <v>79</v>
      </c>
      <c r="AW122" s="14" t="s">
        <v>31</v>
      </c>
      <c r="AX122" s="14" t="s">
        <v>76</v>
      </c>
      <c r="AY122" s="159" t="s">
        <v>173</v>
      </c>
    </row>
    <row r="123" spans="1:65" s="2" customFormat="1" ht="16.5" customHeight="1">
      <c r="A123" s="30"/>
      <c r="B123" s="135"/>
      <c r="C123" s="172" t="s">
        <v>206</v>
      </c>
      <c r="D123" s="172" t="s">
        <v>246</v>
      </c>
      <c r="E123" s="173" t="s">
        <v>248</v>
      </c>
      <c r="F123" s="174" t="s">
        <v>249</v>
      </c>
      <c r="G123" s="175" t="s">
        <v>239</v>
      </c>
      <c r="H123" s="176">
        <v>34.125</v>
      </c>
      <c r="I123" s="177"/>
      <c r="J123" s="177">
        <f>ROUND(I123*H123,2)</f>
        <v>0</v>
      </c>
      <c r="K123" s="174" t="s">
        <v>177</v>
      </c>
      <c r="L123" s="178"/>
      <c r="M123" s="179" t="s">
        <v>3</v>
      </c>
      <c r="N123" s="180" t="s">
        <v>41</v>
      </c>
      <c r="O123" s="144">
        <v>0</v>
      </c>
      <c r="P123" s="144">
        <f>O123*H123</f>
        <v>0</v>
      </c>
      <c r="Q123" s="144">
        <v>1</v>
      </c>
      <c r="R123" s="144">
        <f>Q123*H123</f>
        <v>34.125</v>
      </c>
      <c r="S123" s="144">
        <v>0</v>
      </c>
      <c r="T123" s="145">
        <f>S123*H123</f>
        <v>0</v>
      </c>
      <c r="U123" s="30"/>
      <c r="V123" s="30"/>
      <c r="W123" s="30"/>
      <c r="X123" s="30"/>
      <c r="Y123" s="30"/>
      <c r="Z123" s="30"/>
      <c r="AA123" s="30"/>
      <c r="AB123" s="30"/>
      <c r="AC123" s="30"/>
      <c r="AD123" s="30"/>
      <c r="AE123" s="30"/>
      <c r="AR123" s="146" t="s">
        <v>211</v>
      </c>
      <c r="AT123" s="146" t="s">
        <v>246</v>
      </c>
      <c r="AU123" s="146" t="s">
        <v>79</v>
      </c>
      <c r="AY123" s="18" t="s">
        <v>173</v>
      </c>
      <c r="BE123" s="147">
        <f>IF(N123="základní",J123,0)</f>
        <v>0</v>
      </c>
      <c r="BF123" s="147">
        <f>IF(N123="snížená",J123,0)</f>
        <v>0</v>
      </c>
      <c r="BG123" s="147">
        <f>IF(N123="zákl. přenesená",J123,0)</f>
        <v>0</v>
      </c>
      <c r="BH123" s="147">
        <f>IF(N123="sníž. přenesená",J123,0)</f>
        <v>0</v>
      </c>
      <c r="BI123" s="147">
        <f>IF(N123="nulová",J123,0)</f>
        <v>0</v>
      </c>
      <c r="BJ123" s="18" t="s">
        <v>76</v>
      </c>
      <c r="BK123" s="147">
        <f>ROUND(I123*H123,2)</f>
        <v>0</v>
      </c>
      <c r="BL123" s="18" t="s">
        <v>178</v>
      </c>
      <c r="BM123" s="146" t="s">
        <v>528</v>
      </c>
    </row>
    <row r="124" spans="1:65" s="14" customFormat="1">
      <c r="B124" s="158"/>
      <c r="D124" s="148" t="s">
        <v>181</v>
      </c>
      <c r="F124" s="160" t="s">
        <v>529</v>
      </c>
      <c r="H124" s="161">
        <v>34.125</v>
      </c>
      <c r="L124" s="158"/>
      <c r="M124" s="162"/>
      <c r="N124" s="163"/>
      <c r="O124" s="163"/>
      <c r="P124" s="163"/>
      <c r="Q124" s="163"/>
      <c r="R124" s="163"/>
      <c r="S124" s="163"/>
      <c r="T124" s="164"/>
      <c r="AT124" s="159" t="s">
        <v>181</v>
      </c>
      <c r="AU124" s="159" t="s">
        <v>79</v>
      </c>
      <c r="AV124" s="14" t="s">
        <v>79</v>
      </c>
      <c r="AW124" s="14" t="s">
        <v>4</v>
      </c>
      <c r="AX124" s="14" t="s">
        <v>76</v>
      </c>
      <c r="AY124" s="159" t="s">
        <v>173</v>
      </c>
    </row>
    <row r="125" spans="1:65" s="2" customFormat="1" ht="33" customHeight="1">
      <c r="A125" s="30"/>
      <c r="B125" s="135"/>
      <c r="C125" s="136" t="s">
        <v>211</v>
      </c>
      <c r="D125" s="136" t="s">
        <v>175</v>
      </c>
      <c r="E125" s="137" t="s">
        <v>253</v>
      </c>
      <c r="F125" s="138" t="s">
        <v>254</v>
      </c>
      <c r="G125" s="139" t="s">
        <v>176</v>
      </c>
      <c r="H125" s="140">
        <v>50</v>
      </c>
      <c r="I125" s="141"/>
      <c r="J125" s="141">
        <f>ROUND(I125*H125,2)</f>
        <v>0</v>
      </c>
      <c r="K125" s="138" t="s">
        <v>177</v>
      </c>
      <c r="L125" s="31"/>
      <c r="M125" s="142" t="s">
        <v>3</v>
      </c>
      <c r="N125" s="143" t="s">
        <v>41</v>
      </c>
      <c r="O125" s="144">
        <v>0.114</v>
      </c>
      <c r="P125" s="144">
        <f>O125*H125</f>
        <v>5.7</v>
      </c>
      <c r="Q125" s="144">
        <v>0</v>
      </c>
      <c r="R125" s="144">
        <f>Q125*H125</f>
        <v>0</v>
      </c>
      <c r="S125" s="144">
        <v>0</v>
      </c>
      <c r="T125" s="145">
        <f>S125*H125</f>
        <v>0</v>
      </c>
      <c r="U125" s="30"/>
      <c r="V125" s="30"/>
      <c r="W125" s="30"/>
      <c r="X125" s="30"/>
      <c r="Y125" s="30"/>
      <c r="Z125" s="30"/>
      <c r="AA125" s="30"/>
      <c r="AB125" s="30"/>
      <c r="AC125" s="30"/>
      <c r="AD125" s="30"/>
      <c r="AE125" s="30"/>
      <c r="AR125" s="146" t="s">
        <v>178</v>
      </c>
      <c r="AT125" s="146" t="s">
        <v>175</v>
      </c>
      <c r="AU125" s="146" t="s">
        <v>79</v>
      </c>
      <c r="AY125" s="18" t="s">
        <v>173</v>
      </c>
      <c r="BE125" s="147">
        <f>IF(N125="základní",J125,0)</f>
        <v>0</v>
      </c>
      <c r="BF125" s="147">
        <f>IF(N125="snížená",J125,0)</f>
        <v>0</v>
      </c>
      <c r="BG125" s="147">
        <f>IF(N125="zákl. přenesená",J125,0)</f>
        <v>0</v>
      </c>
      <c r="BH125" s="147">
        <f>IF(N125="sníž. přenesená",J125,0)</f>
        <v>0</v>
      </c>
      <c r="BI125" s="147">
        <f>IF(N125="nulová",J125,0)</f>
        <v>0</v>
      </c>
      <c r="BJ125" s="18" t="s">
        <v>76</v>
      </c>
      <c r="BK125" s="147">
        <f>ROUND(I125*H125,2)</f>
        <v>0</v>
      </c>
      <c r="BL125" s="18" t="s">
        <v>178</v>
      </c>
      <c r="BM125" s="146" t="s">
        <v>530</v>
      </c>
    </row>
    <row r="126" spans="1:65" s="2" customFormat="1" ht="68.25">
      <c r="A126" s="30"/>
      <c r="B126" s="31"/>
      <c r="C126" s="30"/>
      <c r="D126" s="148" t="s">
        <v>179</v>
      </c>
      <c r="E126" s="30"/>
      <c r="F126" s="149" t="s">
        <v>255</v>
      </c>
      <c r="G126" s="30"/>
      <c r="H126" s="30"/>
      <c r="I126" s="30"/>
      <c r="J126" s="30"/>
      <c r="K126" s="30"/>
      <c r="L126" s="31"/>
      <c r="M126" s="150"/>
      <c r="N126" s="151"/>
      <c r="O126" s="51"/>
      <c r="P126" s="51"/>
      <c r="Q126" s="51"/>
      <c r="R126" s="51"/>
      <c r="S126" s="51"/>
      <c r="T126" s="52"/>
      <c r="U126" s="30"/>
      <c r="V126" s="30"/>
      <c r="W126" s="30"/>
      <c r="X126" s="30"/>
      <c r="Y126" s="30"/>
      <c r="Z126" s="30"/>
      <c r="AA126" s="30"/>
      <c r="AB126" s="30"/>
      <c r="AC126" s="30"/>
      <c r="AD126" s="30"/>
      <c r="AE126" s="30"/>
      <c r="AT126" s="18" t="s">
        <v>179</v>
      </c>
      <c r="AU126" s="18" t="s">
        <v>79</v>
      </c>
    </row>
    <row r="127" spans="1:65" s="14" customFormat="1">
      <c r="B127" s="158"/>
      <c r="D127" s="148" t="s">
        <v>181</v>
      </c>
      <c r="E127" s="159" t="s">
        <v>3</v>
      </c>
      <c r="F127" s="160" t="s">
        <v>531</v>
      </c>
      <c r="H127" s="161">
        <v>50</v>
      </c>
      <c r="L127" s="158"/>
      <c r="M127" s="162"/>
      <c r="N127" s="163"/>
      <c r="O127" s="163"/>
      <c r="P127" s="163"/>
      <c r="Q127" s="163"/>
      <c r="R127" s="163"/>
      <c r="S127" s="163"/>
      <c r="T127" s="164"/>
      <c r="AT127" s="159" t="s">
        <v>181</v>
      </c>
      <c r="AU127" s="159" t="s">
        <v>79</v>
      </c>
      <c r="AV127" s="14" t="s">
        <v>79</v>
      </c>
      <c r="AW127" s="14" t="s">
        <v>31</v>
      </c>
      <c r="AX127" s="14" t="s">
        <v>76</v>
      </c>
      <c r="AY127" s="159" t="s">
        <v>173</v>
      </c>
    </row>
    <row r="128" spans="1:65" s="2" customFormat="1" ht="16.5" customHeight="1">
      <c r="A128" s="30"/>
      <c r="B128" s="135"/>
      <c r="C128" s="172" t="s">
        <v>216</v>
      </c>
      <c r="D128" s="172" t="s">
        <v>246</v>
      </c>
      <c r="E128" s="173" t="s">
        <v>256</v>
      </c>
      <c r="F128" s="174" t="s">
        <v>257</v>
      </c>
      <c r="G128" s="175" t="s">
        <v>239</v>
      </c>
      <c r="H128" s="176">
        <v>14</v>
      </c>
      <c r="I128" s="177"/>
      <c r="J128" s="177">
        <f>ROUND(I128*H128,2)</f>
        <v>0</v>
      </c>
      <c r="K128" s="174" t="s">
        <v>177</v>
      </c>
      <c r="L128" s="178"/>
      <c r="M128" s="179" t="s">
        <v>3</v>
      </c>
      <c r="N128" s="180" t="s">
        <v>41</v>
      </c>
      <c r="O128" s="144">
        <v>0</v>
      </c>
      <c r="P128" s="144">
        <f>O128*H128</f>
        <v>0</v>
      </c>
      <c r="Q128" s="144">
        <v>1</v>
      </c>
      <c r="R128" s="144">
        <f>Q128*H128</f>
        <v>14</v>
      </c>
      <c r="S128" s="144">
        <v>0</v>
      </c>
      <c r="T128" s="145">
        <f>S128*H128</f>
        <v>0</v>
      </c>
      <c r="U128" s="30"/>
      <c r="V128" s="30"/>
      <c r="W128" s="30"/>
      <c r="X128" s="30"/>
      <c r="Y128" s="30"/>
      <c r="Z128" s="30"/>
      <c r="AA128" s="30"/>
      <c r="AB128" s="30"/>
      <c r="AC128" s="30"/>
      <c r="AD128" s="30"/>
      <c r="AE128" s="30"/>
      <c r="AR128" s="146" t="s">
        <v>211</v>
      </c>
      <c r="AT128" s="146" t="s">
        <v>246</v>
      </c>
      <c r="AU128" s="146" t="s">
        <v>79</v>
      </c>
      <c r="AY128" s="18" t="s">
        <v>173</v>
      </c>
      <c r="BE128" s="147">
        <f>IF(N128="základní",J128,0)</f>
        <v>0</v>
      </c>
      <c r="BF128" s="147">
        <f>IF(N128="snížená",J128,0)</f>
        <v>0</v>
      </c>
      <c r="BG128" s="147">
        <f>IF(N128="zákl. přenesená",J128,0)</f>
        <v>0</v>
      </c>
      <c r="BH128" s="147">
        <f>IF(N128="sníž. přenesená",J128,0)</f>
        <v>0</v>
      </c>
      <c r="BI128" s="147">
        <f>IF(N128="nulová",J128,0)</f>
        <v>0</v>
      </c>
      <c r="BJ128" s="18" t="s">
        <v>76</v>
      </c>
      <c r="BK128" s="147">
        <f>ROUND(I128*H128,2)</f>
        <v>0</v>
      </c>
      <c r="BL128" s="18" t="s">
        <v>178</v>
      </c>
      <c r="BM128" s="146" t="s">
        <v>532</v>
      </c>
    </row>
    <row r="129" spans="1:65" s="14" customFormat="1" ht="22.5">
      <c r="B129" s="158"/>
      <c r="D129" s="148" t="s">
        <v>181</v>
      </c>
      <c r="E129" s="159" t="s">
        <v>3</v>
      </c>
      <c r="F129" s="160" t="s">
        <v>533</v>
      </c>
      <c r="H129" s="161">
        <v>14</v>
      </c>
      <c r="L129" s="158"/>
      <c r="M129" s="162"/>
      <c r="N129" s="163"/>
      <c r="O129" s="163"/>
      <c r="P129" s="163"/>
      <c r="Q129" s="163"/>
      <c r="R129" s="163"/>
      <c r="S129" s="163"/>
      <c r="T129" s="164"/>
      <c r="AT129" s="159" t="s">
        <v>181</v>
      </c>
      <c r="AU129" s="159" t="s">
        <v>79</v>
      </c>
      <c r="AV129" s="14" t="s">
        <v>79</v>
      </c>
      <c r="AW129" s="14" t="s">
        <v>31</v>
      </c>
      <c r="AX129" s="14" t="s">
        <v>76</v>
      </c>
      <c r="AY129" s="159" t="s">
        <v>173</v>
      </c>
    </row>
    <row r="130" spans="1:65" s="2" customFormat="1" ht="16.5" customHeight="1">
      <c r="A130" s="30"/>
      <c r="B130" s="135"/>
      <c r="C130" s="136" t="s">
        <v>220</v>
      </c>
      <c r="D130" s="136" t="s">
        <v>175</v>
      </c>
      <c r="E130" s="137" t="s">
        <v>260</v>
      </c>
      <c r="F130" s="138" t="s">
        <v>261</v>
      </c>
      <c r="G130" s="139" t="s">
        <v>176</v>
      </c>
      <c r="H130" s="140">
        <v>50</v>
      </c>
      <c r="I130" s="141"/>
      <c r="J130" s="141">
        <f>ROUND(I130*H130,2)</f>
        <v>0</v>
      </c>
      <c r="K130" s="138" t="s">
        <v>177</v>
      </c>
      <c r="L130" s="31"/>
      <c r="M130" s="142" t="s">
        <v>3</v>
      </c>
      <c r="N130" s="143" t="s">
        <v>41</v>
      </c>
      <c r="O130" s="144">
        <v>1.2E-2</v>
      </c>
      <c r="P130" s="144">
        <f>O130*H130</f>
        <v>0.6</v>
      </c>
      <c r="Q130" s="144">
        <v>1.2700000000000001E-3</v>
      </c>
      <c r="R130" s="144">
        <f>Q130*H130</f>
        <v>6.3500000000000001E-2</v>
      </c>
      <c r="S130" s="144">
        <v>0</v>
      </c>
      <c r="T130" s="145">
        <f>S130*H130</f>
        <v>0</v>
      </c>
      <c r="U130" s="30"/>
      <c r="V130" s="30"/>
      <c r="W130" s="30"/>
      <c r="X130" s="30"/>
      <c r="Y130" s="30"/>
      <c r="Z130" s="30"/>
      <c r="AA130" s="30"/>
      <c r="AB130" s="30"/>
      <c r="AC130" s="30"/>
      <c r="AD130" s="30"/>
      <c r="AE130" s="30"/>
      <c r="AR130" s="146" t="s">
        <v>178</v>
      </c>
      <c r="AT130" s="146" t="s">
        <v>175</v>
      </c>
      <c r="AU130" s="146" t="s">
        <v>79</v>
      </c>
      <c r="AY130" s="18" t="s">
        <v>173</v>
      </c>
      <c r="BE130" s="147">
        <f>IF(N130="základní",J130,0)</f>
        <v>0</v>
      </c>
      <c r="BF130" s="147">
        <f>IF(N130="snížená",J130,0)</f>
        <v>0</v>
      </c>
      <c r="BG130" s="147">
        <f>IF(N130="zákl. přenesená",J130,0)</f>
        <v>0</v>
      </c>
      <c r="BH130" s="147">
        <f>IF(N130="sníž. přenesená",J130,0)</f>
        <v>0</v>
      </c>
      <c r="BI130" s="147">
        <f>IF(N130="nulová",J130,0)</f>
        <v>0</v>
      </c>
      <c r="BJ130" s="18" t="s">
        <v>76</v>
      </c>
      <c r="BK130" s="147">
        <f>ROUND(I130*H130,2)</f>
        <v>0</v>
      </c>
      <c r="BL130" s="18" t="s">
        <v>178</v>
      </c>
      <c r="BM130" s="146" t="s">
        <v>534</v>
      </c>
    </row>
    <row r="131" spans="1:65" s="2" customFormat="1" ht="97.5">
      <c r="A131" s="30"/>
      <c r="B131" s="31"/>
      <c r="C131" s="30"/>
      <c r="D131" s="148" t="s">
        <v>179</v>
      </c>
      <c r="E131" s="30"/>
      <c r="F131" s="149" t="s">
        <v>262</v>
      </c>
      <c r="G131" s="30"/>
      <c r="H131" s="30"/>
      <c r="I131" s="30"/>
      <c r="J131" s="30"/>
      <c r="K131" s="30"/>
      <c r="L131" s="31"/>
      <c r="M131" s="150"/>
      <c r="N131" s="151"/>
      <c r="O131" s="51"/>
      <c r="P131" s="51"/>
      <c r="Q131" s="51"/>
      <c r="R131" s="51"/>
      <c r="S131" s="51"/>
      <c r="T131" s="52"/>
      <c r="U131" s="30"/>
      <c r="V131" s="30"/>
      <c r="W131" s="30"/>
      <c r="X131" s="30"/>
      <c r="Y131" s="30"/>
      <c r="Z131" s="30"/>
      <c r="AA131" s="30"/>
      <c r="AB131" s="30"/>
      <c r="AC131" s="30"/>
      <c r="AD131" s="30"/>
      <c r="AE131" s="30"/>
      <c r="AT131" s="18" t="s">
        <v>179</v>
      </c>
      <c r="AU131" s="18" t="s">
        <v>79</v>
      </c>
    </row>
    <row r="132" spans="1:65" s="14" customFormat="1">
      <c r="B132" s="158"/>
      <c r="D132" s="148" t="s">
        <v>181</v>
      </c>
      <c r="E132" s="159" t="s">
        <v>3</v>
      </c>
      <c r="F132" s="160" t="s">
        <v>535</v>
      </c>
      <c r="H132" s="161">
        <v>50</v>
      </c>
      <c r="L132" s="158"/>
      <c r="M132" s="162"/>
      <c r="N132" s="163"/>
      <c r="O132" s="163"/>
      <c r="P132" s="163"/>
      <c r="Q132" s="163"/>
      <c r="R132" s="163"/>
      <c r="S132" s="163"/>
      <c r="T132" s="164"/>
      <c r="AT132" s="159" t="s">
        <v>181</v>
      </c>
      <c r="AU132" s="159" t="s">
        <v>79</v>
      </c>
      <c r="AV132" s="14" t="s">
        <v>79</v>
      </c>
      <c r="AW132" s="14" t="s">
        <v>31</v>
      </c>
      <c r="AX132" s="14" t="s">
        <v>76</v>
      </c>
      <c r="AY132" s="159" t="s">
        <v>173</v>
      </c>
    </row>
    <row r="133" spans="1:65" s="2" customFormat="1" ht="16.5" customHeight="1">
      <c r="A133" s="30"/>
      <c r="B133" s="135"/>
      <c r="C133" s="172" t="s">
        <v>224</v>
      </c>
      <c r="D133" s="172" t="s">
        <v>246</v>
      </c>
      <c r="E133" s="173" t="s">
        <v>265</v>
      </c>
      <c r="F133" s="174" t="s">
        <v>266</v>
      </c>
      <c r="G133" s="175" t="s">
        <v>267</v>
      </c>
      <c r="H133" s="176">
        <v>1.25</v>
      </c>
      <c r="I133" s="177"/>
      <c r="J133" s="177">
        <f>ROUND(I133*H133,2)</f>
        <v>0</v>
      </c>
      <c r="K133" s="174" t="s">
        <v>177</v>
      </c>
      <c r="L133" s="178"/>
      <c r="M133" s="179" t="s">
        <v>3</v>
      </c>
      <c r="N133" s="180" t="s">
        <v>41</v>
      </c>
      <c r="O133" s="144">
        <v>0</v>
      </c>
      <c r="P133" s="144">
        <f>O133*H133</f>
        <v>0</v>
      </c>
      <c r="Q133" s="144">
        <v>1E-3</v>
      </c>
      <c r="R133" s="144">
        <f>Q133*H133</f>
        <v>1.25E-3</v>
      </c>
      <c r="S133" s="144">
        <v>0</v>
      </c>
      <c r="T133" s="145">
        <f>S133*H133</f>
        <v>0</v>
      </c>
      <c r="U133" s="30"/>
      <c r="V133" s="30"/>
      <c r="W133" s="30"/>
      <c r="X133" s="30"/>
      <c r="Y133" s="30"/>
      <c r="Z133" s="30"/>
      <c r="AA133" s="30"/>
      <c r="AB133" s="30"/>
      <c r="AC133" s="30"/>
      <c r="AD133" s="30"/>
      <c r="AE133" s="30"/>
      <c r="AR133" s="146" t="s">
        <v>211</v>
      </c>
      <c r="AT133" s="146" t="s">
        <v>246</v>
      </c>
      <c r="AU133" s="146" t="s">
        <v>79</v>
      </c>
      <c r="AY133" s="18" t="s">
        <v>173</v>
      </c>
      <c r="BE133" s="147">
        <f>IF(N133="základní",J133,0)</f>
        <v>0</v>
      </c>
      <c r="BF133" s="147">
        <f>IF(N133="snížená",J133,0)</f>
        <v>0</v>
      </c>
      <c r="BG133" s="147">
        <f>IF(N133="zákl. přenesená",J133,0)</f>
        <v>0</v>
      </c>
      <c r="BH133" s="147">
        <f>IF(N133="sníž. přenesená",J133,0)</f>
        <v>0</v>
      </c>
      <c r="BI133" s="147">
        <f>IF(N133="nulová",J133,0)</f>
        <v>0</v>
      </c>
      <c r="BJ133" s="18" t="s">
        <v>76</v>
      </c>
      <c r="BK133" s="147">
        <f>ROUND(I133*H133,2)</f>
        <v>0</v>
      </c>
      <c r="BL133" s="18" t="s">
        <v>178</v>
      </c>
      <c r="BM133" s="146" t="s">
        <v>536</v>
      </c>
    </row>
    <row r="134" spans="1:65" s="14" customFormat="1">
      <c r="B134" s="158"/>
      <c r="D134" s="148" t="s">
        <v>181</v>
      </c>
      <c r="F134" s="160" t="s">
        <v>537</v>
      </c>
      <c r="H134" s="161">
        <v>1.25</v>
      </c>
      <c r="L134" s="158"/>
      <c r="M134" s="162"/>
      <c r="N134" s="163"/>
      <c r="O134" s="163"/>
      <c r="P134" s="163"/>
      <c r="Q134" s="163"/>
      <c r="R134" s="163"/>
      <c r="S134" s="163"/>
      <c r="T134" s="164"/>
      <c r="AT134" s="159" t="s">
        <v>181</v>
      </c>
      <c r="AU134" s="159" t="s">
        <v>79</v>
      </c>
      <c r="AV134" s="14" t="s">
        <v>79</v>
      </c>
      <c r="AW134" s="14" t="s">
        <v>4</v>
      </c>
      <c r="AX134" s="14" t="s">
        <v>76</v>
      </c>
      <c r="AY134" s="159" t="s">
        <v>173</v>
      </c>
    </row>
    <row r="135" spans="1:65" s="12" customFormat="1" ht="22.9" customHeight="1">
      <c r="B135" s="123"/>
      <c r="D135" s="124" t="s">
        <v>69</v>
      </c>
      <c r="E135" s="133" t="s">
        <v>197</v>
      </c>
      <c r="F135" s="133" t="s">
        <v>342</v>
      </c>
      <c r="J135" s="134">
        <f>BK135</f>
        <v>0</v>
      </c>
      <c r="L135" s="123"/>
      <c r="M135" s="127"/>
      <c r="N135" s="128"/>
      <c r="O135" s="128"/>
      <c r="P135" s="129">
        <f>SUM(P136:P148)</f>
        <v>16.130399999999998</v>
      </c>
      <c r="Q135" s="128"/>
      <c r="R135" s="129">
        <f>SUM(R136:R148)</f>
        <v>0</v>
      </c>
      <c r="S135" s="128"/>
      <c r="T135" s="130">
        <f>SUM(T136:T148)</f>
        <v>28.204799999999999</v>
      </c>
      <c r="AR135" s="124" t="s">
        <v>76</v>
      </c>
      <c r="AT135" s="131" t="s">
        <v>69</v>
      </c>
      <c r="AU135" s="131" t="s">
        <v>76</v>
      </c>
      <c r="AY135" s="124" t="s">
        <v>173</v>
      </c>
      <c r="BK135" s="132">
        <f>SUM(BK136:BK148)</f>
        <v>0</v>
      </c>
    </row>
    <row r="136" spans="1:65" s="2" customFormat="1" ht="55.5" customHeight="1">
      <c r="A136" s="30"/>
      <c r="B136" s="135"/>
      <c r="C136" s="136" t="s">
        <v>227</v>
      </c>
      <c r="D136" s="136" t="s">
        <v>175</v>
      </c>
      <c r="E136" s="137" t="s">
        <v>344</v>
      </c>
      <c r="F136" s="138" t="s">
        <v>345</v>
      </c>
      <c r="G136" s="139" t="s">
        <v>200</v>
      </c>
      <c r="H136" s="140">
        <v>15.6</v>
      </c>
      <c r="I136" s="141"/>
      <c r="J136" s="141">
        <f>ROUND(I136*H136,2)</f>
        <v>0</v>
      </c>
      <c r="K136" s="138" t="s">
        <v>177</v>
      </c>
      <c r="L136" s="31"/>
      <c r="M136" s="142" t="s">
        <v>3</v>
      </c>
      <c r="N136" s="143" t="s">
        <v>41</v>
      </c>
      <c r="O136" s="144">
        <v>0.28199999999999997</v>
      </c>
      <c r="P136" s="144">
        <f>O136*H136</f>
        <v>4.3991999999999996</v>
      </c>
      <c r="Q136" s="144">
        <v>0</v>
      </c>
      <c r="R136" s="144">
        <f>Q136*H136</f>
        <v>0</v>
      </c>
      <c r="S136" s="144">
        <v>1.8080000000000001</v>
      </c>
      <c r="T136" s="145">
        <f>S136*H136</f>
        <v>28.204799999999999</v>
      </c>
      <c r="U136" s="30"/>
      <c r="V136" s="30"/>
      <c r="W136" s="30"/>
      <c r="X136" s="30"/>
      <c r="Y136" s="30"/>
      <c r="Z136" s="30"/>
      <c r="AA136" s="30"/>
      <c r="AB136" s="30"/>
      <c r="AC136" s="30"/>
      <c r="AD136" s="30"/>
      <c r="AE136" s="30"/>
      <c r="AR136" s="146" t="s">
        <v>178</v>
      </c>
      <c r="AT136" s="146" t="s">
        <v>175</v>
      </c>
      <c r="AU136" s="146" t="s">
        <v>79</v>
      </c>
      <c r="AY136" s="18" t="s">
        <v>173</v>
      </c>
      <c r="BE136" s="147">
        <f>IF(N136="základní",J136,0)</f>
        <v>0</v>
      </c>
      <c r="BF136" s="147">
        <f>IF(N136="snížená",J136,0)</f>
        <v>0</v>
      </c>
      <c r="BG136" s="147">
        <f>IF(N136="zákl. přenesená",J136,0)</f>
        <v>0</v>
      </c>
      <c r="BH136" s="147">
        <f>IF(N136="sníž. přenesená",J136,0)</f>
        <v>0</v>
      </c>
      <c r="BI136" s="147">
        <f>IF(N136="nulová",J136,0)</f>
        <v>0</v>
      </c>
      <c r="BJ136" s="18" t="s">
        <v>76</v>
      </c>
      <c r="BK136" s="147">
        <f>ROUND(I136*H136,2)</f>
        <v>0</v>
      </c>
      <c r="BL136" s="18" t="s">
        <v>178</v>
      </c>
      <c r="BM136" s="146" t="s">
        <v>538</v>
      </c>
    </row>
    <row r="137" spans="1:65" s="2" customFormat="1" ht="48.75">
      <c r="A137" s="30"/>
      <c r="B137" s="31"/>
      <c r="C137" s="30"/>
      <c r="D137" s="148" t="s">
        <v>179</v>
      </c>
      <c r="E137" s="30"/>
      <c r="F137" s="149" t="s">
        <v>346</v>
      </c>
      <c r="G137" s="30"/>
      <c r="H137" s="30"/>
      <c r="I137" s="30"/>
      <c r="J137" s="30"/>
      <c r="K137" s="30"/>
      <c r="L137" s="31"/>
      <c r="M137" s="150"/>
      <c r="N137" s="151"/>
      <c r="O137" s="51"/>
      <c r="P137" s="51"/>
      <c r="Q137" s="51"/>
      <c r="R137" s="51"/>
      <c r="S137" s="51"/>
      <c r="T137" s="52"/>
      <c r="U137" s="30"/>
      <c r="V137" s="30"/>
      <c r="W137" s="30"/>
      <c r="X137" s="30"/>
      <c r="Y137" s="30"/>
      <c r="Z137" s="30"/>
      <c r="AA137" s="30"/>
      <c r="AB137" s="30"/>
      <c r="AC137" s="30"/>
      <c r="AD137" s="30"/>
      <c r="AE137" s="30"/>
      <c r="AT137" s="18" t="s">
        <v>179</v>
      </c>
      <c r="AU137" s="18" t="s">
        <v>79</v>
      </c>
    </row>
    <row r="138" spans="1:65" s="13" customFormat="1">
      <c r="B138" s="152"/>
      <c r="D138" s="148" t="s">
        <v>181</v>
      </c>
      <c r="E138" s="153" t="s">
        <v>3</v>
      </c>
      <c r="F138" s="154" t="s">
        <v>539</v>
      </c>
      <c r="H138" s="153" t="s">
        <v>3</v>
      </c>
      <c r="L138" s="152"/>
      <c r="M138" s="155"/>
      <c r="N138" s="156"/>
      <c r="O138" s="156"/>
      <c r="P138" s="156"/>
      <c r="Q138" s="156"/>
      <c r="R138" s="156"/>
      <c r="S138" s="156"/>
      <c r="T138" s="157"/>
      <c r="AT138" s="153" t="s">
        <v>181</v>
      </c>
      <c r="AU138" s="153" t="s">
        <v>79</v>
      </c>
      <c r="AV138" s="13" t="s">
        <v>76</v>
      </c>
      <c r="AW138" s="13" t="s">
        <v>31</v>
      </c>
      <c r="AX138" s="13" t="s">
        <v>70</v>
      </c>
      <c r="AY138" s="153" t="s">
        <v>173</v>
      </c>
    </row>
    <row r="139" spans="1:65" s="14" customFormat="1">
      <c r="B139" s="158"/>
      <c r="D139" s="148" t="s">
        <v>181</v>
      </c>
      <c r="E139" s="159" t="s">
        <v>3</v>
      </c>
      <c r="F139" s="160" t="s">
        <v>540</v>
      </c>
      <c r="H139" s="161">
        <v>15.6</v>
      </c>
      <c r="L139" s="158"/>
      <c r="M139" s="162"/>
      <c r="N139" s="163"/>
      <c r="O139" s="163"/>
      <c r="P139" s="163"/>
      <c r="Q139" s="163"/>
      <c r="R139" s="163"/>
      <c r="S139" s="163"/>
      <c r="T139" s="164"/>
      <c r="AT139" s="159" t="s">
        <v>181</v>
      </c>
      <c r="AU139" s="159" t="s">
        <v>79</v>
      </c>
      <c r="AV139" s="14" t="s">
        <v>79</v>
      </c>
      <c r="AW139" s="14" t="s">
        <v>31</v>
      </c>
      <c r="AX139" s="14" t="s">
        <v>70</v>
      </c>
      <c r="AY139" s="159" t="s">
        <v>173</v>
      </c>
    </row>
    <row r="140" spans="1:65" s="15" customFormat="1">
      <c r="B140" s="165"/>
      <c r="D140" s="148" t="s">
        <v>181</v>
      </c>
      <c r="E140" s="166" t="s">
        <v>3</v>
      </c>
      <c r="F140" s="167" t="s">
        <v>188</v>
      </c>
      <c r="H140" s="168">
        <v>15.6</v>
      </c>
      <c r="L140" s="165"/>
      <c r="M140" s="169"/>
      <c r="N140" s="170"/>
      <c r="O140" s="170"/>
      <c r="P140" s="170"/>
      <c r="Q140" s="170"/>
      <c r="R140" s="170"/>
      <c r="S140" s="170"/>
      <c r="T140" s="171"/>
      <c r="AT140" s="166" t="s">
        <v>181</v>
      </c>
      <c r="AU140" s="166" t="s">
        <v>79</v>
      </c>
      <c r="AV140" s="15" t="s">
        <v>178</v>
      </c>
      <c r="AW140" s="15" t="s">
        <v>31</v>
      </c>
      <c r="AX140" s="15" t="s">
        <v>76</v>
      </c>
      <c r="AY140" s="166" t="s">
        <v>173</v>
      </c>
    </row>
    <row r="141" spans="1:65" s="2" customFormat="1" ht="33" customHeight="1">
      <c r="A141" s="30"/>
      <c r="B141" s="135"/>
      <c r="C141" s="136" t="s">
        <v>232</v>
      </c>
      <c r="D141" s="136" t="s">
        <v>175</v>
      </c>
      <c r="E141" s="137" t="s">
        <v>348</v>
      </c>
      <c r="F141" s="138" t="s">
        <v>349</v>
      </c>
      <c r="G141" s="139" t="s">
        <v>200</v>
      </c>
      <c r="H141" s="140">
        <v>15.6</v>
      </c>
      <c r="I141" s="141"/>
      <c r="J141" s="141">
        <f>ROUND(I141*H141,2)</f>
        <v>0</v>
      </c>
      <c r="K141" s="138" t="s">
        <v>177</v>
      </c>
      <c r="L141" s="31"/>
      <c r="M141" s="142" t="s">
        <v>3</v>
      </c>
      <c r="N141" s="143" t="s">
        <v>41</v>
      </c>
      <c r="O141" s="144">
        <v>0.63900000000000001</v>
      </c>
      <c r="P141" s="144">
        <f>O141*H141</f>
        <v>9.9684000000000008</v>
      </c>
      <c r="Q141" s="144">
        <v>0</v>
      </c>
      <c r="R141" s="144">
        <f>Q141*H141</f>
        <v>0</v>
      </c>
      <c r="S141" s="144">
        <v>0</v>
      </c>
      <c r="T141" s="145">
        <f>S141*H141</f>
        <v>0</v>
      </c>
      <c r="U141" s="30"/>
      <c r="V141" s="30"/>
      <c r="W141" s="30"/>
      <c r="X141" s="30"/>
      <c r="Y141" s="30"/>
      <c r="Z141" s="30"/>
      <c r="AA141" s="30"/>
      <c r="AB141" s="30"/>
      <c r="AC141" s="30"/>
      <c r="AD141" s="30"/>
      <c r="AE141" s="30"/>
      <c r="AR141" s="146" t="s">
        <v>178</v>
      </c>
      <c r="AT141" s="146" t="s">
        <v>175</v>
      </c>
      <c r="AU141" s="146" t="s">
        <v>79</v>
      </c>
      <c r="AY141" s="18" t="s">
        <v>173</v>
      </c>
      <c r="BE141" s="147">
        <f>IF(N141="základní",J141,0)</f>
        <v>0</v>
      </c>
      <c r="BF141" s="147">
        <f>IF(N141="snížená",J141,0)</f>
        <v>0</v>
      </c>
      <c r="BG141" s="147">
        <f>IF(N141="zákl. přenesená",J141,0)</f>
        <v>0</v>
      </c>
      <c r="BH141" s="147">
        <f>IF(N141="sníž. přenesená",J141,0)</f>
        <v>0</v>
      </c>
      <c r="BI141" s="147">
        <f>IF(N141="nulová",J141,0)</f>
        <v>0</v>
      </c>
      <c r="BJ141" s="18" t="s">
        <v>76</v>
      </c>
      <c r="BK141" s="147">
        <f>ROUND(I141*H141,2)</f>
        <v>0</v>
      </c>
      <c r="BL141" s="18" t="s">
        <v>178</v>
      </c>
      <c r="BM141" s="146" t="s">
        <v>541</v>
      </c>
    </row>
    <row r="142" spans="1:65" s="2" customFormat="1" ht="156">
      <c r="A142" s="30"/>
      <c r="B142" s="31"/>
      <c r="C142" s="30"/>
      <c r="D142" s="148" t="s">
        <v>179</v>
      </c>
      <c r="E142" s="30"/>
      <c r="F142" s="149" t="s">
        <v>350</v>
      </c>
      <c r="G142" s="30"/>
      <c r="H142" s="30"/>
      <c r="I142" s="30"/>
      <c r="J142" s="30"/>
      <c r="K142" s="30"/>
      <c r="L142" s="31"/>
      <c r="M142" s="150"/>
      <c r="N142" s="151"/>
      <c r="O142" s="51"/>
      <c r="P142" s="51"/>
      <c r="Q142" s="51"/>
      <c r="R142" s="51"/>
      <c r="S142" s="51"/>
      <c r="T142" s="52"/>
      <c r="U142" s="30"/>
      <c r="V142" s="30"/>
      <c r="W142" s="30"/>
      <c r="X142" s="30"/>
      <c r="Y142" s="30"/>
      <c r="Z142" s="30"/>
      <c r="AA142" s="30"/>
      <c r="AB142" s="30"/>
      <c r="AC142" s="30"/>
      <c r="AD142" s="30"/>
      <c r="AE142" s="30"/>
      <c r="AT142" s="18" t="s">
        <v>179</v>
      </c>
      <c r="AU142" s="18" t="s">
        <v>79</v>
      </c>
    </row>
    <row r="143" spans="1:65" s="13" customFormat="1">
      <c r="B143" s="152"/>
      <c r="D143" s="148" t="s">
        <v>181</v>
      </c>
      <c r="E143" s="153" t="s">
        <v>3</v>
      </c>
      <c r="F143" s="154" t="s">
        <v>351</v>
      </c>
      <c r="H143" s="153" t="s">
        <v>3</v>
      </c>
      <c r="L143" s="152"/>
      <c r="M143" s="155"/>
      <c r="N143" s="156"/>
      <c r="O143" s="156"/>
      <c r="P143" s="156"/>
      <c r="Q143" s="156"/>
      <c r="R143" s="156"/>
      <c r="S143" s="156"/>
      <c r="T143" s="157"/>
      <c r="AT143" s="153" t="s">
        <v>181</v>
      </c>
      <c r="AU143" s="153" t="s">
        <v>79</v>
      </c>
      <c r="AV143" s="13" t="s">
        <v>76</v>
      </c>
      <c r="AW143" s="13" t="s">
        <v>31</v>
      </c>
      <c r="AX143" s="13" t="s">
        <v>70</v>
      </c>
      <c r="AY143" s="153" t="s">
        <v>173</v>
      </c>
    </row>
    <row r="144" spans="1:65" s="14" customFormat="1">
      <c r="B144" s="158"/>
      <c r="D144" s="148" t="s">
        <v>181</v>
      </c>
      <c r="E144" s="159" t="s">
        <v>3</v>
      </c>
      <c r="F144" s="160" t="s">
        <v>542</v>
      </c>
      <c r="H144" s="161">
        <v>15.6</v>
      </c>
      <c r="L144" s="158"/>
      <c r="M144" s="162"/>
      <c r="N144" s="163"/>
      <c r="O144" s="163"/>
      <c r="P144" s="163"/>
      <c r="Q144" s="163"/>
      <c r="R144" s="163"/>
      <c r="S144" s="163"/>
      <c r="T144" s="164"/>
      <c r="AT144" s="159" t="s">
        <v>181</v>
      </c>
      <c r="AU144" s="159" t="s">
        <v>79</v>
      </c>
      <c r="AV144" s="14" t="s">
        <v>79</v>
      </c>
      <c r="AW144" s="14" t="s">
        <v>31</v>
      </c>
      <c r="AX144" s="14" t="s">
        <v>76</v>
      </c>
      <c r="AY144" s="159" t="s">
        <v>173</v>
      </c>
    </row>
    <row r="145" spans="1:65" s="2" customFormat="1" ht="21.75" customHeight="1">
      <c r="A145" s="30"/>
      <c r="B145" s="135"/>
      <c r="C145" s="136" t="s">
        <v>236</v>
      </c>
      <c r="D145" s="136" t="s">
        <v>175</v>
      </c>
      <c r="E145" s="137" t="s">
        <v>353</v>
      </c>
      <c r="F145" s="138" t="s">
        <v>354</v>
      </c>
      <c r="G145" s="139" t="s">
        <v>200</v>
      </c>
      <c r="H145" s="140">
        <v>15.6</v>
      </c>
      <c r="I145" s="141"/>
      <c r="J145" s="141">
        <f>ROUND(I145*H145,2)</f>
        <v>0</v>
      </c>
      <c r="K145" s="138" t="s">
        <v>177</v>
      </c>
      <c r="L145" s="31"/>
      <c r="M145" s="142" t="s">
        <v>3</v>
      </c>
      <c r="N145" s="143" t="s">
        <v>41</v>
      </c>
      <c r="O145" s="144">
        <v>0.113</v>
      </c>
      <c r="P145" s="144">
        <f>O145*H145</f>
        <v>1.7627999999999999</v>
      </c>
      <c r="Q145" s="144">
        <v>0</v>
      </c>
      <c r="R145" s="144">
        <f>Q145*H145</f>
        <v>0</v>
      </c>
      <c r="S145" s="144">
        <v>0</v>
      </c>
      <c r="T145" s="145">
        <f>S145*H145</f>
        <v>0</v>
      </c>
      <c r="U145" s="30"/>
      <c r="V145" s="30"/>
      <c r="W145" s="30"/>
      <c r="X145" s="30"/>
      <c r="Y145" s="30"/>
      <c r="Z145" s="30"/>
      <c r="AA145" s="30"/>
      <c r="AB145" s="30"/>
      <c r="AC145" s="30"/>
      <c r="AD145" s="30"/>
      <c r="AE145" s="30"/>
      <c r="AR145" s="146" t="s">
        <v>178</v>
      </c>
      <c r="AT145" s="146" t="s">
        <v>175</v>
      </c>
      <c r="AU145" s="146" t="s">
        <v>79</v>
      </c>
      <c r="AY145" s="18" t="s">
        <v>173</v>
      </c>
      <c r="BE145" s="147">
        <f>IF(N145="základní",J145,0)</f>
        <v>0</v>
      </c>
      <c r="BF145" s="147">
        <f>IF(N145="snížená",J145,0)</f>
        <v>0</v>
      </c>
      <c r="BG145" s="147">
        <f>IF(N145="zákl. přenesená",J145,0)</f>
        <v>0</v>
      </c>
      <c r="BH145" s="147">
        <f>IF(N145="sníž. přenesená",J145,0)</f>
        <v>0</v>
      </c>
      <c r="BI145" s="147">
        <f>IF(N145="nulová",J145,0)</f>
        <v>0</v>
      </c>
      <c r="BJ145" s="18" t="s">
        <v>76</v>
      </c>
      <c r="BK145" s="147">
        <f>ROUND(I145*H145,2)</f>
        <v>0</v>
      </c>
      <c r="BL145" s="18" t="s">
        <v>178</v>
      </c>
      <c r="BM145" s="146" t="s">
        <v>543</v>
      </c>
    </row>
    <row r="146" spans="1:65" s="2" customFormat="1" ht="156">
      <c r="A146" s="30"/>
      <c r="B146" s="31"/>
      <c r="C146" s="30"/>
      <c r="D146" s="148" t="s">
        <v>179</v>
      </c>
      <c r="E146" s="30"/>
      <c r="F146" s="149" t="s">
        <v>350</v>
      </c>
      <c r="G146" s="30"/>
      <c r="H146" s="30"/>
      <c r="I146" s="30"/>
      <c r="J146" s="30"/>
      <c r="K146" s="30"/>
      <c r="L146" s="31"/>
      <c r="M146" s="150"/>
      <c r="N146" s="151"/>
      <c r="O146" s="51"/>
      <c r="P146" s="51"/>
      <c r="Q146" s="51"/>
      <c r="R146" s="51"/>
      <c r="S146" s="51"/>
      <c r="T146" s="52"/>
      <c r="U146" s="30"/>
      <c r="V146" s="30"/>
      <c r="W146" s="30"/>
      <c r="X146" s="30"/>
      <c r="Y146" s="30"/>
      <c r="Z146" s="30"/>
      <c r="AA146" s="30"/>
      <c r="AB146" s="30"/>
      <c r="AC146" s="30"/>
      <c r="AD146" s="30"/>
      <c r="AE146" s="30"/>
      <c r="AT146" s="18" t="s">
        <v>179</v>
      </c>
      <c r="AU146" s="18" t="s">
        <v>79</v>
      </c>
    </row>
    <row r="147" spans="1:65" s="14" customFormat="1">
      <c r="B147" s="158"/>
      <c r="D147" s="148" t="s">
        <v>181</v>
      </c>
      <c r="E147" s="159" t="s">
        <v>3</v>
      </c>
      <c r="F147" s="160" t="s">
        <v>544</v>
      </c>
      <c r="H147" s="161">
        <v>15.6</v>
      </c>
      <c r="L147" s="158"/>
      <c r="M147" s="162"/>
      <c r="N147" s="163"/>
      <c r="O147" s="163"/>
      <c r="P147" s="163"/>
      <c r="Q147" s="163"/>
      <c r="R147" s="163"/>
      <c r="S147" s="163"/>
      <c r="T147" s="164"/>
      <c r="AT147" s="159" t="s">
        <v>181</v>
      </c>
      <c r="AU147" s="159" t="s">
        <v>79</v>
      </c>
      <c r="AV147" s="14" t="s">
        <v>79</v>
      </c>
      <c r="AW147" s="14" t="s">
        <v>31</v>
      </c>
      <c r="AX147" s="14" t="s">
        <v>70</v>
      </c>
      <c r="AY147" s="159" t="s">
        <v>173</v>
      </c>
    </row>
    <row r="148" spans="1:65" s="15" customFormat="1">
      <c r="B148" s="165"/>
      <c r="D148" s="148" t="s">
        <v>181</v>
      </c>
      <c r="E148" s="166" t="s">
        <v>3</v>
      </c>
      <c r="F148" s="167" t="s">
        <v>188</v>
      </c>
      <c r="H148" s="168">
        <v>15.6</v>
      </c>
      <c r="L148" s="165"/>
      <c r="M148" s="169"/>
      <c r="N148" s="170"/>
      <c r="O148" s="170"/>
      <c r="P148" s="170"/>
      <c r="Q148" s="170"/>
      <c r="R148" s="170"/>
      <c r="S148" s="170"/>
      <c r="T148" s="171"/>
      <c r="AT148" s="166" t="s">
        <v>181</v>
      </c>
      <c r="AU148" s="166" t="s">
        <v>79</v>
      </c>
      <c r="AV148" s="15" t="s">
        <v>178</v>
      </c>
      <c r="AW148" s="15" t="s">
        <v>31</v>
      </c>
      <c r="AX148" s="15" t="s">
        <v>76</v>
      </c>
      <c r="AY148" s="166" t="s">
        <v>173</v>
      </c>
    </row>
    <row r="149" spans="1:65" s="12" customFormat="1" ht="22.9" customHeight="1">
      <c r="B149" s="123"/>
      <c r="D149" s="124" t="s">
        <v>69</v>
      </c>
      <c r="E149" s="133" t="s">
        <v>216</v>
      </c>
      <c r="F149" s="133" t="s">
        <v>372</v>
      </c>
      <c r="J149" s="134">
        <f>BK149</f>
        <v>0</v>
      </c>
      <c r="L149" s="123"/>
      <c r="M149" s="127"/>
      <c r="N149" s="128"/>
      <c r="O149" s="128"/>
      <c r="P149" s="129">
        <f>SUM(P150:P166)</f>
        <v>45.537982</v>
      </c>
      <c r="Q149" s="128"/>
      <c r="R149" s="129">
        <f>SUM(R150:R166)</f>
        <v>0.90023999999999993</v>
      </c>
      <c r="S149" s="128"/>
      <c r="T149" s="130">
        <f>SUM(T150:T166)</f>
        <v>19.505082999999999</v>
      </c>
      <c r="AR149" s="124" t="s">
        <v>76</v>
      </c>
      <c r="AT149" s="131" t="s">
        <v>69</v>
      </c>
      <c r="AU149" s="131" t="s">
        <v>76</v>
      </c>
      <c r="AY149" s="124" t="s">
        <v>173</v>
      </c>
      <c r="BK149" s="132">
        <f>SUM(BK150:BK166)</f>
        <v>0</v>
      </c>
    </row>
    <row r="150" spans="1:65" s="2" customFormat="1" ht="21.75" customHeight="1">
      <c r="A150" s="30"/>
      <c r="B150" s="135"/>
      <c r="C150" s="136" t="s">
        <v>9</v>
      </c>
      <c r="D150" s="136" t="s">
        <v>175</v>
      </c>
      <c r="E150" s="137" t="s">
        <v>381</v>
      </c>
      <c r="F150" s="138" t="s">
        <v>382</v>
      </c>
      <c r="G150" s="139" t="s">
        <v>200</v>
      </c>
      <c r="H150" s="140">
        <v>4.9420000000000002</v>
      </c>
      <c r="I150" s="141"/>
      <c r="J150" s="141">
        <f>ROUND(I150*H150,2)</f>
        <v>0</v>
      </c>
      <c r="K150" s="138" t="s">
        <v>177</v>
      </c>
      <c r="L150" s="31"/>
      <c r="M150" s="142" t="s">
        <v>3</v>
      </c>
      <c r="N150" s="143" t="s">
        <v>41</v>
      </c>
      <c r="O150" s="144">
        <v>2.976</v>
      </c>
      <c r="P150" s="144">
        <f>O150*H150</f>
        <v>14.707392</v>
      </c>
      <c r="Q150" s="144">
        <v>0.12</v>
      </c>
      <c r="R150" s="144">
        <f>Q150*H150</f>
        <v>0.59304000000000001</v>
      </c>
      <c r="S150" s="144">
        <v>2.4900000000000002</v>
      </c>
      <c r="T150" s="145">
        <f>S150*H150</f>
        <v>12.305580000000001</v>
      </c>
      <c r="U150" s="30"/>
      <c r="V150" s="30"/>
      <c r="W150" s="30"/>
      <c r="X150" s="30"/>
      <c r="Y150" s="30"/>
      <c r="Z150" s="30"/>
      <c r="AA150" s="30"/>
      <c r="AB150" s="30"/>
      <c r="AC150" s="30"/>
      <c r="AD150" s="30"/>
      <c r="AE150" s="30"/>
      <c r="AR150" s="146" t="s">
        <v>178</v>
      </c>
      <c r="AT150" s="146" t="s">
        <v>175</v>
      </c>
      <c r="AU150" s="146" t="s">
        <v>79</v>
      </c>
      <c r="AY150" s="18" t="s">
        <v>173</v>
      </c>
      <c r="BE150" s="147">
        <f>IF(N150="základní",J150,0)</f>
        <v>0</v>
      </c>
      <c r="BF150" s="147">
        <f>IF(N150="snížená",J150,0)</f>
        <v>0</v>
      </c>
      <c r="BG150" s="147">
        <f>IF(N150="zákl. přenesená",J150,0)</f>
        <v>0</v>
      </c>
      <c r="BH150" s="147">
        <f>IF(N150="sníž. přenesená",J150,0)</f>
        <v>0</v>
      </c>
      <c r="BI150" s="147">
        <f>IF(N150="nulová",J150,0)</f>
        <v>0</v>
      </c>
      <c r="BJ150" s="18" t="s">
        <v>76</v>
      </c>
      <c r="BK150" s="147">
        <f>ROUND(I150*H150,2)</f>
        <v>0</v>
      </c>
      <c r="BL150" s="18" t="s">
        <v>178</v>
      </c>
      <c r="BM150" s="146" t="s">
        <v>545</v>
      </c>
    </row>
    <row r="151" spans="1:65" s="2" customFormat="1" ht="224.25">
      <c r="A151" s="30"/>
      <c r="B151" s="31"/>
      <c r="C151" s="30"/>
      <c r="D151" s="148" t="s">
        <v>179</v>
      </c>
      <c r="E151" s="30"/>
      <c r="F151" s="149" t="s">
        <v>383</v>
      </c>
      <c r="G151" s="30"/>
      <c r="H151" s="30"/>
      <c r="I151" s="30"/>
      <c r="J151" s="30"/>
      <c r="K151" s="30"/>
      <c r="L151" s="31"/>
      <c r="M151" s="150"/>
      <c r="N151" s="151"/>
      <c r="O151" s="51"/>
      <c r="P151" s="51"/>
      <c r="Q151" s="51"/>
      <c r="R151" s="51"/>
      <c r="S151" s="51"/>
      <c r="T151" s="52"/>
      <c r="U151" s="30"/>
      <c r="V151" s="30"/>
      <c r="W151" s="30"/>
      <c r="X151" s="30"/>
      <c r="Y151" s="30"/>
      <c r="Z151" s="30"/>
      <c r="AA151" s="30"/>
      <c r="AB151" s="30"/>
      <c r="AC151" s="30"/>
      <c r="AD151" s="30"/>
      <c r="AE151" s="30"/>
      <c r="AT151" s="18" t="s">
        <v>179</v>
      </c>
      <c r="AU151" s="18" t="s">
        <v>79</v>
      </c>
    </row>
    <row r="152" spans="1:65" s="13" customFormat="1">
      <c r="B152" s="152"/>
      <c r="D152" s="148" t="s">
        <v>181</v>
      </c>
      <c r="E152" s="153" t="s">
        <v>3</v>
      </c>
      <c r="F152" s="154" t="s">
        <v>546</v>
      </c>
      <c r="H152" s="153" t="s">
        <v>3</v>
      </c>
      <c r="L152" s="152"/>
      <c r="M152" s="155"/>
      <c r="N152" s="156"/>
      <c r="O152" s="156"/>
      <c r="P152" s="156"/>
      <c r="Q152" s="156"/>
      <c r="R152" s="156"/>
      <c r="S152" s="156"/>
      <c r="T152" s="157"/>
      <c r="AT152" s="153" t="s">
        <v>181</v>
      </c>
      <c r="AU152" s="153" t="s">
        <v>79</v>
      </c>
      <c r="AV152" s="13" t="s">
        <v>76</v>
      </c>
      <c r="AW152" s="13" t="s">
        <v>31</v>
      </c>
      <c r="AX152" s="13" t="s">
        <v>70</v>
      </c>
      <c r="AY152" s="153" t="s">
        <v>173</v>
      </c>
    </row>
    <row r="153" spans="1:65" s="14" customFormat="1">
      <c r="B153" s="158"/>
      <c r="D153" s="148" t="s">
        <v>181</v>
      </c>
      <c r="E153" s="159" t="s">
        <v>3</v>
      </c>
      <c r="F153" s="160" t="s">
        <v>547</v>
      </c>
      <c r="H153" s="161">
        <v>4.9420000000000002</v>
      </c>
      <c r="L153" s="158"/>
      <c r="M153" s="162"/>
      <c r="N153" s="163"/>
      <c r="O153" s="163"/>
      <c r="P153" s="163"/>
      <c r="Q153" s="163"/>
      <c r="R153" s="163"/>
      <c r="S153" s="163"/>
      <c r="T153" s="164"/>
      <c r="AT153" s="159" t="s">
        <v>181</v>
      </c>
      <c r="AU153" s="159" t="s">
        <v>79</v>
      </c>
      <c r="AV153" s="14" t="s">
        <v>79</v>
      </c>
      <c r="AW153" s="14" t="s">
        <v>31</v>
      </c>
      <c r="AX153" s="14" t="s">
        <v>70</v>
      </c>
      <c r="AY153" s="159" t="s">
        <v>173</v>
      </c>
    </row>
    <row r="154" spans="1:65" s="15" customFormat="1">
      <c r="B154" s="165"/>
      <c r="D154" s="148" t="s">
        <v>181</v>
      </c>
      <c r="E154" s="166" t="s">
        <v>3</v>
      </c>
      <c r="F154" s="167" t="s">
        <v>188</v>
      </c>
      <c r="H154" s="168">
        <v>4.9420000000000002</v>
      </c>
      <c r="L154" s="165"/>
      <c r="M154" s="169"/>
      <c r="N154" s="170"/>
      <c r="O154" s="170"/>
      <c r="P154" s="170"/>
      <c r="Q154" s="170"/>
      <c r="R154" s="170"/>
      <c r="S154" s="170"/>
      <c r="T154" s="171"/>
      <c r="AT154" s="166" t="s">
        <v>181</v>
      </c>
      <c r="AU154" s="166" t="s">
        <v>79</v>
      </c>
      <c r="AV154" s="15" t="s">
        <v>178</v>
      </c>
      <c r="AW154" s="15" t="s">
        <v>31</v>
      </c>
      <c r="AX154" s="15" t="s">
        <v>76</v>
      </c>
      <c r="AY154" s="166" t="s">
        <v>173</v>
      </c>
    </row>
    <row r="155" spans="1:65" s="2" customFormat="1" ht="21.75" customHeight="1">
      <c r="A155" s="30"/>
      <c r="B155" s="135"/>
      <c r="C155" s="136" t="s">
        <v>245</v>
      </c>
      <c r="D155" s="136" t="s">
        <v>175</v>
      </c>
      <c r="E155" s="137" t="s">
        <v>548</v>
      </c>
      <c r="F155" s="138" t="s">
        <v>549</v>
      </c>
      <c r="G155" s="139" t="s">
        <v>200</v>
      </c>
      <c r="H155" s="140">
        <v>2.56</v>
      </c>
      <c r="I155" s="141"/>
      <c r="J155" s="141">
        <f>ROUND(I155*H155,2)</f>
        <v>0</v>
      </c>
      <c r="K155" s="138" t="s">
        <v>177</v>
      </c>
      <c r="L155" s="31"/>
      <c r="M155" s="142" t="s">
        <v>3</v>
      </c>
      <c r="N155" s="143" t="s">
        <v>41</v>
      </c>
      <c r="O155" s="144">
        <v>5.2359999999999998</v>
      </c>
      <c r="P155" s="144">
        <f>O155*H155</f>
        <v>13.404159999999999</v>
      </c>
      <c r="Q155" s="144">
        <v>0.12</v>
      </c>
      <c r="R155" s="144">
        <f>Q155*H155</f>
        <v>0.30719999999999997</v>
      </c>
      <c r="S155" s="144">
        <v>2.2000000000000002</v>
      </c>
      <c r="T155" s="145">
        <f>S155*H155</f>
        <v>5.6320000000000006</v>
      </c>
      <c r="U155" s="30"/>
      <c r="V155" s="30"/>
      <c r="W155" s="30"/>
      <c r="X155" s="30"/>
      <c r="Y155" s="30"/>
      <c r="Z155" s="30"/>
      <c r="AA155" s="30"/>
      <c r="AB155" s="30"/>
      <c r="AC155" s="30"/>
      <c r="AD155" s="30"/>
      <c r="AE155" s="30"/>
      <c r="AR155" s="146" t="s">
        <v>178</v>
      </c>
      <c r="AT155" s="146" t="s">
        <v>175</v>
      </c>
      <c r="AU155" s="146" t="s">
        <v>79</v>
      </c>
      <c r="AY155" s="18" t="s">
        <v>173</v>
      </c>
      <c r="BE155" s="147">
        <f>IF(N155="základní",J155,0)</f>
        <v>0</v>
      </c>
      <c r="BF155" s="147">
        <f>IF(N155="snížená",J155,0)</f>
        <v>0</v>
      </c>
      <c r="BG155" s="147">
        <f>IF(N155="zákl. přenesená",J155,0)</f>
        <v>0</v>
      </c>
      <c r="BH155" s="147">
        <f>IF(N155="sníž. přenesená",J155,0)</f>
        <v>0</v>
      </c>
      <c r="BI155" s="147">
        <f>IF(N155="nulová",J155,0)</f>
        <v>0</v>
      </c>
      <c r="BJ155" s="18" t="s">
        <v>76</v>
      </c>
      <c r="BK155" s="147">
        <f>ROUND(I155*H155,2)</f>
        <v>0</v>
      </c>
      <c r="BL155" s="18" t="s">
        <v>178</v>
      </c>
      <c r="BM155" s="146" t="s">
        <v>550</v>
      </c>
    </row>
    <row r="156" spans="1:65" s="2" customFormat="1" ht="224.25">
      <c r="A156" s="30"/>
      <c r="B156" s="31"/>
      <c r="C156" s="30"/>
      <c r="D156" s="148" t="s">
        <v>179</v>
      </c>
      <c r="E156" s="30"/>
      <c r="F156" s="149" t="s">
        <v>383</v>
      </c>
      <c r="G156" s="30"/>
      <c r="H156" s="30"/>
      <c r="I156" s="30"/>
      <c r="J156" s="30"/>
      <c r="K156" s="30"/>
      <c r="L156" s="31"/>
      <c r="M156" s="150"/>
      <c r="N156" s="151"/>
      <c r="O156" s="51"/>
      <c r="P156" s="51"/>
      <c r="Q156" s="51"/>
      <c r="R156" s="51"/>
      <c r="S156" s="51"/>
      <c r="T156" s="52"/>
      <c r="U156" s="30"/>
      <c r="V156" s="30"/>
      <c r="W156" s="30"/>
      <c r="X156" s="30"/>
      <c r="Y156" s="30"/>
      <c r="Z156" s="30"/>
      <c r="AA156" s="30"/>
      <c r="AB156" s="30"/>
      <c r="AC156" s="30"/>
      <c r="AD156" s="30"/>
      <c r="AE156" s="30"/>
      <c r="AT156" s="18" t="s">
        <v>179</v>
      </c>
      <c r="AU156" s="18" t="s">
        <v>79</v>
      </c>
    </row>
    <row r="157" spans="1:65" s="13" customFormat="1">
      <c r="B157" s="152"/>
      <c r="D157" s="148" t="s">
        <v>181</v>
      </c>
      <c r="E157" s="153" t="s">
        <v>3</v>
      </c>
      <c r="F157" s="154" t="s">
        <v>551</v>
      </c>
      <c r="H157" s="153" t="s">
        <v>3</v>
      </c>
      <c r="L157" s="152"/>
      <c r="M157" s="155"/>
      <c r="N157" s="156"/>
      <c r="O157" s="156"/>
      <c r="P157" s="156"/>
      <c r="Q157" s="156"/>
      <c r="R157" s="156"/>
      <c r="S157" s="156"/>
      <c r="T157" s="157"/>
      <c r="AT157" s="153" t="s">
        <v>181</v>
      </c>
      <c r="AU157" s="153" t="s">
        <v>79</v>
      </c>
      <c r="AV157" s="13" t="s">
        <v>76</v>
      </c>
      <c r="AW157" s="13" t="s">
        <v>31</v>
      </c>
      <c r="AX157" s="13" t="s">
        <v>70</v>
      </c>
      <c r="AY157" s="153" t="s">
        <v>173</v>
      </c>
    </row>
    <row r="158" spans="1:65" s="14" customFormat="1">
      <c r="B158" s="158"/>
      <c r="D158" s="148" t="s">
        <v>181</v>
      </c>
      <c r="E158" s="159" t="s">
        <v>3</v>
      </c>
      <c r="F158" s="160" t="s">
        <v>552</v>
      </c>
      <c r="H158" s="161">
        <v>1.35</v>
      </c>
      <c r="L158" s="158"/>
      <c r="M158" s="162"/>
      <c r="N158" s="163"/>
      <c r="O158" s="163"/>
      <c r="P158" s="163"/>
      <c r="Q158" s="163"/>
      <c r="R158" s="163"/>
      <c r="S158" s="163"/>
      <c r="T158" s="164"/>
      <c r="AT158" s="159" t="s">
        <v>181</v>
      </c>
      <c r="AU158" s="159" t="s">
        <v>79</v>
      </c>
      <c r="AV158" s="14" t="s">
        <v>79</v>
      </c>
      <c r="AW158" s="14" t="s">
        <v>31</v>
      </c>
      <c r="AX158" s="14" t="s">
        <v>70</v>
      </c>
      <c r="AY158" s="159" t="s">
        <v>173</v>
      </c>
    </row>
    <row r="159" spans="1:65" s="13" customFormat="1">
      <c r="B159" s="152"/>
      <c r="D159" s="148" t="s">
        <v>181</v>
      </c>
      <c r="E159" s="153" t="s">
        <v>3</v>
      </c>
      <c r="F159" s="154" t="s">
        <v>553</v>
      </c>
      <c r="H159" s="153" t="s">
        <v>3</v>
      </c>
      <c r="L159" s="152"/>
      <c r="M159" s="155"/>
      <c r="N159" s="156"/>
      <c r="O159" s="156"/>
      <c r="P159" s="156"/>
      <c r="Q159" s="156"/>
      <c r="R159" s="156"/>
      <c r="S159" s="156"/>
      <c r="T159" s="157"/>
      <c r="AT159" s="153" t="s">
        <v>181</v>
      </c>
      <c r="AU159" s="153" t="s">
        <v>79</v>
      </c>
      <c r="AV159" s="13" t="s">
        <v>76</v>
      </c>
      <c r="AW159" s="13" t="s">
        <v>31</v>
      </c>
      <c r="AX159" s="13" t="s">
        <v>70</v>
      </c>
      <c r="AY159" s="153" t="s">
        <v>173</v>
      </c>
    </row>
    <row r="160" spans="1:65" s="14" customFormat="1">
      <c r="B160" s="158"/>
      <c r="D160" s="148" t="s">
        <v>181</v>
      </c>
      <c r="E160" s="159" t="s">
        <v>3</v>
      </c>
      <c r="F160" s="160" t="s">
        <v>554</v>
      </c>
      <c r="H160" s="161">
        <v>1.21</v>
      </c>
      <c r="L160" s="158"/>
      <c r="M160" s="162"/>
      <c r="N160" s="163"/>
      <c r="O160" s="163"/>
      <c r="P160" s="163"/>
      <c r="Q160" s="163"/>
      <c r="R160" s="163"/>
      <c r="S160" s="163"/>
      <c r="T160" s="164"/>
      <c r="AT160" s="159" t="s">
        <v>181</v>
      </c>
      <c r="AU160" s="159" t="s">
        <v>79</v>
      </c>
      <c r="AV160" s="14" t="s">
        <v>79</v>
      </c>
      <c r="AW160" s="14" t="s">
        <v>31</v>
      </c>
      <c r="AX160" s="14" t="s">
        <v>70</v>
      </c>
      <c r="AY160" s="159" t="s">
        <v>173</v>
      </c>
    </row>
    <row r="161" spans="1:65" s="15" customFormat="1">
      <c r="B161" s="165"/>
      <c r="D161" s="148" t="s">
        <v>181</v>
      </c>
      <c r="E161" s="166" t="s">
        <v>3</v>
      </c>
      <c r="F161" s="167" t="s">
        <v>188</v>
      </c>
      <c r="H161" s="168">
        <v>2.56</v>
      </c>
      <c r="L161" s="165"/>
      <c r="M161" s="169"/>
      <c r="N161" s="170"/>
      <c r="O161" s="170"/>
      <c r="P161" s="170"/>
      <c r="Q161" s="170"/>
      <c r="R161" s="170"/>
      <c r="S161" s="170"/>
      <c r="T161" s="171"/>
      <c r="AT161" s="166" t="s">
        <v>181</v>
      </c>
      <c r="AU161" s="166" t="s">
        <v>79</v>
      </c>
      <c r="AV161" s="15" t="s">
        <v>178</v>
      </c>
      <c r="AW161" s="15" t="s">
        <v>31</v>
      </c>
      <c r="AX161" s="15" t="s">
        <v>76</v>
      </c>
      <c r="AY161" s="166" t="s">
        <v>173</v>
      </c>
    </row>
    <row r="162" spans="1:65" s="2" customFormat="1" ht="33" customHeight="1">
      <c r="A162" s="30"/>
      <c r="B162" s="135"/>
      <c r="C162" s="136" t="s">
        <v>247</v>
      </c>
      <c r="D162" s="136" t="s">
        <v>175</v>
      </c>
      <c r="E162" s="137" t="s">
        <v>555</v>
      </c>
      <c r="F162" s="138" t="s">
        <v>556</v>
      </c>
      <c r="G162" s="139" t="s">
        <v>239</v>
      </c>
      <c r="H162" s="140">
        <v>1.2509999999999999</v>
      </c>
      <c r="I162" s="141"/>
      <c r="J162" s="141">
        <f>ROUND(I162*H162,2)</f>
        <v>0</v>
      </c>
      <c r="K162" s="138" t="s">
        <v>177</v>
      </c>
      <c r="L162" s="31"/>
      <c r="M162" s="142" t="s">
        <v>3</v>
      </c>
      <c r="N162" s="143" t="s">
        <v>41</v>
      </c>
      <c r="O162" s="144">
        <v>13.93</v>
      </c>
      <c r="P162" s="144">
        <f>O162*H162</f>
        <v>17.42643</v>
      </c>
      <c r="Q162" s="144">
        <v>0</v>
      </c>
      <c r="R162" s="144">
        <f>Q162*H162</f>
        <v>0</v>
      </c>
      <c r="S162" s="144">
        <v>1.2529999999999999</v>
      </c>
      <c r="T162" s="145">
        <f>S162*H162</f>
        <v>1.5675029999999996</v>
      </c>
      <c r="U162" s="30"/>
      <c r="V162" s="30"/>
      <c r="W162" s="30"/>
      <c r="X162" s="30"/>
      <c r="Y162" s="30"/>
      <c r="Z162" s="30"/>
      <c r="AA162" s="30"/>
      <c r="AB162" s="30"/>
      <c r="AC162" s="30"/>
      <c r="AD162" s="30"/>
      <c r="AE162" s="30"/>
      <c r="AR162" s="146" t="s">
        <v>178</v>
      </c>
      <c r="AT162" s="146" t="s">
        <v>175</v>
      </c>
      <c r="AU162" s="146" t="s">
        <v>79</v>
      </c>
      <c r="AY162" s="18" t="s">
        <v>173</v>
      </c>
      <c r="BE162" s="147">
        <f>IF(N162="základní",J162,0)</f>
        <v>0</v>
      </c>
      <c r="BF162" s="147">
        <f>IF(N162="snížená",J162,0)</f>
        <v>0</v>
      </c>
      <c r="BG162" s="147">
        <f>IF(N162="zákl. přenesená",J162,0)</f>
        <v>0</v>
      </c>
      <c r="BH162" s="147">
        <f>IF(N162="sníž. přenesená",J162,0)</f>
        <v>0</v>
      </c>
      <c r="BI162" s="147">
        <f>IF(N162="nulová",J162,0)</f>
        <v>0</v>
      </c>
      <c r="BJ162" s="18" t="s">
        <v>76</v>
      </c>
      <c r="BK162" s="147">
        <f>ROUND(I162*H162,2)</f>
        <v>0</v>
      </c>
      <c r="BL162" s="18" t="s">
        <v>178</v>
      </c>
      <c r="BM162" s="146" t="s">
        <v>557</v>
      </c>
    </row>
    <row r="163" spans="1:65" s="13" customFormat="1">
      <c r="B163" s="152"/>
      <c r="D163" s="148" t="s">
        <v>181</v>
      </c>
      <c r="E163" s="153" t="s">
        <v>3</v>
      </c>
      <c r="F163" s="154" t="s">
        <v>244</v>
      </c>
      <c r="H163" s="153" t="s">
        <v>3</v>
      </c>
      <c r="L163" s="152"/>
      <c r="M163" s="155"/>
      <c r="N163" s="156"/>
      <c r="O163" s="156"/>
      <c r="P163" s="156"/>
      <c r="Q163" s="156"/>
      <c r="R163" s="156"/>
      <c r="S163" s="156"/>
      <c r="T163" s="157"/>
      <c r="AT163" s="153" t="s">
        <v>181</v>
      </c>
      <c r="AU163" s="153" t="s">
        <v>79</v>
      </c>
      <c r="AV163" s="13" t="s">
        <v>76</v>
      </c>
      <c r="AW163" s="13" t="s">
        <v>31</v>
      </c>
      <c r="AX163" s="13" t="s">
        <v>70</v>
      </c>
      <c r="AY163" s="153" t="s">
        <v>173</v>
      </c>
    </row>
    <row r="164" spans="1:65" s="13" customFormat="1">
      <c r="B164" s="152"/>
      <c r="D164" s="148" t="s">
        <v>181</v>
      </c>
      <c r="E164" s="153" t="s">
        <v>3</v>
      </c>
      <c r="F164" s="154" t="s">
        <v>558</v>
      </c>
      <c r="H164" s="153" t="s">
        <v>3</v>
      </c>
      <c r="L164" s="152"/>
      <c r="M164" s="155"/>
      <c r="N164" s="156"/>
      <c r="O164" s="156"/>
      <c r="P164" s="156"/>
      <c r="Q164" s="156"/>
      <c r="R164" s="156"/>
      <c r="S164" s="156"/>
      <c r="T164" s="157"/>
      <c r="AT164" s="153" t="s">
        <v>181</v>
      </c>
      <c r="AU164" s="153" t="s">
        <v>79</v>
      </c>
      <c r="AV164" s="13" t="s">
        <v>76</v>
      </c>
      <c r="AW164" s="13" t="s">
        <v>31</v>
      </c>
      <c r="AX164" s="13" t="s">
        <v>70</v>
      </c>
      <c r="AY164" s="153" t="s">
        <v>173</v>
      </c>
    </row>
    <row r="165" spans="1:65" s="14" customFormat="1">
      <c r="B165" s="158"/>
      <c r="D165" s="148" t="s">
        <v>181</v>
      </c>
      <c r="E165" s="159" t="s">
        <v>3</v>
      </c>
      <c r="F165" s="160" t="s">
        <v>559</v>
      </c>
      <c r="H165" s="161">
        <v>1.2509999999999999</v>
      </c>
      <c r="L165" s="158"/>
      <c r="M165" s="162"/>
      <c r="N165" s="163"/>
      <c r="O165" s="163"/>
      <c r="P165" s="163"/>
      <c r="Q165" s="163"/>
      <c r="R165" s="163"/>
      <c r="S165" s="163"/>
      <c r="T165" s="164"/>
      <c r="AT165" s="159" t="s">
        <v>181</v>
      </c>
      <c r="AU165" s="159" t="s">
        <v>79</v>
      </c>
      <c r="AV165" s="14" t="s">
        <v>79</v>
      </c>
      <c r="AW165" s="14" t="s">
        <v>31</v>
      </c>
      <c r="AX165" s="14" t="s">
        <v>70</v>
      </c>
      <c r="AY165" s="159" t="s">
        <v>173</v>
      </c>
    </row>
    <row r="166" spans="1:65" s="15" customFormat="1">
      <c r="B166" s="165"/>
      <c r="D166" s="148" t="s">
        <v>181</v>
      </c>
      <c r="E166" s="166" t="s">
        <v>3</v>
      </c>
      <c r="F166" s="167" t="s">
        <v>188</v>
      </c>
      <c r="H166" s="168">
        <v>1.2509999999999999</v>
      </c>
      <c r="L166" s="165"/>
      <c r="M166" s="169"/>
      <c r="N166" s="170"/>
      <c r="O166" s="170"/>
      <c r="P166" s="170"/>
      <c r="Q166" s="170"/>
      <c r="R166" s="170"/>
      <c r="S166" s="170"/>
      <c r="T166" s="171"/>
      <c r="AT166" s="166" t="s">
        <v>181</v>
      </c>
      <c r="AU166" s="166" t="s">
        <v>79</v>
      </c>
      <c r="AV166" s="15" t="s">
        <v>178</v>
      </c>
      <c r="AW166" s="15" t="s">
        <v>31</v>
      </c>
      <c r="AX166" s="15" t="s">
        <v>76</v>
      </c>
      <c r="AY166" s="166" t="s">
        <v>173</v>
      </c>
    </row>
    <row r="167" spans="1:65" s="12" customFormat="1" ht="22.9" customHeight="1">
      <c r="B167" s="123"/>
      <c r="D167" s="124" t="s">
        <v>69</v>
      </c>
      <c r="E167" s="133" t="s">
        <v>401</v>
      </c>
      <c r="F167" s="133" t="s">
        <v>402</v>
      </c>
      <c r="J167" s="134">
        <f>BK167</f>
        <v>0</v>
      </c>
      <c r="L167" s="123"/>
      <c r="M167" s="127"/>
      <c r="N167" s="128"/>
      <c r="O167" s="128"/>
      <c r="P167" s="129">
        <f>SUM(P168:P183)</f>
        <v>7.8363549999999993</v>
      </c>
      <c r="Q167" s="128"/>
      <c r="R167" s="129">
        <f>SUM(R168:R183)</f>
        <v>0</v>
      </c>
      <c r="S167" s="128"/>
      <c r="T167" s="130">
        <f>SUM(T168:T183)</f>
        <v>0</v>
      </c>
      <c r="AR167" s="124" t="s">
        <v>76</v>
      </c>
      <c r="AT167" s="131" t="s">
        <v>69</v>
      </c>
      <c r="AU167" s="131" t="s">
        <v>76</v>
      </c>
      <c r="AY167" s="124" t="s">
        <v>173</v>
      </c>
      <c r="BK167" s="132">
        <f>SUM(BK168:BK183)</f>
        <v>0</v>
      </c>
    </row>
    <row r="168" spans="1:65" s="2" customFormat="1" ht="21.75" customHeight="1">
      <c r="A168" s="30"/>
      <c r="B168" s="135"/>
      <c r="C168" s="136" t="s">
        <v>250</v>
      </c>
      <c r="D168" s="136" t="s">
        <v>175</v>
      </c>
      <c r="E168" s="137" t="s">
        <v>404</v>
      </c>
      <c r="F168" s="138" t="s">
        <v>405</v>
      </c>
      <c r="G168" s="139" t="s">
        <v>239</v>
      </c>
      <c r="H168" s="140">
        <v>47.710999999999999</v>
      </c>
      <c r="I168" s="141"/>
      <c r="J168" s="141">
        <f>ROUND(I168*H168,2)</f>
        <v>0</v>
      </c>
      <c r="K168" s="138" t="s">
        <v>177</v>
      </c>
      <c r="L168" s="31"/>
      <c r="M168" s="142" t="s">
        <v>3</v>
      </c>
      <c r="N168" s="143" t="s">
        <v>41</v>
      </c>
      <c r="O168" s="144">
        <v>0.125</v>
      </c>
      <c r="P168" s="144">
        <f>O168*H168</f>
        <v>5.9638749999999998</v>
      </c>
      <c r="Q168" s="144">
        <v>0</v>
      </c>
      <c r="R168" s="144">
        <f>Q168*H168</f>
        <v>0</v>
      </c>
      <c r="S168" s="144">
        <v>0</v>
      </c>
      <c r="T168" s="145">
        <f>S168*H168</f>
        <v>0</v>
      </c>
      <c r="U168" s="30"/>
      <c r="V168" s="30"/>
      <c r="W168" s="30"/>
      <c r="X168" s="30"/>
      <c r="Y168" s="30"/>
      <c r="Z168" s="30"/>
      <c r="AA168" s="30"/>
      <c r="AB168" s="30"/>
      <c r="AC168" s="30"/>
      <c r="AD168" s="30"/>
      <c r="AE168" s="30"/>
      <c r="AR168" s="146" t="s">
        <v>178</v>
      </c>
      <c r="AT168" s="146" t="s">
        <v>175</v>
      </c>
      <c r="AU168" s="146" t="s">
        <v>79</v>
      </c>
      <c r="AY168" s="18" t="s">
        <v>173</v>
      </c>
      <c r="BE168" s="147">
        <f>IF(N168="základní",J168,0)</f>
        <v>0</v>
      </c>
      <c r="BF168" s="147">
        <f>IF(N168="snížená",J168,0)</f>
        <v>0</v>
      </c>
      <c r="BG168" s="147">
        <f>IF(N168="zákl. přenesená",J168,0)</f>
        <v>0</v>
      </c>
      <c r="BH168" s="147">
        <f>IF(N168="sníž. přenesená",J168,0)</f>
        <v>0</v>
      </c>
      <c r="BI168" s="147">
        <f>IF(N168="nulová",J168,0)</f>
        <v>0</v>
      </c>
      <c r="BJ168" s="18" t="s">
        <v>76</v>
      </c>
      <c r="BK168" s="147">
        <f>ROUND(I168*H168,2)</f>
        <v>0</v>
      </c>
      <c r="BL168" s="18" t="s">
        <v>178</v>
      </c>
      <c r="BM168" s="146" t="s">
        <v>560</v>
      </c>
    </row>
    <row r="169" spans="1:65" s="2" customFormat="1" ht="87.75">
      <c r="A169" s="30"/>
      <c r="B169" s="31"/>
      <c r="C169" s="30"/>
      <c r="D169" s="148" t="s">
        <v>179</v>
      </c>
      <c r="E169" s="30"/>
      <c r="F169" s="149" t="s">
        <v>406</v>
      </c>
      <c r="G169" s="30"/>
      <c r="H169" s="30"/>
      <c r="I169" s="30"/>
      <c r="J169" s="30"/>
      <c r="K169" s="30"/>
      <c r="L169" s="31"/>
      <c r="M169" s="150"/>
      <c r="N169" s="151"/>
      <c r="O169" s="51"/>
      <c r="P169" s="51"/>
      <c r="Q169" s="51"/>
      <c r="R169" s="51"/>
      <c r="S169" s="51"/>
      <c r="T169" s="52"/>
      <c r="U169" s="30"/>
      <c r="V169" s="30"/>
      <c r="W169" s="30"/>
      <c r="X169" s="30"/>
      <c r="Y169" s="30"/>
      <c r="Z169" s="30"/>
      <c r="AA169" s="30"/>
      <c r="AB169" s="30"/>
      <c r="AC169" s="30"/>
      <c r="AD169" s="30"/>
      <c r="AE169" s="30"/>
      <c r="AT169" s="18" t="s">
        <v>179</v>
      </c>
      <c r="AU169" s="18" t="s">
        <v>79</v>
      </c>
    </row>
    <row r="170" spans="1:65" s="14" customFormat="1">
      <c r="B170" s="158"/>
      <c r="D170" s="148" t="s">
        <v>181</v>
      </c>
      <c r="E170" s="159" t="s">
        <v>3</v>
      </c>
      <c r="F170" s="160" t="s">
        <v>561</v>
      </c>
      <c r="H170" s="161">
        <v>19.506</v>
      </c>
      <c r="L170" s="158"/>
      <c r="M170" s="162"/>
      <c r="N170" s="163"/>
      <c r="O170" s="163"/>
      <c r="P170" s="163"/>
      <c r="Q170" s="163"/>
      <c r="R170" s="163"/>
      <c r="S170" s="163"/>
      <c r="T170" s="164"/>
      <c r="AT170" s="159" t="s">
        <v>181</v>
      </c>
      <c r="AU170" s="159" t="s">
        <v>79</v>
      </c>
      <c r="AV170" s="14" t="s">
        <v>79</v>
      </c>
      <c r="AW170" s="14" t="s">
        <v>31</v>
      </c>
      <c r="AX170" s="14" t="s">
        <v>70</v>
      </c>
      <c r="AY170" s="159" t="s">
        <v>173</v>
      </c>
    </row>
    <row r="171" spans="1:65" s="14" customFormat="1">
      <c r="B171" s="158"/>
      <c r="D171" s="148" t="s">
        <v>181</v>
      </c>
      <c r="E171" s="159" t="s">
        <v>3</v>
      </c>
      <c r="F171" s="160" t="s">
        <v>562</v>
      </c>
      <c r="H171" s="161">
        <v>28.204999999999998</v>
      </c>
      <c r="L171" s="158"/>
      <c r="M171" s="162"/>
      <c r="N171" s="163"/>
      <c r="O171" s="163"/>
      <c r="P171" s="163"/>
      <c r="Q171" s="163"/>
      <c r="R171" s="163"/>
      <c r="S171" s="163"/>
      <c r="T171" s="164"/>
      <c r="AT171" s="159" t="s">
        <v>181</v>
      </c>
      <c r="AU171" s="159" t="s">
        <v>79</v>
      </c>
      <c r="AV171" s="14" t="s">
        <v>79</v>
      </c>
      <c r="AW171" s="14" t="s">
        <v>31</v>
      </c>
      <c r="AX171" s="14" t="s">
        <v>70</v>
      </c>
      <c r="AY171" s="159" t="s">
        <v>173</v>
      </c>
    </row>
    <row r="172" spans="1:65" s="15" customFormat="1">
      <c r="B172" s="165"/>
      <c r="D172" s="148" t="s">
        <v>181</v>
      </c>
      <c r="E172" s="166" t="s">
        <v>3</v>
      </c>
      <c r="F172" s="167" t="s">
        <v>188</v>
      </c>
      <c r="H172" s="168">
        <v>47.710999999999999</v>
      </c>
      <c r="L172" s="165"/>
      <c r="M172" s="169"/>
      <c r="N172" s="170"/>
      <c r="O172" s="170"/>
      <c r="P172" s="170"/>
      <c r="Q172" s="170"/>
      <c r="R172" s="170"/>
      <c r="S172" s="170"/>
      <c r="T172" s="171"/>
      <c r="AT172" s="166" t="s">
        <v>181</v>
      </c>
      <c r="AU172" s="166" t="s">
        <v>79</v>
      </c>
      <c r="AV172" s="15" t="s">
        <v>178</v>
      </c>
      <c r="AW172" s="15" t="s">
        <v>31</v>
      </c>
      <c r="AX172" s="15" t="s">
        <v>76</v>
      </c>
      <c r="AY172" s="166" t="s">
        <v>173</v>
      </c>
    </row>
    <row r="173" spans="1:65" s="2" customFormat="1" ht="33" customHeight="1">
      <c r="A173" s="30"/>
      <c r="B173" s="135"/>
      <c r="C173" s="136" t="s">
        <v>251</v>
      </c>
      <c r="D173" s="136" t="s">
        <v>175</v>
      </c>
      <c r="E173" s="137" t="s">
        <v>408</v>
      </c>
      <c r="F173" s="138" t="s">
        <v>409</v>
      </c>
      <c r="G173" s="139" t="s">
        <v>239</v>
      </c>
      <c r="H173" s="140">
        <v>312.08</v>
      </c>
      <c r="I173" s="141"/>
      <c r="J173" s="141">
        <f>ROUND(I173*H173,2)</f>
        <v>0</v>
      </c>
      <c r="K173" s="138" t="s">
        <v>177</v>
      </c>
      <c r="L173" s="31"/>
      <c r="M173" s="142" t="s">
        <v>3</v>
      </c>
      <c r="N173" s="143" t="s">
        <v>41</v>
      </c>
      <c r="O173" s="144">
        <v>6.0000000000000001E-3</v>
      </c>
      <c r="P173" s="144">
        <f>O173*H173</f>
        <v>1.8724799999999999</v>
      </c>
      <c r="Q173" s="144">
        <v>0</v>
      </c>
      <c r="R173" s="144">
        <f>Q173*H173</f>
        <v>0</v>
      </c>
      <c r="S173" s="144">
        <v>0</v>
      </c>
      <c r="T173" s="145">
        <f>S173*H173</f>
        <v>0</v>
      </c>
      <c r="U173" s="30"/>
      <c r="V173" s="30"/>
      <c r="W173" s="30"/>
      <c r="X173" s="30"/>
      <c r="Y173" s="30"/>
      <c r="Z173" s="30"/>
      <c r="AA173" s="30"/>
      <c r="AB173" s="30"/>
      <c r="AC173" s="30"/>
      <c r="AD173" s="30"/>
      <c r="AE173" s="30"/>
      <c r="AR173" s="146" t="s">
        <v>178</v>
      </c>
      <c r="AT173" s="146" t="s">
        <v>175</v>
      </c>
      <c r="AU173" s="146" t="s">
        <v>79</v>
      </c>
      <c r="AY173" s="18" t="s">
        <v>173</v>
      </c>
      <c r="BE173" s="147">
        <f>IF(N173="základní",J173,0)</f>
        <v>0</v>
      </c>
      <c r="BF173" s="147">
        <f>IF(N173="snížená",J173,0)</f>
        <v>0</v>
      </c>
      <c r="BG173" s="147">
        <f>IF(N173="zákl. přenesená",J173,0)</f>
        <v>0</v>
      </c>
      <c r="BH173" s="147">
        <f>IF(N173="sníž. přenesená",J173,0)</f>
        <v>0</v>
      </c>
      <c r="BI173" s="147">
        <f>IF(N173="nulová",J173,0)</f>
        <v>0</v>
      </c>
      <c r="BJ173" s="18" t="s">
        <v>76</v>
      </c>
      <c r="BK173" s="147">
        <f>ROUND(I173*H173,2)</f>
        <v>0</v>
      </c>
      <c r="BL173" s="18" t="s">
        <v>178</v>
      </c>
      <c r="BM173" s="146" t="s">
        <v>563</v>
      </c>
    </row>
    <row r="174" spans="1:65" s="2" customFormat="1" ht="87.75">
      <c r="A174" s="30"/>
      <c r="B174" s="31"/>
      <c r="C174" s="30"/>
      <c r="D174" s="148" t="s">
        <v>179</v>
      </c>
      <c r="E174" s="30"/>
      <c r="F174" s="149" t="s">
        <v>406</v>
      </c>
      <c r="G174" s="30"/>
      <c r="H174" s="30"/>
      <c r="I174" s="30"/>
      <c r="J174" s="30"/>
      <c r="K174" s="30"/>
      <c r="L174" s="31"/>
      <c r="M174" s="150"/>
      <c r="N174" s="151"/>
      <c r="O174" s="51"/>
      <c r="P174" s="51"/>
      <c r="Q174" s="51"/>
      <c r="R174" s="51"/>
      <c r="S174" s="51"/>
      <c r="T174" s="52"/>
      <c r="U174" s="30"/>
      <c r="V174" s="30"/>
      <c r="W174" s="30"/>
      <c r="X174" s="30"/>
      <c r="Y174" s="30"/>
      <c r="Z174" s="30"/>
      <c r="AA174" s="30"/>
      <c r="AB174" s="30"/>
      <c r="AC174" s="30"/>
      <c r="AD174" s="30"/>
      <c r="AE174" s="30"/>
      <c r="AT174" s="18" t="s">
        <v>179</v>
      </c>
      <c r="AU174" s="18" t="s">
        <v>79</v>
      </c>
    </row>
    <row r="175" spans="1:65" s="13" customFormat="1">
      <c r="B175" s="152"/>
      <c r="D175" s="148" t="s">
        <v>181</v>
      </c>
      <c r="E175" s="153" t="s">
        <v>3</v>
      </c>
      <c r="F175" s="154" t="s">
        <v>564</v>
      </c>
      <c r="H175" s="153" t="s">
        <v>3</v>
      </c>
      <c r="L175" s="152"/>
      <c r="M175" s="155"/>
      <c r="N175" s="156"/>
      <c r="O175" s="156"/>
      <c r="P175" s="156"/>
      <c r="Q175" s="156"/>
      <c r="R175" s="156"/>
      <c r="S175" s="156"/>
      <c r="T175" s="157"/>
      <c r="AT175" s="153" t="s">
        <v>181</v>
      </c>
      <c r="AU175" s="153" t="s">
        <v>79</v>
      </c>
      <c r="AV175" s="13" t="s">
        <v>76</v>
      </c>
      <c r="AW175" s="13" t="s">
        <v>31</v>
      </c>
      <c r="AX175" s="13" t="s">
        <v>70</v>
      </c>
      <c r="AY175" s="153" t="s">
        <v>173</v>
      </c>
    </row>
    <row r="176" spans="1:65" s="14" customFormat="1">
      <c r="B176" s="158"/>
      <c r="D176" s="148" t="s">
        <v>181</v>
      </c>
      <c r="E176" s="159" t="s">
        <v>3</v>
      </c>
      <c r="F176" s="160" t="s">
        <v>565</v>
      </c>
      <c r="H176" s="161">
        <v>312.08</v>
      </c>
      <c r="L176" s="158"/>
      <c r="M176" s="162"/>
      <c r="N176" s="163"/>
      <c r="O176" s="163"/>
      <c r="P176" s="163"/>
      <c r="Q176" s="163"/>
      <c r="R176" s="163"/>
      <c r="S176" s="163"/>
      <c r="T176" s="164"/>
      <c r="AT176" s="159" t="s">
        <v>181</v>
      </c>
      <c r="AU176" s="159" t="s">
        <v>79</v>
      </c>
      <c r="AV176" s="14" t="s">
        <v>79</v>
      </c>
      <c r="AW176" s="14" t="s">
        <v>31</v>
      </c>
      <c r="AX176" s="14" t="s">
        <v>76</v>
      </c>
      <c r="AY176" s="159" t="s">
        <v>173</v>
      </c>
    </row>
    <row r="177" spans="1:65" s="2" customFormat="1" ht="33" customHeight="1">
      <c r="A177" s="30"/>
      <c r="B177" s="135"/>
      <c r="C177" s="136" t="s">
        <v>252</v>
      </c>
      <c r="D177" s="136" t="s">
        <v>175</v>
      </c>
      <c r="E177" s="137" t="s">
        <v>566</v>
      </c>
      <c r="F177" s="138" t="s">
        <v>567</v>
      </c>
      <c r="G177" s="139" t="s">
        <v>239</v>
      </c>
      <c r="H177" s="140">
        <v>5.6319999999999997</v>
      </c>
      <c r="I177" s="141"/>
      <c r="J177" s="141">
        <f>ROUND(I177*H177,2)</f>
        <v>0</v>
      </c>
      <c r="K177" s="138" t="s">
        <v>177</v>
      </c>
      <c r="L177" s="31"/>
      <c r="M177" s="142" t="s">
        <v>3</v>
      </c>
      <c r="N177" s="143" t="s">
        <v>41</v>
      </c>
      <c r="O177" s="144">
        <v>0</v>
      </c>
      <c r="P177" s="144">
        <f>O177*H177</f>
        <v>0</v>
      </c>
      <c r="Q177" s="144">
        <v>0</v>
      </c>
      <c r="R177" s="144">
        <f>Q177*H177</f>
        <v>0</v>
      </c>
      <c r="S177" s="144">
        <v>0</v>
      </c>
      <c r="T177" s="145">
        <f>S177*H177</f>
        <v>0</v>
      </c>
      <c r="U177" s="30"/>
      <c r="V177" s="30"/>
      <c r="W177" s="30"/>
      <c r="X177" s="30"/>
      <c r="Y177" s="30"/>
      <c r="Z177" s="30"/>
      <c r="AA177" s="30"/>
      <c r="AB177" s="30"/>
      <c r="AC177" s="30"/>
      <c r="AD177" s="30"/>
      <c r="AE177" s="30"/>
      <c r="AR177" s="146" t="s">
        <v>178</v>
      </c>
      <c r="AT177" s="146" t="s">
        <v>175</v>
      </c>
      <c r="AU177" s="146" t="s">
        <v>79</v>
      </c>
      <c r="AY177" s="18" t="s">
        <v>173</v>
      </c>
      <c r="BE177" s="147">
        <f>IF(N177="základní",J177,0)</f>
        <v>0</v>
      </c>
      <c r="BF177" s="147">
        <f>IF(N177="snížená",J177,0)</f>
        <v>0</v>
      </c>
      <c r="BG177" s="147">
        <f>IF(N177="zákl. přenesená",J177,0)</f>
        <v>0</v>
      </c>
      <c r="BH177" s="147">
        <f>IF(N177="sníž. přenesená",J177,0)</f>
        <v>0</v>
      </c>
      <c r="BI177" s="147">
        <f>IF(N177="nulová",J177,0)</f>
        <v>0</v>
      </c>
      <c r="BJ177" s="18" t="s">
        <v>76</v>
      </c>
      <c r="BK177" s="147">
        <f>ROUND(I177*H177,2)</f>
        <v>0</v>
      </c>
      <c r="BL177" s="18" t="s">
        <v>178</v>
      </c>
      <c r="BM177" s="146" t="s">
        <v>568</v>
      </c>
    </row>
    <row r="178" spans="1:65" s="2" customFormat="1" ht="97.5">
      <c r="A178" s="30"/>
      <c r="B178" s="31"/>
      <c r="C178" s="30"/>
      <c r="D178" s="148" t="s">
        <v>179</v>
      </c>
      <c r="E178" s="30"/>
      <c r="F178" s="149" t="s">
        <v>414</v>
      </c>
      <c r="G178" s="30"/>
      <c r="H178" s="30"/>
      <c r="I178" s="30"/>
      <c r="J178" s="30"/>
      <c r="K178" s="30"/>
      <c r="L178" s="31"/>
      <c r="M178" s="150"/>
      <c r="N178" s="151"/>
      <c r="O178" s="51"/>
      <c r="P178" s="51"/>
      <c r="Q178" s="51"/>
      <c r="R178" s="51"/>
      <c r="S178" s="51"/>
      <c r="T178" s="52"/>
      <c r="U178" s="30"/>
      <c r="V178" s="30"/>
      <c r="W178" s="30"/>
      <c r="X178" s="30"/>
      <c r="Y178" s="30"/>
      <c r="Z178" s="30"/>
      <c r="AA178" s="30"/>
      <c r="AB178" s="30"/>
      <c r="AC178" s="30"/>
      <c r="AD178" s="30"/>
      <c r="AE178" s="30"/>
      <c r="AT178" s="18" t="s">
        <v>179</v>
      </c>
      <c r="AU178" s="18" t="s">
        <v>79</v>
      </c>
    </row>
    <row r="179" spans="1:65" s="14" customFormat="1">
      <c r="B179" s="158"/>
      <c r="D179" s="148" t="s">
        <v>181</v>
      </c>
      <c r="E179" s="159" t="s">
        <v>3</v>
      </c>
      <c r="F179" s="160" t="s">
        <v>569</v>
      </c>
      <c r="H179" s="161">
        <v>5.6319999999999997</v>
      </c>
      <c r="L179" s="158"/>
      <c r="M179" s="162"/>
      <c r="N179" s="163"/>
      <c r="O179" s="163"/>
      <c r="P179" s="163"/>
      <c r="Q179" s="163"/>
      <c r="R179" s="163"/>
      <c r="S179" s="163"/>
      <c r="T179" s="164"/>
      <c r="AT179" s="159" t="s">
        <v>181</v>
      </c>
      <c r="AU179" s="159" t="s">
        <v>79</v>
      </c>
      <c r="AV179" s="14" t="s">
        <v>79</v>
      </c>
      <c r="AW179" s="14" t="s">
        <v>31</v>
      </c>
      <c r="AX179" s="14" t="s">
        <v>70</v>
      </c>
      <c r="AY179" s="159" t="s">
        <v>173</v>
      </c>
    </row>
    <row r="180" spans="1:65" s="15" customFormat="1">
      <c r="B180" s="165"/>
      <c r="D180" s="148" t="s">
        <v>181</v>
      </c>
      <c r="E180" s="166" t="s">
        <v>3</v>
      </c>
      <c r="F180" s="167" t="s">
        <v>188</v>
      </c>
      <c r="H180" s="168">
        <v>5.6319999999999997</v>
      </c>
      <c r="L180" s="165"/>
      <c r="M180" s="169"/>
      <c r="N180" s="170"/>
      <c r="O180" s="170"/>
      <c r="P180" s="170"/>
      <c r="Q180" s="170"/>
      <c r="R180" s="170"/>
      <c r="S180" s="170"/>
      <c r="T180" s="171"/>
      <c r="AT180" s="166" t="s">
        <v>181</v>
      </c>
      <c r="AU180" s="166" t="s">
        <v>79</v>
      </c>
      <c r="AV180" s="15" t="s">
        <v>178</v>
      </c>
      <c r="AW180" s="15" t="s">
        <v>31</v>
      </c>
      <c r="AX180" s="15" t="s">
        <v>76</v>
      </c>
      <c r="AY180" s="166" t="s">
        <v>173</v>
      </c>
    </row>
    <row r="181" spans="1:65" s="2" customFormat="1" ht="33" customHeight="1">
      <c r="A181" s="30"/>
      <c r="B181" s="135"/>
      <c r="C181" s="136" t="s">
        <v>8</v>
      </c>
      <c r="D181" s="136" t="s">
        <v>175</v>
      </c>
      <c r="E181" s="137" t="s">
        <v>416</v>
      </c>
      <c r="F181" s="138" t="s">
        <v>238</v>
      </c>
      <c r="G181" s="139" t="s">
        <v>239</v>
      </c>
      <c r="H181" s="140">
        <v>12.305999999999999</v>
      </c>
      <c r="I181" s="141"/>
      <c r="J181" s="141">
        <f>ROUND(I181*H181,2)</f>
        <v>0</v>
      </c>
      <c r="K181" s="138" t="s">
        <v>177</v>
      </c>
      <c r="L181" s="31"/>
      <c r="M181" s="142" t="s">
        <v>3</v>
      </c>
      <c r="N181" s="143" t="s">
        <v>41</v>
      </c>
      <c r="O181" s="144">
        <v>0</v>
      </c>
      <c r="P181" s="144">
        <f>O181*H181</f>
        <v>0</v>
      </c>
      <c r="Q181" s="144">
        <v>0</v>
      </c>
      <c r="R181" s="144">
        <f>Q181*H181</f>
        <v>0</v>
      </c>
      <c r="S181" s="144">
        <v>0</v>
      </c>
      <c r="T181" s="145">
        <f>S181*H181</f>
        <v>0</v>
      </c>
      <c r="U181" s="30"/>
      <c r="V181" s="30"/>
      <c r="W181" s="30"/>
      <c r="X181" s="30"/>
      <c r="Y181" s="30"/>
      <c r="Z181" s="30"/>
      <c r="AA181" s="30"/>
      <c r="AB181" s="30"/>
      <c r="AC181" s="30"/>
      <c r="AD181" s="30"/>
      <c r="AE181" s="30"/>
      <c r="AR181" s="146" t="s">
        <v>178</v>
      </c>
      <c r="AT181" s="146" t="s">
        <v>175</v>
      </c>
      <c r="AU181" s="146" t="s">
        <v>79</v>
      </c>
      <c r="AY181" s="18" t="s">
        <v>173</v>
      </c>
      <c r="BE181" s="147">
        <f>IF(N181="základní",J181,0)</f>
        <v>0</v>
      </c>
      <c r="BF181" s="147">
        <f>IF(N181="snížená",J181,0)</f>
        <v>0</v>
      </c>
      <c r="BG181" s="147">
        <f>IF(N181="zákl. přenesená",J181,0)</f>
        <v>0</v>
      </c>
      <c r="BH181" s="147">
        <f>IF(N181="sníž. přenesená",J181,0)</f>
        <v>0</v>
      </c>
      <c r="BI181" s="147">
        <f>IF(N181="nulová",J181,0)</f>
        <v>0</v>
      </c>
      <c r="BJ181" s="18" t="s">
        <v>76</v>
      </c>
      <c r="BK181" s="147">
        <f>ROUND(I181*H181,2)</f>
        <v>0</v>
      </c>
      <c r="BL181" s="18" t="s">
        <v>178</v>
      </c>
      <c r="BM181" s="146" t="s">
        <v>570</v>
      </c>
    </row>
    <row r="182" spans="1:65" s="2" customFormat="1" ht="97.5">
      <c r="A182" s="30"/>
      <c r="B182" s="31"/>
      <c r="C182" s="30"/>
      <c r="D182" s="148" t="s">
        <v>179</v>
      </c>
      <c r="E182" s="30"/>
      <c r="F182" s="149" t="s">
        <v>414</v>
      </c>
      <c r="G182" s="30"/>
      <c r="H182" s="30"/>
      <c r="I182" s="30"/>
      <c r="J182" s="30"/>
      <c r="K182" s="30"/>
      <c r="L182" s="31"/>
      <c r="M182" s="150"/>
      <c r="N182" s="151"/>
      <c r="O182" s="51"/>
      <c r="P182" s="51"/>
      <c r="Q182" s="51"/>
      <c r="R182" s="51"/>
      <c r="S182" s="51"/>
      <c r="T182" s="52"/>
      <c r="U182" s="30"/>
      <c r="V182" s="30"/>
      <c r="W182" s="30"/>
      <c r="X182" s="30"/>
      <c r="Y182" s="30"/>
      <c r="Z182" s="30"/>
      <c r="AA182" s="30"/>
      <c r="AB182" s="30"/>
      <c r="AC182" s="30"/>
      <c r="AD182" s="30"/>
      <c r="AE182" s="30"/>
      <c r="AT182" s="18" t="s">
        <v>179</v>
      </c>
      <c r="AU182" s="18" t="s">
        <v>79</v>
      </c>
    </row>
    <row r="183" spans="1:65" s="14" customFormat="1">
      <c r="B183" s="158"/>
      <c r="D183" s="148" t="s">
        <v>181</v>
      </c>
      <c r="E183" s="159" t="s">
        <v>3</v>
      </c>
      <c r="F183" s="160" t="s">
        <v>571</v>
      </c>
      <c r="H183" s="161">
        <v>12.305999999999999</v>
      </c>
      <c r="L183" s="158"/>
      <c r="M183" s="162"/>
      <c r="N183" s="163"/>
      <c r="O183" s="163"/>
      <c r="P183" s="163"/>
      <c r="Q183" s="163"/>
      <c r="R183" s="163"/>
      <c r="S183" s="163"/>
      <c r="T183" s="164"/>
      <c r="AT183" s="159" t="s">
        <v>181</v>
      </c>
      <c r="AU183" s="159" t="s">
        <v>79</v>
      </c>
      <c r="AV183" s="14" t="s">
        <v>79</v>
      </c>
      <c r="AW183" s="14" t="s">
        <v>31</v>
      </c>
      <c r="AX183" s="14" t="s">
        <v>76</v>
      </c>
      <c r="AY183" s="159" t="s">
        <v>173</v>
      </c>
    </row>
    <row r="184" spans="1:65" s="12" customFormat="1" ht="22.9" customHeight="1">
      <c r="B184" s="123"/>
      <c r="D184" s="124" t="s">
        <v>69</v>
      </c>
      <c r="E184" s="133" t="s">
        <v>417</v>
      </c>
      <c r="F184" s="133" t="s">
        <v>418</v>
      </c>
      <c r="J184" s="134">
        <f>BK184</f>
        <v>0</v>
      </c>
      <c r="L184" s="123"/>
      <c r="M184" s="127"/>
      <c r="N184" s="128"/>
      <c r="O184" s="128"/>
      <c r="P184" s="129">
        <f>SUM(P185:P186)</f>
        <v>5.5471700000000004</v>
      </c>
      <c r="Q184" s="128"/>
      <c r="R184" s="129">
        <f>SUM(R185:R186)</f>
        <v>0</v>
      </c>
      <c r="S184" s="128"/>
      <c r="T184" s="130">
        <f>SUM(T185:T186)</f>
        <v>0</v>
      </c>
      <c r="AR184" s="124" t="s">
        <v>76</v>
      </c>
      <c r="AT184" s="131" t="s">
        <v>69</v>
      </c>
      <c r="AU184" s="131" t="s">
        <v>76</v>
      </c>
      <c r="AY184" s="124" t="s">
        <v>173</v>
      </c>
      <c r="BK184" s="132">
        <f>SUM(BK185:BK186)</f>
        <v>0</v>
      </c>
    </row>
    <row r="185" spans="1:65" s="2" customFormat="1" ht="33" customHeight="1">
      <c r="A185" s="30"/>
      <c r="B185" s="135"/>
      <c r="C185" s="136" t="s">
        <v>259</v>
      </c>
      <c r="D185" s="136" t="s">
        <v>175</v>
      </c>
      <c r="E185" s="137" t="s">
        <v>420</v>
      </c>
      <c r="F185" s="138" t="s">
        <v>421</v>
      </c>
      <c r="G185" s="139" t="s">
        <v>239</v>
      </c>
      <c r="H185" s="140">
        <v>49.09</v>
      </c>
      <c r="I185" s="141"/>
      <c r="J185" s="141">
        <f>ROUND(I185*H185,2)</f>
        <v>0</v>
      </c>
      <c r="K185" s="138" t="s">
        <v>177</v>
      </c>
      <c r="L185" s="31"/>
      <c r="M185" s="142" t="s">
        <v>3</v>
      </c>
      <c r="N185" s="143" t="s">
        <v>41</v>
      </c>
      <c r="O185" s="144">
        <v>0.113</v>
      </c>
      <c r="P185" s="144">
        <f>O185*H185</f>
        <v>5.5471700000000004</v>
      </c>
      <c r="Q185" s="144">
        <v>0</v>
      </c>
      <c r="R185" s="144">
        <f>Q185*H185</f>
        <v>0</v>
      </c>
      <c r="S185" s="144">
        <v>0</v>
      </c>
      <c r="T185" s="145">
        <f>S185*H185</f>
        <v>0</v>
      </c>
      <c r="U185" s="30"/>
      <c r="V185" s="30"/>
      <c r="W185" s="30"/>
      <c r="X185" s="30"/>
      <c r="Y185" s="30"/>
      <c r="Z185" s="30"/>
      <c r="AA185" s="30"/>
      <c r="AB185" s="30"/>
      <c r="AC185" s="30"/>
      <c r="AD185" s="30"/>
      <c r="AE185" s="30"/>
      <c r="AR185" s="146" t="s">
        <v>178</v>
      </c>
      <c r="AT185" s="146" t="s">
        <v>175</v>
      </c>
      <c r="AU185" s="146" t="s">
        <v>79</v>
      </c>
      <c r="AY185" s="18" t="s">
        <v>173</v>
      </c>
      <c r="BE185" s="147">
        <f>IF(N185="základní",J185,0)</f>
        <v>0</v>
      </c>
      <c r="BF185" s="147">
        <f>IF(N185="snížená",J185,0)</f>
        <v>0</v>
      </c>
      <c r="BG185" s="147">
        <f>IF(N185="zákl. přenesená",J185,0)</f>
        <v>0</v>
      </c>
      <c r="BH185" s="147">
        <f>IF(N185="sníž. přenesená",J185,0)</f>
        <v>0</v>
      </c>
      <c r="BI185" s="147">
        <f>IF(N185="nulová",J185,0)</f>
        <v>0</v>
      </c>
      <c r="BJ185" s="18" t="s">
        <v>76</v>
      </c>
      <c r="BK185" s="147">
        <f>ROUND(I185*H185,2)</f>
        <v>0</v>
      </c>
      <c r="BL185" s="18" t="s">
        <v>178</v>
      </c>
      <c r="BM185" s="146" t="s">
        <v>572</v>
      </c>
    </row>
    <row r="186" spans="1:65" s="2" customFormat="1" ht="39">
      <c r="A186" s="30"/>
      <c r="B186" s="31"/>
      <c r="C186" s="30"/>
      <c r="D186" s="148" t="s">
        <v>179</v>
      </c>
      <c r="E186" s="30"/>
      <c r="F186" s="149" t="s">
        <v>422</v>
      </c>
      <c r="G186" s="30"/>
      <c r="H186" s="30"/>
      <c r="I186" s="30"/>
      <c r="J186" s="30"/>
      <c r="K186" s="30"/>
      <c r="L186" s="31"/>
      <c r="M186" s="150"/>
      <c r="N186" s="151"/>
      <c r="O186" s="51"/>
      <c r="P186" s="51"/>
      <c r="Q186" s="51"/>
      <c r="R186" s="51"/>
      <c r="S186" s="51"/>
      <c r="T186" s="52"/>
      <c r="U186" s="30"/>
      <c r="V186" s="30"/>
      <c r="W186" s="30"/>
      <c r="X186" s="30"/>
      <c r="Y186" s="30"/>
      <c r="Z186" s="30"/>
      <c r="AA186" s="30"/>
      <c r="AB186" s="30"/>
      <c r="AC186" s="30"/>
      <c r="AD186" s="30"/>
      <c r="AE186" s="30"/>
      <c r="AT186" s="18" t="s">
        <v>179</v>
      </c>
      <c r="AU186" s="18" t="s">
        <v>79</v>
      </c>
    </row>
    <row r="187" spans="1:65" s="12" customFormat="1" ht="25.9" customHeight="1">
      <c r="B187" s="123"/>
      <c r="D187" s="124" t="s">
        <v>69</v>
      </c>
      <c r="E187" s="125" t="s">
        <v>471</v>
      </c>
      <c r="F187" s="125" t="s">
        <v>472</v>
      </c>
      <c r="J187" s="126">
        <f>BK187</f>
        <v>0</v>
      </c>
      <c r="L187" s="123"/>
      <c r="M187" s="127"/>
      <c r="N187" s="128"/>
      <c r="O187" s="128"/>
      <c r="P187" s="129">
        <f>P188+P190+P198+P200+P202+P204+P206+P208+P210</f>
        <v>0</v>
      </c>
      <c r="Q187" s="128"/>
      <c r="R187" s="129">
        <f>R188+R190+R198+R200+R202+R204+R206+R208+R210</f>
        <v>1.32</v>
      </c>
      <c r="S187" s="128"/>
      <c r="T187" s="130">
        <f>T188+T190+T198+T200+T202+T204+T206+T208+T210</f>
        <v>6</v>
      </c>
      <c r="AR187" s="124" t="s">
        <v>197</v>
      </c>
      <c r="AT187" s="131" t="s">
        <v>69</v>
      </c>
      <c r="AU187" s="131" t="s">
        <v>70</v>
      </c>
      <c r="AY187" s="124" t="s">
        <v>173</v>
      </c>
      <c r="BK187" s="132">
        <f>BK188+BK190+BK198+BK200+BK202+BK204+BK206+BK208+BK210</f>
        <v>0</v>
      </c>
    </row>
    <row r="188" spans="1:65" s="12" customFormat="1" ht="22.9" customHeight="1">
      <c r="B188" s="123"/>
      <c r="D188" s="124" t="s">
        <v>69</v>
      </c>
      <c r="E188" s="133" t="s">
        <v>473</v>
      </c>
      <c r="F188" s="133" t="s">
        <v>474</v>
      </c>
      <c r="J188" s="134">
        <f>BK188</f>
        <v>0</v>
      </c>
      <c r="L188" s="123"/>
      <c r="M188" s="127"/>
      <c r="N188" s="128"/>
      <c r="O188" s="128"/>
      <c r="P188" s="129">
        <f>P189</f>
        <v>0</v>
      </c>
      <c r="Q188" s="128"/>
      <c r="R188" s="129">
        <f>R189</f>
        <v>0</v>
      </c>
      <c r="S188" s="128"/>
      <c r="T188" s="130">
        <f>T189</f>
        <v>0</v>
      </c>
      <c r="AR188" s="124" t="s">
        <v>197</v>
      </c>
      <c r="AT188" s="131" t="s">
        <v>69</v>
      </c>
      <c r="AU188" s="131" t="s">
        <v>76</v>
      </c>
      <c r="AY188" s="124" t="s">
        <v>173</v>
      </c>
      <c r="BK188" s="132">
        <f>BK189</f>
        <v>0</v>
      </c>
    </row>
    <row r="189" spans="1:65" s="2" customFormat="1" ht="16.5" customHeight="1">
      <c r="A189" s="30"/>
      <c r="B189" s="135"/>
      <c r="C189" s="136" t="s">
        <v>264</v>
      </c>
      <c r="D189" s="136" t="s">
        <v>175</v>
      </c>
      <c r="E189" s="137" t="s">
        <v>475</v>
      </c>
      <c r="F189" s="138" t="s">
        <v>474</v>
      </c>
      <c r="G189" s="139" t="s">
        <v>476</v>
      </c>
      <c r="H189" s="140">
        <v>1</v>
      </c>
      <c r="I189" s="141"/>
      <c r="J189" s="141">
        <f>ROUND(I189*H189,2)</f>
        <v>0</v>
      </c>
      <c r="K189" s="138" t="s">
        <v>177</v>
      </c>
      <c r="L189" s="31"/>
      <c r="M189" s="142" t="s">
        <v>3</v>
      </c>
      <c r="N189" s="143" t="s">
        <v>41</v>
      </c>
      <c r="O189" s="144">
        <v>0</v>
      </c>
      <c r="P189" s="144">
        <f>O189*H189</f>
        <v>0</v>
      </c>
      <c r="Q189" s="144">
        <v>0</v>
      </c>
      <c r="R189" s="144">
        <f>Q189*H189</f>
        <v>0</v>
      </c>
      <c r="S189" s="144">
        <v>0</v>
      </c>
      <c r="T189" s="145">
        <f>S189*H189</f>
        <v>0</v>
      </c>
      <c r="U189" s="30"/>
      <c r="V189" s="30"/>
      <c r="W189" s="30"/>
      <c r="X189" s="30"/>
      <c r="Y189" s="30"/>
      <c r="Z189" s="30"/>
      <c r="AA189" s="30"/>
      <c r="AB189" s="30"/>
      <c r="AC189" s="30"/>
      <c r="AD189" s="30"/>
      <c r="AE189" s="30"/>
      <c r="AR189" s="146" t="s">
        <v>477</v>
      </c>
      <c r="AT189" s="146" t="s">
        <v>175</v>
      </c>
      <c r="AU189" s="146" t="s">
        <v>79</v>
      </c>
      <c r="AY189" s="18" t="s">
        <v>173</v>
      </c>
      <c r="BE189" s="147">
        <f>IF(N189="základní",J189,0)</f>
        <v>0</v>
      </c>
      <c r="BF189" s="147">
        <f>IF(N189="snížená",J189,0)</f>
        <v>0</v>
      </c>
      <c r="BG189" s="147">
        <f>IF(N189="zákl. přenesená",J189,0)</f>
        <v>0</v>
      </c>
      <c r="BH189" s="147">
        <f>IF(N189="sníž. přenesená",J189,0)</f>
        <v>0</v>
      </c>
      <c r="BI189" s="147">
        <f>IF(N189="nulová",J189,0)</f>
        <v>0</v>
      </c>
      <c r="BJ189" s="18" t="s">
        <v>76</v>
      </c>
      <c r="BK189" s="147">
        <f>ROUND(I189*H189,2)</f>
        <v>0</v>
      </c>
      <c r="BL189" s="18" t="s">
        <v>477</v>
      </c>
      <c r="BM189" s="146" t="s">
        <v>573</v>
      </c>
    </row>
    <row r="190" spans="1:65" s="12" customFormat="1" ht="22.9" customHeight="1">
      <c r="B190" s="123"/>
      <c r="D190" s="124" t="s">
        <v>69</v>
      </c>
      <c r="E190" s="133" t="s">
        <v>478</v>
      </c>
      <c r="F190" s="133" t="s">
        <v>479</v>
      </c>
      <c r="J190" s="134">
        <f>BK190</f>
        <v>0</v>
      </c>
      <c r="L190" s="123"/>
      <c r="M190" s="127"/>
      <c r="N190" s="128"/>
      <c r="O190" s="128"/>
      <c r="P190" s="129">
        <f>SUM(P191:P197)</f>
        <v>0</v>
      </c>
      <c r="Q190" s="128"/>
      <c r="R190" s="129">
        <f>SUM(R191:R197)</f>
        <v>1.32</v>
      </c>
      <c r="S190" s="128"/>
      <c r="T190" s="130">
        <f>SUM(T191:T197)</f>
        <v>6</v>
      </c>
      <c r="AR190" s="124" t="s">
        <v>197</v>
      </c>
      <c r="AT190" s="131" t="s">
        <v>69</v>
      </c>
      <c r="AU190" s="131" t="s">
        <v>76</v>
      </c>
      <c r="AY190" s="124" t="s">
        <v>173</v>
      </c>
      <c r="BK190" s="132">
        <f>SUM(BK191:BK197)</f>
        <v>0</v>
      </c>
    </row>
    <row r="191" spans="1:65" s="2" customFormat="1" ht="21.75" customHeight="1">
      <c r="A191" s="30"/>
      <c r="B191" s="135"/>
      <c r="C191" s="136" t="s">
        <v>270</v>
      </c>
      <c r="D191" s="136" t="s">
        <v>175</v>
      </c>
      <c r="E191" s="137" t="s">
        <v>480</v>
      </c>
      <c r="F191" s="138" t="s">
        <v>481</v>
      </c>
      <c r="G191" s="139" t="s">
        <v>476</v>
      </c>
      <c r="H191" s="140">
        <v>1</v>
      </c>
      <c r="I191" s="141"/>
      <c r="J191" s="141">
        <f>ROUND(I191*H191,2)</f>
        <v>0</v>
      </c>
      <c r="K191" s="138" t="s">
        <v>3</v>
      </c>
      <c r="L191" s="31"/>
      <c r="M191" s="142" t="s">
        <v>3</v>
      </c>
      <c r="N191" s="143" t="s">
        <v>41</v>
      </c>
      <c r="O191" s="144">
        <v>0</v>
      </c>
      <c r="P191" s="144">
        <f>O191*H191</f>
        <v>0</v>
      </c>
      <c r="Q191" s="144">
        <v>0</v>
      </c>
      <c r="R191" s="144">
        <f>Q191*H191</f>
        <v>0</v>
      </c>
      <c r="S191" s="144">
        <v>0</v>
      </c>
      <c r="T191" s="145">
        <f>S191*H191</f>
        <v>0</v>
      </c>
      <c r="U191" s="30"/>
      <c r="V191" s="30"/>
      <c r="W191" s="30"/>
      <c r="X191" s="30"/>
      <c r="Y191" s="30"/>
      <c r="Z191" s="30"/>
      <c r="AA191" s="30"/>
      <c r="AB191" s="30"/>
      <c r="AC191" s="30"/>
      <c r="AD191" s="30"/>
      <c r="AE191" s="30"/>
      <c r="AR191" s="146" t="s">
        <v>477</v>
      </c>
      <c r="AT191" s="146" t="s">
        <v>175</v>
      </c>
      <c r="AU191" s="146" t="s">
        <v>79</v>
      </c>
      <c r="AY191" s="18" t="s">
        <v>173</v>
      </c>
      <c r="BE191" s="147">
        <f>IF(N191="základní",J191,0)</f>
        <v>0</v>
      </c>
      <c r="BF191" s="147">
        <f>IF(N191="snížená",J191,0)</f>
        <v>0</v>
      </c>
      <c r="BG191" s="147">
        <f>IF(N191="zákl. přenesená",J191,0)</f>
        <v>0</v>
      </c>
      <c r="BH191" s="147">
        <f>IF(N191="sníž. přenesená",J191,0)</f>
        <v>0</v>
      </c>
      <c r="BI191" s="147">
        <f>IF(N191="nulová",J191,0)</f>
        <v>0</v>
      </c>
      <c r="BJ191" s="18" t="s">
        <v>76</v>
      </c>
      <c r="BK191" s="147">
        <f>ROUND(I191*H191,2)</f>
        <v>0</v>
      </c>
      <c r="BL191" s="18" t="s">
        <v>477</v>
      </c>
      <c r="BM191" s="146" t="s">
        <v>574</v>
      </c>
    </row>
    <row r="192" spans="1:65" s="2" customFormat="1" ht="33.75" customHeight="1">
      <c r="A192" s="30"/>
      <c r="B192" s="135"/>
      <c r="C192" s="136" t="s">
        <v>271</v>
      </c>
      <c r="D192" s="136" t="s">
        <v>175</v>
      </c>
      <c r="E192" s="137" t="s">
        <v>482</v>
      </c>
      <c r="F192" s="138" t="s">
        <v>575</v>
      </c>
      <c r="G192" s="139" t="s">
        <v>190</v>
      </c>
      <c r="H192" s="140">
        <v>24</v>
      </c>
      <c r="I192" s="141"/>
      <c r="J192" s="141">
        <f>ROUND(I192*H192,2)</f>
        <v>0</v>
      </c>
      <c r="K192" s="138" t="s">
        <v>3</v>
      </c>
      <c r="L192" s="31"/>
      <c r="M192" s="142" t="s">
        <v>3</v>
      </c>
      <c r="N192" s="143" t="s">
        <v>41</v>
      </c>
      <c r="O192" s="144">
        <v>0</v>
      </c>
      <c r="P192" s="144">
        <f>O192*H192</f>
        <v>0</v>
      </c>
      <c r="Q192" s="144">
        <v>5.5E-2</v>
      </c>
      <c r="R192" s="144">
        <f>Q192*H192</f>
        <v>1.32</v>
      </c>
      <c r="S192" s="144">
        <v>0.25</v>
      </c>
      <c r="T192" s="145">
        <f>S192*H192</f>
        <v>6</v>
      </c>
      <c r="U192" s="30"/>
      <c r="V192" s="30"/>
      <c r="W192" s="30"/>
      <c r="X192" s="30"/>
      <c r="Y192" s="30"/>
      <c r="Z192" s="30"/>
      <c r="AA192" s="30"/>
      <c r="AB192" s="30"/>
      <c r="AC192" s="30"/>
      <c r="AD192" s="30"/>
      <c r="AE192" s="30"/>
      <c r="AR192" s="146" t="s">
        <v>477</v>
      </c>
      <c r="AT192" s="146" t="s">
        <v>175</v>
      </c>
      <c r="AU192" s="146" t="s">
        <v>79</v>
      </c>
      <c r="AY192" s="18" t="s">
        <v>173</v>
      </c>
      <c r="BE192" s="147">
        <f>IF(N192="základní",J192,0)</f>
        <v>0</v>
      </c>
      <c r="BF192" s="147">
        <f>IF(N192="snížená",J192,0)</f>
        <v>0</v>
      </c>
      <c r="BG192" s="147">
        <f>IF(N192="zákl. přenesená",J192,0)</f>
        <v>0</v>
      </c>
      <c r="BH192" s="147">
        <f>IF(N192="sníž. přenesená",J192,0)</f>
        <v>0</v>
      </c>
      <c r="BI192" s="147">
        <f>IF(N192="nulová",J192,0)</f>
        <v>0</v>
      </c>
      <c r="BJ192" s="18" t="s">
        <v>76</v>
      </c>
      <c r="BK192" s="147">
        <f>ROUND(I192*H192,2)</f>
        <v>0</v>
      </c>
      <c r="BL192" s="18" t="s">
        <v>477</v>
      </c>
      <c r="BM192" s="146" t="s">
        <v>576</v>
      </c>
    </row>
    <row r="193" spans="1:65" s="2" customFormat="1" ht="68.25">
      <c r="A193" s="30"/>
      <c r="B193" s="31"/>
      <c r="C193" s="30"/>
      <c r="D193" s="148" t="s">
        <v>304</v>
      </c>
      <c r="E193" s="30"/>
      <c r="F193" s="149" t="s">
        <v>484</v>
      </c>
      <c r="G193" s="30"/>
      <c r="H193" s="30"/>
      <c r="I193" s="30"/>
      <c r="J193" s="30"/>
      <c r="K193" s="30"/>
      <c r="L193" s="31"/>
      <c r="M193" s="150"/>
      <c r="N193" s="151"/>
      <c r="O193" s="51"/>
      <c r="P193" s="51"/>
      <c r="Q193" s="51"/>
      <c r="R193" s="51"/>
      <c r="S193" s="51"/>
      <c r="T193" s="52"/>
      <c r="U193" s="30"/>
      <c r="V193" s="30"/>
      <c r="W193" s="30"/>
      <c r="X193" s="30"/>
      <c r="Y193" s="30"/>
      <c r="Z193" s="30"/>
      <c r="AA193" s="30"/>
      <c r="AB193" s="30"/>
      <c r="AC193" s="30"/>
      <c r="AD193" s="30"/>
      <c r="AE193" s="30"/>
      <c r="AT193" s="18" t="s">
        <v>304</v>
      </c>
      <c r="AU193" s="18" t="s">
        <v>79</v>
      </c>
    </row>
    <row r="194" spans="1:65" s="13" customFormat="1">
      <c r="B194" s="152"/>
      <c r="D194" s="148" t="s">
        <v>181</v>
      </c>
      <c r="E194" s="153" t="s">
        <v>3</v>
      </c>
      <c r="F194" s="154" t="s">
        <v>577</v>
      </c>
      <c r="H194" s="153" t="s">
        <v>3</v>
      </c>
      <c r="L194" s="152"/>
      <c r="M194" s="155"/>
      <c r="N194" s="156"/>
      <c r="O194" s="156"/>
      <c r="P194" s="156"/>
      <c r="Q194" s="156"/>
      <c r="R194" s="156"/>
      <c r="S194" s="156"/>
      <c r="T194" s="157"/>
      <c r="AT194" s="153" t="s">
        <v>181</v>
      </c>
      <c r="AU194" s="153" t="s">
        <v>79</v>
      </c>
      <c r="AV194" s="13" t="s">
        <v>76</v>
      </c>
      <c r="AW194" s="13" t="s">
        <v>31</v>
      </c>
      <c r="AX194" s="13" t="s">
        <v>70</v>
      </c>
      <c r="AY194" s="153" t="s">
        <v>173</v>
      </c>
    </row>
    <row r="195" spans="1:65" s="14" customFormat="1" ht="22.5">
      <c r="B195" s="158"/>
      <c r="D195" s="148" t="s">
        <v>181</v>
      </c>
      <c r="E195" s="159" t="s">
        <v>3</v>
      </c>
      <c r="F195" s="160" t="s">
        <v>578</v>
      </c>
      <c r="H195" s="161">
        <v>8</v>
      </c>
      <c r="L195" s="158"/>
      <c r="M195" s="162"/>
      <c r="N195" s="163"/>
      <c r="O195" s="163"/>
      <c r="P195" s="163"/>
      <c r="Q195" s="163"/>
      <c r="R195" s="163"/>
      <c r="S195" s="163"/>
      <c r="T195" s="164"/>
      <c r="AT195" s="159" t="s">
        <v>181</v>
      </c>
      <c r="AU195" s="159" t="s">
        <v>79</v>
      </c>
      <c r="AV195" s="14" t="s">
        <v>79</v>
      </c>
      <c r="AW195" s="14" t="s">
        <v>31</v>
      </c>
      <c r="AX195" s="14" t="s">
        <v>70</v>
      </c>
      <c r="AY195" s="159" t="s">
        <v>173</v>
      </c>
    </row>
    <row r="196" spans="1:65" s="14" customFormat="1">
      <c r="B196" s="158"/>
      <c r="D196" s="148" t="s">
        <v>181</v>
      </c>
      <c r="E196" s="159" t="s">
        <v>3</v>
      </c>
      <c r="F196" s="160" t="s">
        <v>579</v>
      </c>
      <c r="H196" s="161">
        <v>16</v>
      </c>
      <c r="L196" s="158"/>
      <c r="M196" s="162"/>
      <c r="N196" s="163"/>
      <c r="O196" s="163"/>
      <c r="P196" s="163"/>
      <c r="Q196" s="163"/>
      <c r="R196" s="163"/>
      <c r="S196" s="163"/>
      <c r="T196" s="164"/>
      <c r="AT196" s="159" t="s">
        <v>181</v>
      </c>
      <c r="AU196" s="159" t="s">
        <v>79</v>
      </c>
      <c r="AV196" s="14" t="s">
        <v>79</v>
      </c>
      <c r="AW196" s="14" t="s">
        <v>31</v>
      </c>
      <c r="AX196" s="14" t="s">
        <v>70</v>
      </c>
      <c r="AY196" s="159" t="s">
        <v>173</v>
      </c>
    </row>
    <row r="197" spans="1:65" s="15" customFormat="1">
      <c r="B197" s="165"/>
      <c r="D197" s="148" t="s">
        <v>181</v>
      </c>
      <c r="E197" s="166" t="s">
        <v>3</v>
      </c>
      <c r="F197" s="167" t="s">
        <v>188</v>
      </c>
      <c r="H197" s="168">
        <v>24</v>
      </c>
      <c r="L197" s="165"/>
      <c r="M197" s="169"/>
      <c r="N197" s="170"/>
      <c r="O197" s="170"/>
      <c r="P197" s="170"/>
      <c r="Q197" s="170"/>
      <c r="R197" s="170"/>
      <c r="S197" s="170"/>
      <c r="T197" s="171"/>
      <c r="AT197" s="166" t="s">
        <v>181</v>
      </c>
      <c r="AU197" s="166" t="s">
        <v>79</v>
      </c>
      <c r="AV197" s="15" t="s">
        <v>178</v>
      </c>
      <c r="AW197" s="15" t="s">
        <v>31</v>
      </c>
      <c r="AX197" s="15" t="s">
        <v>76</v>
      </c>
      <c r="AY197" s="166" t="s">
        <v>173</v>
      </c>
    </row>
    <row r="198" spans="1:65" s="12" customFormat="1" ht="22.9" customHeight="1">
      <c r="B198" s="123"/>
      <c r="D198" s="124" t="s">
        <v>69</v>
      </c>
      <c r="E198" s="133" t="s">
        <v>486</v>
      </c>
      <c r="F198" s="133" t="s">
        <v>487</v>
      </c>
      <c r="J198" s="134">
        <f>BK198</f>
        <v>0</v>
      </c>
      <c r="L198" s="123"/>
      <c r="M198" s="127"/>
      <c r="N198" s="128"/>
      <c r="O198" s="128"/>
      <c r="P198" s="129">
        <f>P199</f>
        <v>0</v>
      </c>
      <c r="Q198" s="128"/>
      <c r="R198" s="129">
        <f>R199</f>
        <v>0</v>
      </c>
      <c r="S198" s="128"/>
      <c r="T198" s="130">
        <f>T199</f>
        <v>0</v>
      </c>
      <c r="AR198" s="124" t="s">
        <v>197</v>
      </c>
      <c r="AT198" s="131" t="s">
        <v>69</v>
      </c>
      <c r="AU198" s="131" t="s">
        <v>76</v>
      </c>
      <c r="AY198" s="124" t="s">
        <v>173</v>
      </c>
      <c r="BK198" s="132">
        <f>BK199</f>
        <v>0</v>
      </c>
    </row>
    <row r="199" spans="1:65" s="2" customFormat="1" ht="16.5" customHeight="1">
      <c r="A199" s="30"/>
      <c r="B199" s="135"/>
      <c r="C199" s="136" t="s">
        <v>275</v>
      </c>
      <c r="D199" s="136" t="s">
        <v>175</v>
      </c>
      <c r="E199" s="137" t="s">
        <v>488</v>
      </c>
      <c r="F199" s="138" t="s">
        <v>487</v>
      </c>
      <c r="G199" s="139" t="s">
        <v>476</v>
      </c>
      <c r="H199" s="140">
        <v>1</v>
      </c>
      <c r="I199" s="141"/>
      <c r="J199" s="141">
        <f>ROUND(I199*H199,2)</f>
        <v>0</v>
      </c>
      <c r="K199" s="138" t="s">
        <v>177</v>
      </c>
      <c r="L199" s="31"/>
      <c r="M199" s="142" t="s">
        <v>3</v>
      </c>
      <c r="N199" s="143" t="s">
        <v>41</v>
      </c>
      <c r="O199" s="144">
        <v>0</v>
      </c>
      <c r="P199" s="144">
        <f>O199*H199</f>
        <v>0</v>
      </c>
      <c r="Q199" s="144">
        <v>0</v>
      </c>
      <c r="R199" s="144">
        <f>Q199*H199</f>
        <v>0</v>
      </c>
      <c r="S199" s="144">
        <v>0</v>
      </c>
      <c r="T199" s="145">
        <f>S199*H199</f>
        <v>0</v>
      </c>
      <c r="U199" s="30"/>
      <c r="V199" s="30"/>
      <c r="W199" s="30"/>
      <c r="X199" s="30"/>
      <c r="Y199" s="30"/>
      <c r="Z199" s="30"/>
      <c r="AA199" s="30"/>
      <c r="AB199" s="30"/>
      <c r="AC199" s="30"/>
      <c r="AD199" s="30"/>
      <c r="AE199" s="30"/>
      <c r="AR199" s="146" t="s">
        <v>477</v>
      </c>
      <c r="AT199" s="146" t="s">
        <v>175</v>
      </c>
      <c r="AU199" s="146" t="s">
        <v>79</v>
      </c>
      <c r="AY199" s="18" t="s">
        <v>173</v>
      </c>
      <c r="BE199" s="147">
        <f>IF(N199="základní",J199,0)</f>
        <v>0</v>
      </c>
      <c r="BF199" s="147">
        <f>IF(N199="snížená",J199,0)</f>
        <v>0</v>
      </c>
      <c r="BG199" s="147">
        <f>IF(N199="zákl. přenesená",J199,0)</f>
        <v>0</v>
      </c>
      <c r="BH199" s="147">
        <f>IF(N199="sníž. přenesená",J199,0)</f>
        <v>0</v>
      </c>
      <c r="BI199" s="147">
        <f>IF(N199="nulová",J199,0)</f>
        <v>0</v>
      </c>
      <c r="BJ199" s="18" t="s">
        <v>76</v>
      </c>
      <c r="BK199" s="147">
        <f>ROUND(I199*H199,2)</f>
        <v>0</v>
      </c>
      <c r="BL199" s="18" t="s">
        <v>477</v>
      </c>
      <c r="BM199" s="146" t="s">
        <v>580</v>
      </c>
    </row>
    <row r="200" spans="1:65" s="12" customFormat="1" ht="22.9" customHeight="1">
      <c r="B200" s="123"/>
      <c r="D200" s="124" t="s">
        <v>69</v>
      </c>
      <c r="E200" s="133" t="s">
        <v>489</v>
      </c>
      <c r="F200" s="133" t="s">
        <v>490</v>
      </c>
      <c r="J200" s="134">
        <f>BK200</f>
        <v>0</v>
      </c>
      <c r="L200" s="123"/>
      <c r="M200" s="127"/>
      <c r="N200" s="128"/>
      <c r="O200" s="128"/>
      <c r="P200" s="129">
        <f>P201</f>
        <v>0</v>
      </c>
      <c r="Q200" s="128"/>
      <c r="R200" s="129">
        <f>R201</f>
        <v>0</v>
      </c>
      <c r="S200" s="128"/>
      <c r="T200" s="130">
        <f>T201</f>
        <v>0</v>
      </c>
      <c r="AR200" s="124" t="s">
        <v>197</v>
      </c>
      <c r="AT200" s="131" t="s">
        <v>69</v>
      </c>
      <c r="AU200" s="131" t="s">
        <v>76</v>
      </c>
      <c r="AY200" s="124" t="s">
        <v>173</v>
      </c>
      <c r="BK200" s="132">
        <f>BK201</f>
        <v>0</v>
      </c>
    </row>
    <row r="201" spans="1:65" s="2" customFormat="1" ht="16.5" customHeight="1">
      <c r="A201" s="30"/>
      <c r="B201" s="135"/>
      <c r="C201" s="136" t="s">
        <v>280</v>
      </c>
      <c r="D201" s="136" t="s">
        <v>175</v>
      </c>
      <c r="E201" s="137" t="s">
        <v>491</v>
      </c>
      <c r="F201" s="138" t="s">
        <v>490</v>
      </c>
      <c r="G201" s="139" t="s">
        <v>476</v>
      </c>
      <c r="H201" s="140">
        <v>1</v>
      </c>
      <c r="I201" s="141"/>
      <c r="J201" s="141">
        <f>ROUND(I201*H201,2)</f>
        <v>0</v>
      </c>
      <c r="K201" s="138" t="s">
        <v>177</v>
      </c>
      <c r="L201" s="31"/>
      <c r="M201" s="142" t="s">
        <v>3</v>
      </c>
      <c r="N201" s="143" t="s">
        <v>41</v>
      </c>
      <c r="O201" s="144">
        <v>0</v>
      </c>
      <c r="P201" s="144">
        <f>O201*H201</f>
        <v>0</v>
      </c>
      <c r="Q201" s="144">
        <v>0</v>
      </c>
      <c r="R201" s="144">
        <f>Q201*H201</f>
        <v>0</v>
      </c>
      <c r="S201" s="144">
        <v>0</v>
      </c>
      <c r="T201" s="145">
        <f>S201*H201</f>
        <v>0</v>
      </c>
      <c r="U201" s="30"/>
      <c r="V201" s="30"/>
      <c r="W201" s="30"/>
      <c r="X201" s="30"/>
      <c r="Y201" s="30"/>
      <c r="Z201" s="30"/>
      <c r="AA201" s="30"/>
      <c r="AB201" s="30"/>
      <c r="AC201" s="30"/>
      <c r="AD201" s="30"/>
      <c r="AE201" s="30"/>
      <c r="AR201" s="146" t="s">
        <v>477</v>
      </c>
      <c r="AT201" s="146" t="s">
        <v>175</v>
      </c>
      <c r="AU201" s="146" t="s">
        <v>79</v>
      </c>
      <c r="AY201" s="18" t="s">
        <v>173</v>
      </c>
      <c r="BE201" s="147">
        <f>IF(N201="základní",J201,0)</f>
        <v>0</v>
      </c>
      <c r="BF201" s="147">
        <f>IF(N201="snížená",J201,0)</f>
        <v>0</v>
      </c>
      <c r="BG201" s="147">
        <f>IF(N201="zákl. přenesená",J201,0)</f>
        <v>0</v>
      </c>
      <c r="BH201" s="147">
        <f>IF(N201="sníž. přenesená",J201,0)</f>
        <v>0</v>
      </c>
      <c r="BI201" s="147">
        <f>IF(N201="nulová",J201,0)</f>
        <v>0</v>
      </c>
      <c r="BJ201" s="18" t="s">
        <v>76</v>
      </c>
      <c r="BK201" s="147">
        <f>ROUND(I201*H201,2)</f>
        <v>0</v>
      </c>
      <c r="BL201" s="18" t="s">
        <v>477</v>
      </c>
      <c r="BM201" s="146" t="s">
        <v>581</v>
      </c>
    </row>
    <row r="202" spans="1:65" s="12" customFormat="1" ht="22.9" customHeight="1">
      <c r="B202" s="123"/>
      <c r="D202" s="124" t="s">
        <v>69</v>
      </c>
      <c r="E202" s="133" t="s">
        <v>492</v>
      </c>
      <c r="F202" s="133" t="s">
        <v>493</v>
      </c>
      <c r="J202" s="134">
        <f>BK202</f>
        <v>0</v>
      </c>
      <c r="L202" s="123"/>
      <c r="M202" s="127"/>
      <c r="N202" s="128"/>
      <c r="O202" s="128"/>
      <c r="P202" s="129">
        <f>P203</f>
        <v>0</v>
      </c>
      <c r="Q202" s="128"/>
      <c r="R202" s="129">
        <f>R203</f>
        <v>0</v>
      </c>
      <c r="S202" s="128"/>
      <c r="T202" s="130">
        <f>T203</f>
        <v>0</v>
      </c>
      <c r="AR202" s="124" t="s">
        <v>197</v>
      </c>
      <c r="AT202" s="131" t="s">
        <v>69</v>
      </c>
      <c r="AU202" s="131" t="s">
        <v>76</v>
      </c>
      <c r="AY202" s="124" t="s">
        <v>173</v>
      </c>
      <c r="BK202" s="132">
        <f>BK203</f>
        <v>0</v>
      </c>
    </row>
    <row r="203" spans="1:65" s="2" customFormat="1" ht="16.5" customHeight="1">
      <c r="A203" s="30"/>
      <c r="B203" s="135"/>
      <c r="C203" s="136" t="s">
        <v>283</v>
      </c>
      <c r="D203" s="136" t="s">
        <v>175</v>
      </c>
      <c r="E203" s="137" t="s">
        <v>494</v>
      </c>
      <c r="F203" s="138" t="s">
        <v>493</v>
      </c>
      <c r="G203" s="139" t="s">
        <v>476</v>
      </c>
      <c r="H203" s="140">
        <v>1</v>
      </c>
      <c r="I203" s="141"/>
      <c r="J203" s="141">
        <f>ROUND(I203*H203,2)</f>
        <v>0</v>
      </c>
      <c r="K203" s="138" t="s">
        <v>177</v>
      </c>
      <c r="L203" s="31"/>
      <c r="M203" s="142" t="s">
        <v>3</v>
      </c>
      <c r="N203" s="143" t="s">
        <v>41</v>
      </c>
      <c r="O203" s="144">
        <v>0</v>
      </c>
      <c r="P203" s="144">
        <f>O203*H203</f>
        <v>0</v>
      </c>
      <c r="Q203" s="144">
        <v>0</v>
      </c>
      <c r="R203" s="144">
        <f>Q203*H203</f>
        <v>0</v>
      </c>
      <c r="S203" s="144">
        <v>0</v>
      </c>
      <c r="T203" s="145">
        <f>S203*H203</f>
        <v>0</v>
      </c>
      <c r="U203" s="30"/>
      <c r="V203" s="30"/>
      <c r="W203" s="30"/>
      <c r="X203" s="30"/>
      <c r="Y203" s="30"/>
      <c r="Z203" s="30"/>
      <c r="AA203" s="30"/>
      <c r="AB203" s="30"/>
      <c r="AC203" s="30"/>
      <c r="AD203" s="30"/>
      <c r="AE203" s="30"/>
      <c r="AR203" s="146" t="s">
        <v>477</v>
      </c>
      <c r="AT203" s="146" t="s">
        <v>175</v>
      </c>
      <c r="AU203" s="146" t="s">
        <v>79</v>
      </c>
      <c r="AY203" s="18" t="s">
        <v>173</v>
      </c>
      <c r="BE203" s="147">
        <f>IF(N203="základní",J203,0)</f>
        <v>0</v>
      </c>
      <c r="BF203" s="147">
        <f>IF(N203="snížená",J203,0)</f>
        <v>0</v>
      </c>
      <c r="BG203" s="147">
        <f>IF(N203="zákl. přenesená",J203,0)</f>
        <v>0</v>
      </c>
      <c r="BH203" s="147">
        <f>IF(N203="sníž. přenesená",J203,0)</f>
        <v>0</v>
      </c>
      <c r="BI203" s="147">
        <f>IF(N203="nulová",J203,0)</f>
        <v>0</v>
      </c>
      <c r="BJ203" s="18" t="s">
        <v>76</v>
      </c>
      <c r="BK203" s="147">
        <f>ROUND(I203*H203,2)</f>
        <v>0</v>
      </c>
      <c r="BL203" s="18" t="s">
        <v>477</v>
      </c>
      <c r="BM203" s="146" t="s">
        <v>582</v>
      </c>
    </row>
    <row r="204" spans="1:65" s="12" customFormat="1" ht="22.9" customHeight="1">
      <c r="B204" s="123"/>
      <c r="D204" s="124" t="s">
        <v>69</v>
      </c>
      <c r="E204" s="133" t="s">
        <v>495</v>
      </c>
      <c r="F204" s="133" t="s">
        <v>496</v>
      </c>
      <c r="J204" s="134">
        <f>BK204</f>
        <v>0</v>
      </c>
      <c r="L204" s="123"/>
      <c r="M204" s="127"/>
      <c r="N204" s="128"/>
      <c r="O204" s="128"/>
      <c r="P204" s="129">
        <f>P205</f>
        <v>0</v>
      </c>
      <c r="Q204" s="128"/>
      <c r="R204" s="129">
        <f>R205</f>
        <v>0</v>
      </c>
      <c r="S204" s="128"/>
      <c r="T204" s="130">
        <f>T205</f>
        <v>0</v>
      </c>
      <c r="AR204" s="124" t="s">
        <v>197</v>
      </c>
      <c r="AT204" s="131" t="s">
        <v>69</v>
      </c>
      <c r="AU204" s="131" t="s">
        <v>76</v>
      </c>
      <c r="AY204" s="124" t="s">
        <v>173</v>
      </c>
      <c r="BK204" s="132">
        <f>BK205</f>
        <v>0</v>
      </c>
    </row>
    <row r="205" spans="1:65" s="2" customFormat="1" ht="16.5" customHeight="1">
      <c r="A205" s="30"/>
      <c r="B205" s="135"/>
      <c r="C205" s="136" t="s">
        <v>287</v>
      </c>
      <c r="D205" s="136" t="s">
        <v>175</v>
      </c>
      <c r="E205" s="137" t="s">
        <v>497</v>
      </c>
      <c r="F205" s="138" t="s">
        <v>496</v>
      </c>
      <c r="G205" s="139" t="s">
        <v>476</v>
      </c>
      <c r="H205" s="140">
        <v>1</v>
      </c>
      <c r="I205" s="141"/>
      <c r="J205" s="141">
        <f>ROUND(I205*H205,2)</f>
        <v>0</v>
      </c>
      <c r="K205" s="138" t="s">
        <v>177</v>
      </c>
      <c r="L205" s="31"/>
      <c r="M205" s="142" t="s">
        <v>3</v>
      </c>
      <c r="N205" s="143" t="s">
        <v>41</v>
      </c>
      <c r="O205" s="144">
        <v>0</v>
      </c>
      <c r="P205" s="144">
        <f>O205*H205</f>
        <v>0</v>
      </c>
      <c r="Q205" s="144">
        <v>0</v>
      </c>
      <c r="R205" s="144">
        <f>Q205*H205</f>
        <v>0</v>
      </c>
      <c r="S205" s="144">
        <v>0</v>
      </c>
      <c r="T205" s="145">
        <f>S205*H205</f>
        <v>0</v>
      </c>
      <c r="U205" s="30"/>
      <c r="V205" s="30"/>
      <c r="W205" s="30"/>
      <c r="X205" s="30"/>
      <c r="Y205" s="30"/>
      <c r="Z205" s="30"/>
      <c r="AA205" s="30"/>
      <c r="AB205" s="30"/>
      <c r="AC205" s="30"/>
      <c r="AD205" s="30"/>
      <c r="AE205" s="30"/>
      <c r="AR205" s="146" t="s">
        <v>477</v>
      </c>
      <c r="AT205" s="146" t="s">
        <v>175</v>
      </c>
      <c r="AU205" s="146" t="s">
        <v>79</v>
      </c>
      <c r="AY205" s="18" t="s">
        <v>173</v>
      </c>
      <c r="BE205" s="147">
        <f>IF(N205="základní",J205,0)</f>
        <v>0</v>
      </c>
      <c r="BF205" s="147">
        <f>IF(N205="snížená",J205,0)</f>
        <v>0</v>
      </c>
      <c r="BG205" s="147">
        <f>IF(N205="zákl. přenesená",J205,0)</f>
        <v>0</v>
      </c>
      <c r="BH205" s="147">
        <f>IF(N205="sníž. přenesená",J205,0)</f>
        <v>0</v>
      </c>
      <c r="BI205" s="147">
        <f>IF(N205="nulová",J205,0)</f>
        <v>0</v>
      </c>
      <c r="BJ205" s="18" t="s">
        <v>76</v>
      </c>
      <c r="BK205" s="147">
        <f>ROUND(I205*H205,2)</f>
        <v>0</v>
      </c>
      <c r="BL205" s="18" t="s">
        <v>477</v>
      </c>
      <c r="BM205" s="146" t="s">
        <v>583</v>
      </c>
    </row>
    <row r="206" spans="1:65" s="12" customFormat="1" ht="22.9" customHeight="1">
      <c r="B206" s="123"/>
      <c r="D206" s="124" t="s">
        <v>69</v>
      </c>
      <c r="E206" s="133" t="s">
        <v>498</v>
      </c>
      <c r="F206" s="133" t="s">
        <v>499</v>
      </c>
      <c r="J206" s="134">
        <f>BK206</f>
        <v>0</v>
      </c>
      <c r="L206" s="123"/>
      <c r="M206" s="127"/>
      <c r="N206" s="128"/>
      <c r="O206" s="128"/>
      <c r="P206" s="129">
        <f>P207</f>
        <v>0</v>
      </c>
      <c r="Q206" s="128"/>
      <c r="R206" s="129">
        <f>R207</f>
        <v>0</v>
      </c>
      <c r="S206" s="128"/>
      <c r="T206" s="130">
        <f>T207</f>
        <v>0</v>
      </c>
      <c r="AR206" s="124" t="s">
        <v>197</v>
      </c>
      <c r="AT206" s="131" t="s">
        <v>69</v>
      </c>
      <c r="AU206" s="131" t="s">
        <v>76</v>
      </c>
      <c r="AY206" s="124" t="s">
        <v>173</v>
      </c>
      <c r="BK206" s="132">
        <f>BK207</f>
        <v>0</v>
      </c>
    </row>
    <row r="207" spans="1:65" s="2" customFormat="1" ht="16.5" customHeight="1">
      <c r="A207" s="30"/>
      <c r="B207" s="135"/>
      <c r="C207" s="136" t="s">
        <v>290</v>
      </c>
      <c r="D207" s="136" t="s">
        <v>175</v>
      </c>
      <c r="E207" s="137" t="s">
        <v>500</v>
      </c>
      <c r="F207" s="138" t="s">
        <v>499</v>
      </c>
      <c r="G207" s="139" t="s">
        <v>476</v>
      </c>
      <c r="H207" s="140">
        <v>1</v>
      </c>
      <c r="I207" s="141"/>
      <c r="J207" s="141">
        <f>ROUND(I207*H207,2)</f>
        <v>0</v>
      </c>
      <c r="K207" s="138" t="s">
        <v>177</v>
      </c>
      <c r="L207" s="31"/>
      <c r="M207" s="142" t="s">
        <v>3</v>
      </c>
      <c r="N207" s="143" t="s">
        <v>41</v>
      </c>
      <c r="O207" s="144">
        <v>0</v>
      </c>
      <c r="P207" s="144">
        <f>O207*H207</f>
        <v>0</v>
      </c>
      <c r="Q207" s="144">
        <v>0</v>
      </c>
      <c r="R207" s="144">
        <f>Q207*H207</f>
        <v>0</v>
      </c>
      <c r="S207" s="144">
        <v>0</v>
      </c>
      <c r="T207" s="145">
        <f>S207*H207</f>
        <v>0</v>
      </c>
      <c r="U207" s="30"/>
      <c r="V207" s="30"/>
      <c r="W207" s="30"/>
      <c r="X207" s="30"/>
      <c r="Y207" s="30"/>
      <c r="Z207" s="30"/>
      <c r="AA207" s="30"/>
      <c r="AB207" s="30"/>
      <c r="AC207" s="30"/>
      <c r="AD207" s="30"/>
      <c r="AE207" s="30"/>
      <c r="AR207" s="146" t="s">
        <v>477</v>
      </c>
      <c r="AT207" s="146" t="s">
        <v>175</v>
      </c>
      <c r="AU207" s="146" t="s">
        <v>79</v>
      </c>
      <c r="AY207" s="18" t="s">
        <v>173</v>
      </c>
      <c r="BE207" s="147">
        <f>IF(N207="základní",J207,0)</f>
        <v>0</v>
      </c>
      <c r="BF207" s="147">
        <f>IF(N207="snížená",J207,0)</f>
        <v>0</v>
      </c>
      <c r="BG207" s="147">
        <f>IF(N207="zákl. přenesená",J207,0)</f>
        <v>0</v>
      </c>
      <c r="BH207" s="147">
        <f>IF(N207="sníž. přenesená",J207,0)</f>
        <v>0</v>
      </c>
      <c r="BI207" s="147">
        <f>IF(N207="nulová",J207,0)</f>
        <v>0</v>
      </c>
      <c r="BJ207" s="18" t="s">
        <v>76</v>
      </c>
      <c r="BK207" s="147">
        <f>ROUND(I207*H207,2)</f>
        <v>0</v>
      </c>
      <c r="BL207" s="18" t="s">
        <v>477</v>
      </c>
      <c r="BM207" s="146" t="s">
        <v>584</v>
      </c>
    </row>
    <row r="208" spans="1:65" s="12" customFormat="1" ht="22.9" customHeight="1">
      <c r="B208" s="123"/>
      <c r="D208" s="124" t="s">
        <v>69</v>
      </c>
      <c r="E208" s="133" t="s">
        <v>501</v>
      </c>
      <c r="F208" s="133" t="s">
        <v>502</v>
      </c>
      <c r="J208" s="134">
        <f>BK208</f>
        <v>0</v>
      </c>
      <c r="L208" s="123"/>
      <c r="M208" s="127"/>
      <c r="N208" s="128"/>
      <c r="O208" s="128"/>
      <c r="P208" s="129">
        <f>P209</f>
        <v>0</v>
      </c>
      <c r="Q208" s="128"/>
      <c r="R208" s="129">
        <f>R209</f>
        <v>0</v>
      </c>
      <c r="S208" s="128"/>
      <c r="T208" s="130">
        <f>T209</f>
        <v>0</v>
      </c>
      <c r="AR208" s="124" t="s">
        <v>197</v>
      </c>
      <c r="AT208" s="131" t="s">
        <v>69</v>
      </c>
      <c r="AU208" s="131" t="s">
        <v>76</v>
      </c>
      <c r="AY208" s="124" t="s">
        <v>173</v>
      </c>
      <c r="BK208" s="132">
        <f>BK209</f>
        <v>0</v>
      </c>
    </row>
    <row r="209" spans="1:65" s="2" customFormat="1" ht="16.5" customHeight="1">
      <c r="A209" s="30"/>
      <c r="B209" s="135"/>
      <c r="C209" s="136" t="s">
        <v>297</v>
      </c>
      <c r="D209" s="136" t="s">
        <v>175</v>
      </c>
      <c r="E209" s="137" t="s">
        <v>503</v>
      </c>
      <c r="F209" s="138" t="s">
        <v>504</v>
      </c>
      <c r="G209" s="139" t="s">
        <v>476</v>
      </c>
      <c r="H209" s="140">
        <v>1</v>
      </c>
      <c r="I209" s="141"/>
      <c r="J209" s="141">
        <f>ROUND(I209*H209,2)</f>
        <v>0</v>
      </c>
      <c r="K209" s="138" t="s">
        <v>177</v>
      </c>
      <c r="L209" s="31"/>
      <c r="M209" s="142" t="s">
        <v>3</v>
      </c>
      <c r="N209" s="143" t="s">
        <v>41</v>
      </c>
      <c r="O209" s="144">
        <v>0</v>
      </c>
      <c r="P209" s="144">
        <f>O209*H209</f>
        <v>0</v>
      </c>
      <c r="Q209" s="144">
        <v>0</v>
      </c>
      <c r="R209" s="144">
        <f>Q209*H209</f>
        <v>0</v>
      </c>
      <c r="S209" s="144">
        <v>0</v>
      </c>
      <c r="T209" s="145">
        <f>S209*H209</f>
        <v>0</v>
      </c>
      <c r="U209" s="30"/>
      <c r="V209" s="30"/>
      <c r="W209" s="30"/>
      <c r="X209" s="30"/>
      <c r="Y209" s="30"/>
      <c r="Z209" s="30"/>
      <c r="AA209" s="30"/>
      <c r="AB209" s="30"/>
      <c r="AC209" s="30"/>
      <c r="AD209" s="30"/>
      <c r="AE209" s="30"/>
      <c r="AR209" s="146" t="s">
        <v>477</v>
      </c>
      <c r="AT209" s="146" t="s">
        <v>175</v>
      </c>
      <c r="AU209" s="146" t="s">
        <v>79</v>
      </c>
      <c r="AY209" s="18" t="s">
        <v>173</v>
      </c>
      <c r="BE209" s="147">
        <f>IF(N209="základní",J209,0)</f>
        <v>0</v>
      </c>
      <c r="BF209" s="147">
        <f>IF(N209="snížená",J209,0)</f>
        <v>0</v>
      </c>
      <c r="BG209" s="147">
        <f>IF(N209="zákl. přenesená",J209,0)</f>
        <v>0</v>
      </c>
      <c r="BH209" s="147">
        <f>IF(N209="sníž. přenesená",J209,0)</f>
        <v>0</v>
      </c>
      <c r="BI209" s="147">
        <f>IF(N209="nulová",J209,0)</f>
        <v>0</v>
      </c>
      <c r="BJ209" s="18" t="s">
        <v>76</v>
      </c>
      <c r="BK209" s="147">
        <f>ROUND(I209*H209,2)</f>
        <v>0</v>
      </c>
      <c r="BL209" s="18" t="s">
        <v>477</v>
      </c>
      <c r="BM209" s="146" t="s">
        <v>585</v>
      </c>
    </row>
    <row r="210" spans="1:65" s="12" customFormat="1" ht="22.9" customHeight="1">
      <c r="B210" s="123"/>
      <c r="D210" s="124" t="s">
        <v>69</v>
      </c>
      <c r="E210" s="133" t="s">
        <v>505</v>
      </c>
      <c r="F210" s="133" t="s">
        <v>506</v>
      </c>
      <c r="J210" s="134">
        <f>BK210</f>
        <v>0</v>
      </c>
      <c r="L210" s="123"/>
      <c r="M210" s="127"/>
      <c r="N210" s="128"/>
      <c r="O210" s="128"/>
      <c r="P210" s="129">
        <f>P211</f>
        <v>0</v>
      </c>
      <c r="Q210" s="128"/>
      <c r="R210" s="129">
        <f>R211</f>
        <v>0</v>
      </c>
      <c r="S210" s="128"/>
      <c r="T210" s="130">
        <f>T211</f>
        <v>0</v>
      </c>
      <c r="AR210" s="124" t="s">
        <v>197</v>
      </c>
      <c r="AT210" s="131" t="s">
        <v>69</v>
      </c>
      <c r="AU210" s="131" t="s">
        <v>76</v>
      </c>
      <c r="AY210" s="124" t="s">
        <v>173</v>
      </c>
      <c r="BK210" s="132">
        <f>BK211</f>
        <v>0</v>
      </c>
    </row>
    <row r="211" spans="1:65" s="2" customFormat="1" ht="16.5" customHeight="1">
      <c r="A211" s="30"/>
      <c r="B211" s="135"/>
      <c r="C211" s="136" t="s">
        <v>301</v>
      </c>
      <c r="D211" s="136" t="s">
        <v>175</v>
      </c>
      <c r="E211" s="137" t="s">
        <v>507</v>
      </c>
      <c r="F211" s="138" t="s">
        <v>506</v>
      </c>
      <c r="G211" s="139" t="s">
        <v>476</v>
      </c>
      <c r="H211" s="140">
        <v>1</v>
      </c>
      <c r="I211" s="141"/>
      <c r="J211" s="141">
        <f>ROUND(I211*H211,2)</f>
        <v>0</v>
      </c>
      <c r="K211" s="138" t="s">
        <v>177</v>
      </c>
      <c r="L211" s="31"/>
      <c r="M211" s="181" t="s">
        <v>3</v>
      </c>
      <c r="N211" s="182" t="s">
        <v>41</v>
      </c>
      <c r="O211" s="183">
        <v>0</v>
      </c>
      <c r="P211" s="183">
        <f>O211*H211</f>
        <v>0</v>
      </c>
      <c r="Q211" s="183">
        <v>0</v>
      </c>
      <c r="R211" s="183">
        <f>Q211*H211</f>
        <v>0</v>
      </c>
      <c r="S211" s="183">
        <v>0</v>
      </c>
      <c r="T211" s="184">
        <f>S211*H211</f>
        <v>0</v>
      </c>
      <c r="U211" s="30"/>
      <c r="V211" s="30"/>
      <c r="W211" s="30"/>
      <c r="X211" s="30"/>
      <c r="Y211" s="30"/>
      <c r="Z211" s="30"/>
      <c r="AA211" s="30"/>
      <c r="AB211" s="30"/>
      <c r="AC211" s="30"/>
      <c r="AD211" s="30"/>
      <c r="AE211" s="30"/>
      <c r="AR211" s="146" t="s">
        <v>477</v>
      </c>
      <c r="AT211" s="146" t="s">
        <v>175</v>
      </c>
      <c r="AU211" s="146" t="s">
        <v>79</v>
      </c>
      <c r="AY211" s="18" t="s">
        <v>173</v>
      </c>
      <c r="BE211" s="147">
        <f>IF(N211="základní",J211,0)</f>
        <v>0</v>
      </c>
      <c r="BF211" s="147">
        <f>IF(N211="snížená",J211,0)</f>
        <v>0</v>
      </c>
      <c r="BG211" s="147">
        <f>IF(N211="zákl. přenesená",J211,0)</f>
        <v>0</v>
      </c>
      <c r="BH211" s="147">
        <f>IF(N211="sníž. přenesená",J211,0)</f>
        <v>0</v>
      </c>
      <c r="BI211" s="147">
        <f>IF(N211="nulová",J211,0)</f>
        <v>0</v>
      </c>
      <c r="BJ211" s="18" t="s">
        <v>76</v>
      </c>
      <c r="BK211" s="147">
        <f>ROUND(I211*H211,2)</f>
        <v>0</v>
      </c>
      <c r="BL211" s="18" t="s">
        <v>477</v>
      </c>
      <c r="BM211" s="146" t="s">
        <v>586</v>
      </c>
    </row>
    <row r="212" spans="1:65" s="2" customFormat="1" ht="6.95" customHeight="1">
      <c r="A212" s="30"/>
      <c r="B212" s="40"/>
      <c r="C212" s="41"/>
      <c r="D212" s="41"/>
      <c r="E212" s="41"/>
      <c r="F212" s="41"/>
      <c r="G212" s="41"/>
      <c r="H212" s="41"/>
      <c r="I212" s="41"/>
      <c r="J212" s="41"/>
      <c r="K212" s="41"/>
      <c r="L212" s="31"/>
      <c r="M212" s="30"/>
      <c r="O212" s="30"/>
      <c r="P212" s="30"/>
      <c r="Q212" s="30"/>
      <c r="R212" s="30"/>
      <c r="S212" s="30"/>
      <c r="T212" s="30"/>
      <c r="U212" s="30"/>
      <c r="V212" s="30"/>
      <c r="W212" s="30"/>
      <c r="X212" s="30"/>
      <c r="Y212" s="30"/>
      <c r="Z212" s="30"/>
      <c r="AA212" s="30"/>
      <c r="AB212" s="30"/>
      <c r="AC212" s="30"/>
      <c r="AD212" s="30"/>
      <c r="AE212" s="30"/>
    </row>
  </sheetData>
  <autoFilter ref="C94:K211"/>
  <mergeCells count="8">
    <mergeCell ref="E85:H85"/>
    <mergeCell ref="E87:H87"/>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333"/>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6"/>
    </row>
    <row r="2" spans="1:46" s="1" customFormat="1" ht="36.950000000000003" customHeight="1">
      <c r="L2" s="286" t="s">
        <v>6</v>
      </c>
      <c r="M2" s="273"/>
      <c r="N2" s="273"/>
      <c r="O2" s="273"/>
      <c r="P2" s="273"/>
      <c r="Q2" s="273"/>
      <c r="R2" s="273"/>
      <c r="S2" s="273"/>
      <c r="T2" s="273"/>
      <c r="U2" s="273"/>
      <c r="V2" s="273"/>
      <c r="AT2" s="18" t="s">
        <v>85</v>
      </c>
    </row>
    <row r="3" spans="1:46" s="1" customFormat="1" ht="6.95" customHeight="1">
      <c r="B3" s="19"/>
      <c r="C3" s="20"/>
      <c r="D3" s="20"/>
      <c r="E3" s="20"/>
      <c r="F3" s="20"/>
      <c r="G3" s="20"/>
      <c r="H3" s="20"/>
      <c r="I3" s="20"/>
      <c r="J3" s="20"/>
      <c r="K3" s="20"/>
      <c r="L3" s="21"/>
      <c r="AT3" s="18" t="s">
        <v>79</v>
      </c>
    </row>
    <row r="4" spans="1:46" s="1" customFormat="1" ht="24.95" customHeight="1">
      <c r="B4" s="21"/>
      <c r="D4" s="22" t="s">
        <v>125</v>
      </c>
      <c r="L4" s="21"/>
      <c r="M4" s="87" t="s">
        <v>11</v>
      </c>
      <c r="AT4" s="18" t="s">
        <v>4</v>
      </c>
    </row>
    <row r="5" spans="1:46" s="1" customFormat="1" ht="6.95" customHeight="1">
      <c r="B5" s="21"/>
      <c r="L5" s="21"/>
    </row>
    <row r="6" spans="1:46" s="1" customFormat="1" ht="12" customHeight="1">
      <c r="B6" s="21"/>
      <c r="D6" s="27" t="s">
        <v>15</v>
      </c>
      <c r="L6" s="21"/>
    </row>
    <row r="7" spans="1:46" s="1" customFormat="1" ht="16.5" customHeight="1">
      <c r="B7" s="21"/>
      <c r="E7" s="296" t="str">
        <f>'Rekapitulace stavby'!K6</f>
        <v>Oprava traťového úseku Hanušovice - Jeseník</v>
      </c>
      <c r="F7" s="297"/>
      <c r="G7" s="297"/>
      <c r="H7" s="297"/>
      <c r="L7" s="21"/>
    </row>
    <row r="8" spans="1:46" s="2" customFormat="1" ht="12" customHeight="1">
      <c r="A8" s="30"/>
      <c r="B8" s="31"/>
      <c r="C8" s="30"/>
      <c r="D8" s="27" t="s">
        <v>126</v>
      </c>
      <c r="E8" s="30"/>
      <c r="F8" s="30"/>
      <c r="G8" s="30"/>
      <c r="H8" s="30"/>
      <c r="I8" s="30"/>
      <c r="J8" s="30"/>
      <c r="K8" s="30"/>
      <c r="L8" s="88"/>
      <c r="S8" s="30"/>
      <c r="T8" s="30"/>
      <c r="U8" s="30"/>
      <c r="V8" s="30"/>
      <c r="W8" s="30"/>
      <c r="X8" s="30"/>
      <c r="Y8" s="30"/>
      <c r="Z8" s="30"/>
      <c r="AA8" s="30"/>
      <c r="AB8" s="30"/>
      <c r="AC8" s="30"/>
      <c r="AD8" s="30"/>
      <c r="AE8" s="30"/>
    </row>
    <row r="9" spans="1:46" s="2" customFormat="1" ht="24.75" customHeight="1">
      <c r="A9" s="30"/>
      <c r="B9" s="31"/>
      <c r="C9" s="30"/>
      <c r="D9" s="30"/>
      <c r="E9" s="267" t="s">
        <v>587</v>
      </c>
      <c r="F9" s="298"/>
      <c r="G9" s="298"/>
      <c r="H9" s="298"/>
      <c r="I9" s="30"/>
      <c r="J9" s="30"/>
      <c r="K9" s="30"/>
      <c r="L9" s="88"/>
      <c r="S9" s="30"/>
      <c r="T9" s="30"/>
      <c r="U9" s="30"/>
      <c r="V9" s="30"/>
      <c r="W9" s="30"/>
      <c r="X9" s="30"/>
      <c r="Y9" s="30"/>
      <c r="Z9" s="30"/>
      <c r="AA9" s="30"/>
      <c r="AB9" s="30"/>
      <c r="AC9" s="30"/>
      <c r="AD9" s="30"/>
      <c r="AE9" s="30"/>
    </row>
    <row r="10" spans="1:46" s="2" customFormat="1">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c r="A12" s="30"/>
      <c r="B12" s="31"/>
      <c r="C12" s="30"/>
      <c r="D12" s="27" t="s">
        <v>19</v>
      </c>
      <c r="E12" s="30"/>
      <c r="F12" s="25" t="s">
        <v>20</v>
      </c>
      <c r="G12" s="30"/>
      <c r="H12" s="30"/>
      <c r="I12" s="27" t="s">
        <v>21</v>
      </c>
      <c r="J12" s="48" t="str">
        <f>'Rekapitulace stavby'!AN8</f>
        <v>26. 3. 2020</v>
      </c>
      <c r="K12" s="30"/>
      <c r="L12" s="88"/>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c r="A14" s="30"/>
      <c r="B14" s="31"/>
      <c r="C14" s="30"/>
      <c r="D14" s="27" t="s">
        <v>23</v>
      </c>
      <c r="E14" s="30"/>
      <c r="F14" s="30"/>
      <c r="G14" s="30"/>
      <c r="H14" s="30"/>
      <c r="I14" s="27" t="s">
        <v>24</v>
      </c>
      <c r="J14" s="25" t="s">
        <v>3</v>
      </c>
      <c r="K14" s="30"/>
      <c r="L14" s="88"/>
      <c r="S14" s="30"/>
      <c r="T14" s="30"/>
      <c r="U14" s="30"/>
      <c r="V14" s="30"/>
      <c r="W14" s="30"/>
      <c r="X14" s="30"/>
      <c r="Y14" s="30"/>
      <c r="Z14" s="30"/>
      <c r="AA14" s="30"/>
      <c r="AB14" s="30"/>
      <c r="AC14" s="30"/>
      <c r="AD14" s="30"/>
      <c r="AE14" s="30"/>
    </row>
    <row r="15" spans="1:46" s="2" customFormat="1" ht="18" customHeight="1">
      <c r="A15" s="30"/>
      <c r="B15" s="31"/>
      <c r="C15" s="30"/>
      <c r="D15" s="30"/>
      <c r="E15" s="25" t="s">
        <v>25</v>
      </c>
      <c r="F15" s="30"/>
      <c r="G15" s="30"/>
      <c r="H15" s="30"/>
      <c r="I15" s="27" t="s">
        <v>26</v>
      </c>
      <c r="J15" s="25" t="s">
        <v>3</v>
      </c>
      <c r="K15" s="30"/>
      <c r="L15" s="88"/>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c r="A17" s="30"/>
      <c r="B17" s="31"/>
      <c r="C17" s="30"/>
      <c r="D17" s="27" t="s">
        <v>27</v>
      </c>
      <c r="E17" s="30"/>
      <c r="F17" s="30"/>
      <c r="G17" s="30"/>
      <c r="H17" s="30"/>
      <c r="I17" s="27" t="s">
        <v>24</v>
      </c>
      <c r="J17" s="25" t="s">
        <v>3</v>
      </c>
      <c r="K17" s="30"/>
      <c r="L17" s="88"/>
      <c r="S17" s="30"/>
      <c r="T17" s="30"/>
      <c r="U17" s="30"/>
      <c r="V17" s="30"/>
      <c r="W17" s="30"/>
      <c r="X17" s="30"/>
      <c r="Y17" s="30"/>
      <c r="Z17" s="30"/>
      <c r="AA17" s="30"/>
      <c r="AB17" s="30"/>
      <c r="AC17" s="30"/>
      <c r="AD17" s="30"/>
      <c r="AE17" s="30"/>
    </row>
    <row r="18" spans="1:31" s="2" customFormat="1" ht="18" customHeight="1">
      <c r="A18" s="30"/>
      <c r="B18" s="31"/>
      <c r="C18" s="30"/>
      <c r="D18" s="30"/>
      <c r="E18" s="25" t="s">
        <v>28</v>
      </c>
      <c r="F18" s="30"/>
      <c r="G18" s="30"/>
      <c r="H18" s="30"/>
      <c r="I18" s="27" t="s">
        <v>26</v>
      </c>
      <c r="J18" s="25" t="s">
        <v>3</v>
      </c>
      <c r="K18" s="30"/>
      <c r="L18" s="88"/>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c r="A20" s="30"/>
      <c r="B20" s="31"/>
      <c r="C20" s="30"/>
      <c r="D20" s="27" t="s">
        <v>29</v>
      </c>
      <c r="E20" s="30"/>
      <c r="F20" s="30"/>
      <c r="G20" s="30"/>
      <c r="H20" s="30"/>
      <c r="I20" s="27" t="s">
        <v>24</v>
      </c>
      <c r="J20" s="25" t="s">
        <v>3</v>
      </c>
      <c r="K20" s="30"/>
      <c r="L20" s="88"/>
      <c r="S20" s="30"/>
      <c r="T20" s="30"/>
      <c r="U20" s="30"/>
      <c r="V20" s="30"/>
      <c r="W20" s="30"/>
      <c r="X20" s="30"/>
      <c r="Y20" s="30"/>
      <c r="Z20" s="30"/>
      <c r="AA20" s="30"/>
      <c r="AB20" s="30"/>
      <c r="AC20" s="30"/>
      <c r="AD20" s="30"/>
      <c r="AE20" s="30"/>
    </row>
    <row r="21" spans="1:31" s="2" customFormat="1" ht="18" customHeight="1">
      <c r="A21" s="30"/>
      <c r="B21" s="31"/>
      <c r="C21" s="30"/>
      <c r="D21" s="30"/>
      <c r="E21" s="25" t="s">
        <v>509</v>
      </c>
      <c r="F21" s="30"/>
      <c r="G21" s="30"/>
      <c r="H21" s="30"/>
      <c r="I21" s="27" t="s">
        <v>26</v>
      </c>
      <c r="J21" s="25" t="s">
        <v>3</v>
      </c>
      <c r="K21" s="30"/>
      <c r="L21" s="88"/>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c r="A23" s="30"/>
      <c r="B23" s="31"/>
      <c r="C23" s="30"/>
      <c r="D23" s="27" t="s">
        <v>32</v>
      </c>
      <c r="E23" s="30"/>
      <c r="F23" s="30"/>
      <c r="G23" s="30"/>
      <c r="H23" s="30"/>
      <c r="I23" s="27" t="s">
        <v>24</v>
      </c>
      <c r="J23" s="25" t="s">
        <v>3</v>
      </c>
      <c r="K23" s="30"/>
      <c r="L23" s="88"/>
      <c r="S23" s="30"/>
      <c r="T23" s="30"/>
      <c r="U23" s="30"/>
      <c r="V23" s="30"/>
      <c r="W23" s="30"/>
      <c r="X23" s="30"/>
      <c r="Y23" s="30"/>
      <c r="Z23" s="30"/>
      <c r="AA23" s="30"/>
      <c r="AB23" s="30"/>
      <c r="AC23" s="30"/>
      <c r="AD23" s="30"/>
      <c r="AE23" s="30"/>
    </row>
    <row r="24" spans="1:31" s="2" customFormat="1" ht="18" customHeight="1">
      <c r="A24" s="30"/>
      <c r="B24" s="31"/>
      <c r="C24" s="30"/>
      <c r="D24" s="30"/>
      <c r="E24" s="25" t="s">
        <v>33</v>
      </c>
      <c r="F24" s="30"/>
      <c r="G24" s="30"/>
      <c r="H24" s="30"/>
      <c r="I24" s="27" t="s">
        <v>26</v>
      </c>
      <c r="J24" s="25" t="s">
        <v>3</v>
      </c>
      <c r="K24" s="30"/>
      <c r="L24" s="88"/>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c r="A26" s="30"/>
      <c r="B26" s="31"/>
      <c r="C26" s="30"/>
      <c r="D26" s="27" t="s">
        <v>34</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c r="A27" s="89"/>
      <c r="B27" s="90"/>
      <c r="C27" s="89"/>
      <c r="D27" s="89"/>
      <c r="E27" s="275" t="s">
        <v>3</v>
      </c>
      <c r="F27" s="275"/>
      <c r="G27" s="275"/>
      <c r="H27" s="275"/>
      <c r="I27" s="89"/>
      <c r="J27" s="89"/>
      <c r="K27" s="89"/>
      <c r="L27" s="91"/>
      <c r="S27" s="89"/>
      <c r="T27" s="89"/>
      <c r="U27" s="89"/>
      <c r="V27" s="89"/>
      <c r="W27" s="89"/>
      <c r="X27" s="89"/>
      <c r="Y27" s="89"/>
      <c r="Z27" s="89"/>
      <c r="AA27" s="89"/>
      <c r="AB27" s="89"/>
      <c r="AC27" s="89"/>
      <c r="AD27" s="89"/>
      <c r="AE27" s="89"/>
    </row>
    <row r="28" spans="1:31" s="2" customFormat="1" ht="6.95" customHeight="1">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c r="A30" s="30"/>
      <c r="B30" s="31"/>
      <c r="C30" s="30"/>
      <c r="D30" s="92" t="s">
        <v>36</v>
      </c>
      <c r="E30" s="30"/>
      <c r="F30" s="30"/>
      <c r="G30" s="30"/>
      <c r="H30" s="30"/>
      <c r="I30" s="30"/>
      <c r="J30" s="64">
        <f>ROUND(J99, 2)</f>
        <v>0</v>
      </c>
      <c r="K30" s="30"/>
      <c r="L30" s="88"/>
      <c r="S30" s="30"/>
      <c r="T30" s="30"/>
      <c r="U30" s="30"/>
      <c r="V30" s="30"/>
      <c r="W30" s="30"/>
      <c r="X30" s="30"/>
      <c r="Y30" s="30"/>
      <c r="Z30" s="30"/>
      <c r="AA30" s="30"/>
      <c r="AB30" s="30"/>
      <c r="AC30" s="30"/>
      <c r="AD30" s="30"/>
      <c r="AE30" s="30"/>
    </row>
    <row r="31" spans="1:31" s="2" customFormat="1" ht="6.95" customHeight="1">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c r="A32" s="30"/>
      <c r="B32" s="31"/>
      <c r="C32" s="30"/>
      <c r="D32" s="30"/>
      <c r="E32" s="30"/>
      <c r="F32" s="34" t="s">
        <v>38</v>
      </c>
      <c r="G32" s="30"/>
      <c r="H32" s="30"/>
      <c r="I32" s="34" t="s">
        <v>37</v>
      </c>
      <c r="J32" s="34" t="s">
        <v>39</v>
      </c>
      <c r="K32" s="30"/>
      <c r="L32" s="88"/>
      <c r="S32" s="30"/>
      <c r="T32" s="30"/>
      <c r="U32" s="30"/>
      <c r="V32" s="30"/>
      <c r="W32" s="30"/>
      <c r="X32" s="30"/>
      <c r="Y32" s="30"/>
      <c r="Z32" s="30"/>
      <c r="AA32" s="30"/>
      <c r="AB32" s="30"/>
      <c r="AC32" s="30"/>
      <c r="AD32" s="30"/>
      <c r="AE32" s="30"/>
    </row>
    <row r="33" spans="1:31" s="2" customFormat="1" ht="14.45" customHeight="1">
      <c r="A33" s="30"/>
      <c r="B33" s="31"/>
      <c r="C33" s="30"/>
      <c r="D33" s="93" t="s">
        <v>40</v>
      </c>
      <c r="E33" s="27" t="s">
        <v>41</v>
      </c>
      <c r="F33" s="94">
        <f>ROUND((SUM(BE99:BE332)),  2)</f>
        <v>0</v>
      </c>
      <c r="G33" s="30"/>
      <c r="H33" s="30"/>
      <c r="I33" s="95">
        <v>0.21</v>
      </c>
      <c r="J33" s="94">
        <f>ROUND(((SUM(BE99:BE332))*I33),  2)</f>
        <v>0</v>
      </c>
      <c r="K33" s="30"/>
      <c r="L33" s="88"/>
      <c r="S33" s="30"/>
      <c r="T33" s="30"/>
      <c r="U33" s="30"/>
      <c r="V33" s="30"/>
      <c r="W33" s="30"/>
      <c r="X33" s="30"/>
      <c r="Y33" s="30"/>
      <c r="Z33" s="30"/>
      <c r="AA33" s="30"/>
      <c r="AB33" s="30"/>
      <c r="AC33" s="30"/>
      <c r="AD33" s="30"/>
      <c r="AE33" s="30"/>
    </row>
    <row r="34" spans="1:31" s="2" customFormat="1" ht="14.45" customHeight="1">
      <c r="A34" s="30"/>
      <c r="B34" s="31"/>
      <c r="C34" s="30"/>
      <c r="D34" s="30"/>
      <c r="E34" s="27" t="s">
        <v>42</v>
      </c>
      <c r="F34" s="94">
        <f>ROUND((SUM(BF99:BF332)),  2)</f>
        <v>0</v>
      </c>
      <c r="G34" s="30"/>
      <c r="H34" s="30"/>
      <c r="I34" s="95">
        <v>0.15</v>
      </c>
      <c r="J34" s="94">
        <f>ROUND(((SUM(BF99:BF332))*I34),  2)</f>
        <v>0</v>
      </c>
      <c r="K34" s="30"/>
      <c r="L34" s="88"/>
      <c r="S34" s="30"/>
      <c r="T34" s="30"/>
      <c r="U34" s="30"/>
      <c r="V34" s="30"/>
      <c r="W34" s="30"/>
      <c r="X34" s="30"/>
      <c r="Y34" s="30"/>
      <c r="Z34" s="30"/>
      <c r="AA34" s="30"/>
      <c r="AB34" s="30"/>
      <c r="AC34" s="30"/>
      <c r="AD34" s="30"/>
      <c r="AE34" s="30"/>
    </row>
    <row r="35" spans="1:31" s="2" customFormat="1" ht="14.45" hidden="1" customHeight="1">
      <c r="A35" s="30"/>
      <c r="B35" s="31"/>
      <c r="C35" s="30"/>
      <c r="D35" s="30"/>
      <c r="E35" s="27" t="s">
        <v>43</v>
      </c>
      <c r="F35" s="94">
        <f>ROUND((SUM(BG99:BG332)),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c r="A36" s="30"/>
      <c r="B36" s="31"/>
      <c r="C36" s="30"/>
      <c r="D36" s="30"/>
      <c r="E36" s="27" t="s">
        <v>44</v>
      </c>
      <c r="F36" s="94">
        <f>ROUND((SUM(BH99:BH332)),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c r="A37" s="30"/>
      <c r="B37" s="31"/>
      <c r="C37" s="30"/>
      <c r="D37" s="30"/>
      <c r="E37" s="27" t="s">
        <v>45</v>
      </c>
      <c r="F37" s="94">
        <f>ROUND((SUM(BI99:BI332)),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c r="A39" s="30"/>
      <c r="B39" s="31"/>
      <c r="C39" s="96"/>
      <c r="D39" s="97" t="s">
        <v>46</v>
      </c>
      <c r="E39" s="53"/>
      <c r="F39" s="53"/>
      <c r="G39" s="98" t="s">
        <v>47</v>
      </c>
      <c r="H39" s="99" t="s">
        <v>48</v>
      </c>
      <c r="I39" s="53"/>
      <c r="J39" s="100">
        <f>SUM(J30:J37)</f>
        <v>0</v>
      </c>
      <c r="K39" s="101"/>
      <c r="L39" s="88"/>
      <c r="S39" s="30"/>
      <c r="T39" s="30"/>
      <c r="U39" s="30"/>
      <c r="V39" s="30"/>
      <c r="W39" s="30"/>
      <c r="X39" s="30"/>
      <c r="Y39" s="30"/>
      <c r="Z39" s="30"/>
      <c r="AA39" s="30"/>
      <c r="AB39" s="30"/>
      <c r="AC39" s="30"/>
      <c r="AD39" s="30"/>
      <c r="AE39" s="30"/>
    </row>
    <row r="40" spans="1:31" s="2" customFormat="1" ht="14.45" customHeight="1">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c r="A45" s="30"/>
      <c r="B45" s="31"/>
      <c r="C45" s="22" t="s">
        <v>130</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c r="A48" s="30"/>
      <c r="B48" s="31"/>
      <c r="C48" s="30"/>
      <c r="D48" s="30"/>
      <c r="E48" s="296" t="str">
        <f>E7</f>
        <v>Oprava traťového úseku Hanušovice - Jeseník</v>
      </c>
      <c r="F48" s="297"/>
      <c r="G48" s="297"/>
      <c r="H48" s="297"/>
      <c r="I48" s="30"/>
      <c r="J48" s="30"/>
      <c r="K48" s="30"/>
      <c r="L48" s="88"/>
      <c r="S48" s="30"/>
      <c r="T48" s="30"/>
      <c r="U48" s="30"/>
      <c r="V48" s="30"/>
      <c r="W48" s="30"/>
      <c r="X48" s="30"/>
      <c r="Y48" s="30"/>
      <c r="Z48" s="30"/>
      <c r="AA48" s="30"/>
      <c r="AB48" s="30"/>
      <c r="AC48" s="30"/>
      <c r="AD48" s="30"/>
      <c r="AE48" s="30"/>
    </row>
    <row r="49" spans="1:47" s="2" customFormat="1" ht="12" customHeight="1">
      <c r="A49" s="30"/>
      <c r="B49" s="31"/>
      <c r="C49" s="27" t="s">
        <v>126</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24.75" customHeight="1">
      <c r="A50" s="30"/>
      <c r="B50" s="31"/>
      <c r="C50" s="30"/>
      <c r="D50" s="30"/>
      <c r="E50" s="267" t="str">
        <f>E9</f>
        <v>SO 04-19-03 - Hanušovice - Jindřichov na Moravě, žel. propustek v ev. km 2,011</v>
      </c>
      <c r="F50" s="298"/>
      <c r="G50" s="298"/>
      <c r="H50" s="298"/>
      <c r="I50" s="30"/>
      <c r="J50" s="30"/>
      <c r="K50" s="30"/>
      <c r="L50" s="88"/>
      <c r="S50" s="30"/>
      <c r="T50" s="30"/>
      <c r="U50" s="30"/>
      <c r="V50" s="30"/>
      <c r="W50" s="30"/>
      <c r="X50" s="30"/>
      <c r="Y50" s="30"/>
      <c r="Z50" s="30"/>
      <c r="AA50" s="30"/>
      <c r="AB50" s="30"/>
      <c r="AC50" s="30"/>
      <c r="AD50" s="30"/>
      <c r="AE50" s="30"/>
    </row>
    <row r="51" spans="1:47" s="2" customFormat="1" ht="6.95" customHeight="1">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c r="A52" s="30"/>
      <c r="B52" s="31"/>
      <c r="C52" s="27" t="s">
        <v>19</v>
      </c>
      <c r="D52" s="30"/>
      <c r="E52" s="30"/>
      <c r="F52" s="25" t="str">
        <f>F12</f>
        <v>Olomouc</v>
      </c>
      <c r="G52" s="30"/>
      <c r="H52" s="30"/>
      <c r="I52" s="27" t="s">
        <v>21</v>
      </c>
      <c r="J52" s="48" t="str">
        <f>IF(J12="","",J12)</f>
        <v>26. 3. 2020</v>
      </c>
      <c r="K52" s="30"/>
      <c r="L52" s="88"/>
      <c r="S52" s="30"/>
      <c r="T52" s="30"/>
      <c r="U52" s="30"/>
      <c r="V52" s="30"/>
      <c r="W52" s="30"/>
      <c r="X52" s="30"/>
      <c r="Y52" s="30"/>
      <c r="Z52" s="30"/>
      <c r="AA52" s="30"/>
      <c r="AB52" s="30"/>
      <c r="AC52" s="30"/>
      <c r="AD52" s="30"/>
      <c r="AE52" s="30"/>
    </row>
    <row r="53" spans="1:47" s="2" customFormat="1" ht="6.95" customHeight="1">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c r="A54" s="30"/>
      <c r="B54" s="31"/>
      <c r="C54" s="27" t="s">
        <v>23</v>
      </c>
      <c r="D54" s="30"/>
      <c r="E54" s="30"/>
      <c r="F54" s="25" t="str">
        <f>E15</f>
        <v>Správa železnic, státní organizace</v>
      </c>
      <c r="G54" s="30"/>
      <c r="H54" s="30"/>
      <c r="I54" s="27" t="s">
        <v>29</v>
      </c>
      <c r="J54" s="28" t="str">
        <f>E21</f>
        <v>Ing. Marián Hollý</v>
      </c>
      <c r="K54" s="30"/>
      <c r="L54" s="88"/>
      <c r="S54" s="30"/>
      <c r="T54" s="30"/>
      <c r="U54" s="30"/>
      <c r="V54" s="30"/>
      <c r="W54" s="30"/>
      <c r="X54" s="30"/>
      <c r="Y54" s="30"/>
      <c r="Z54" s="30"/>
      <c r="AA54" s="30"/>
      <c r="AB54" s="30"/>
      <c r="AC54" s="30"/>
      <c r="AD54" s="30"/>
      <c r="AE54" s="30"/>
    </row>
    <row r="55" spans="1:47" s="2" customFormat="1" ht="25.7" customHeight="1">
      <c r="A55" s="30"/>
      <c r="B55" s="31"/>
      <c r="C55" s="27" t="s">
        <v>27</v>
      </c>
      <c r="D55" s="30"/>
      <c r="E55" s="30"/>
      <c r="F55" s="25" t="str">
        <f>IF(E18="","",E18)</f>
        <v>Moravia Consult Olomouc a.s.</v>
      </c>
      <c r="G55" s="30"/>
      <c r="H55" s="30"/>
      <c r="I55" s="27" t="s">
        <v>32</v>
      </c>
      <c r="J55" s="28" t="str">
        <f>E24</f>
        <v>Ing. et Ing. Ondřej Suk</v>
      </c>
      <c r="K55" s="30"/>
      <c r="L55" s="88"/>
      <c r="S55" s="30"/>
      <c r="T55" s="30"/>
      <c r="U55" s="30"/>
      <c r="V55" s="30"/>
      <c r="W55" s="30"/>
      <c r="X55" s="30"/>
      <c r="Y55" s="30"/>
      <c r="Z55" s="30"/>
      <c r="AA55" s="30"/>
      <c r="AB55" s="30"/>
      <c r="AC55" s="30"/>
      <c r="AD55" s="30"/>
      <c r="AE55" s="30"/>
    </row>
    <row r="56" spans="1:47" s="2" customFormat="1" ht="10.35" customHeight="1">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c r="A57" s="30"/>
      <c r="B57" s="31"/>
      <c r="C57" s="102" t="s">
        <v>131</v>
      </c>
      <c r="D57" s="96"/>
      <c r="E57" s="96"/>
      <c r="F57" s="96"/>
      <c r="G57" s="96"/>
      <c r="H57" s="96"/>
      <c r="I57" s="96"/>
      <c r="J57" s="103" t="s">
        <v>132</v>
      </c>
      <c r="K57" s="96"/>
      <c r="L57" s="88"/>
      <c r="S57" s="30"/>
      <c r="T57" s="30"/>
      <c r="U57" s="30"/>
      <c r="V57" s="30"/>
      <c r="W57" s="30"/>
      <c r="X57" s="30"/>
      <c r="Y57" s="30"/>
      <c r="Z57" s="30"/>
      <c r="AA57" s="30"/>
      <c r="AB57" s="30"/>
      <c r="AC57" s="30"/>
      <c r="AD57" s="30"/>
      <c r="AE57" s="30"/>
    </row>
    <row r="58" spans="1:47" s="2" customFormat="1" ht="10.35" customHeight="1">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c r="A59" s="30"/>
      <c r="B59" s="31"/>
      <c r="C59" s="104" t="s">
        <v>68</v>
      </c>
      <c r="D59" s="30"/>
      <c r="E59" s="30"/>
      <c r="F59" s="30"/>
      <c r="G59" s="30"/>
      <c r="H59" s="30"/>
      <c r="I59" s="30"/>
      <c r="J59" s="64">
        <f>J99</f>
        <v>0</v>
      </c>
      <c r="K59" s="30"/>
      <c r="L59" s="88"/>
      <c r="S59" s="30"/>
      <c r="T59" s="30"/>
      <c r="U59" s="30"/>
      <c r="V59" s="30"/>
      <c r="W59" s="30"/>
      <c r="X59" s="30"/>
      <c r="Y59" s="30"/>
      <c r="Z59" s="30"/>
      <c r="AA59" s="30"/>
      <c r="AB59" s="30"/>
      <c r="AC59" s="30"/>
      <c r="AD59" s="30"/>
      <c r="AE59" s="30"/>
      <c r="AU59" s="18" t="s">
        <v>133</v>
      </c>
    </row>
    <row r="60" spans="1:47" s="9" customFormat="1" ht="24.95" customHeight="1">
      <c r="B60" s="105"/>
      <c r="D60" s="106" t="s">
        <v>134</v>
      </c>
      <c r="E60" s="107"/>
      <c r="F60" s="107"/>
      <c r="G60" s="107"/>
      <c r="H60" s="107"/>
      <c r="I60" s="107"/>
      <c r="J60" s="108">
        <f>J100</f>
        <v>0</v>
      </c>
      <c r="L60" s="105"/>
    </row>
    <row r="61" spans="1:47" s="10" customFormat="1" ht="19.899999999999999" customHeight="1">
      <c r="B61" s="109"/>
      <c r="D61" s="110" t="s">
        <v>135</v>
      </c>
      <c r="E61" s="111"/>
      <c r="F61" s="111"/>
      <c r="G61" s="111"/>
      <c r="H61" s="111"/>
      <c r="I61" s="111"/>
      <c r="J61" s="112">
        <f>J101</f>
        <v>0</v>
      </c>
      <c r="L61" s="109"/>
    </row>
    <row r="62" spans="1:47" s="10" customFormat="1" ht="19.899999999999999" customHeight="1">
      <c r="B62" s="109"/>
      <c r="D62" s="110" t="s">
        <v>136</v>
      </c>
      <c r="E62" s="111"/>
      <c r="F62" s="111"/>
      <c r="G62" s="111"/>
      <c r="H62" s="111"/>
      <c r="I62" s="111"/>
      <c r="J62" s="112">
        <f>J144</f>
        <v>0</v>
      </c>
      <c r="L62" s="109"/>
    </row>
    <row r="63" spans="1:47" s="10" customFormat="1" ht="19.899999999999999" customHeight="1">
      <c r="B63" s="109"/>
      <c r="D63" s="110" t="s">
        <v>138</v>
      </c>
      <c r="E63" s="111"/>
      <c r="F63" s="111"/>
      <c r="G63" s="111"/>
      <c r="H63" s="111"/>
      <c r="I63" s="111"/>
      <c r="J63" s="112">
        <f>J174</f>
        <v>0</v>
      </c>
      <c r="L63" s="109"/>
    </row>
    <row r="64" spans="1:47" s="10" customFormat="1" ht="19.899999999999999" customHeight="1">
      <c r="B64" s="109"/>
      <c r="D64" s="110" t="s">
        <v>139</v>
      </c>
      <c r="E64" s="111"/>
      <c r="F64" s="111"/>
      <c r="G64" s="111"/>
      <c r="H64" s="111"/>
      <c r="I64" s="111"/>
      <c r="J64" s="112">
        <f>J203</f>
        <v>0</v>
      </c>
      <c r="L64" s="109"/>
    </row>
    <row r="65" spans="1:31" s="10" customFormat="1" ht="19.899999999999999" customHeight="1">
      <c r="B65" s="109"/>
      <c r="D65" s="110" t="s">
        <v>142</v>
      </c>
      <c r="E65" s="111"/>
      <c r="F65" s="111"/>
      <c r="G65" s="111"/>
      <c r="H65" s="111"/>
      <c r="I65" s="111"/>
      <c r="J65" s="112">
        <f>J222</f>
        <v>0</v>
      </c>
      <c r="L65" s="109"/>
    </row>
    <row r="66" spans="1:31" s="10" customFormat="1" ht="19.899999999999999" customHeight="1">
      <c r="B66" s="109"/>
      <c r="D66" s="110" t="s">
        <v>143</v>
      </c>
      <c r="E66" s="111"/>
      <c r="F66" s="111"/>
      <c r="G66" s="111"/>
      <c r="H66" s="111"/>
      <c r="I66" s="111"/>
      <c r="J66" s="112">
        <f>J266</f>
        <v>0</v>
      </c>
      <c r="L66" s="109"/>
    </row>
    <row r="67" spans="1:31" s="10" customFormat="1" ht="19.899999999999999" customHeight="1">
      <c r="B67" s="109"/>
      <c r="D67" s="110" t="s">
        <v>144</v>
      </c>
      <c r="E67" s="111"/>
      <c r="F67" s="111"/>
      <c r="G67" s="111"/>
      <c r="H67" s="111"/>
      <c r="I67" s="111"/>
      <c r="J67" s="112">
        <f>J280</f>
        <v>0</v>
      </c>
      <c r="L67" s="109"/>
    </row>
    <row r="68" spans="1:31" s="9" customFormat="1" ht="24.95" customHeight="1">
      <c r="B68" s="105"/>
      <c r="D68" s="106" t="s">
        <v>145</v>
      </c>
      <c r="E68" s="107"/>
      <c r="F68" s="107"/>
      <c r="G68" s="107"/>
      <c r="H68" s="107"/>
      <c r="I68" s="107"/>
      <c r="J68" s="108">
        <f>J283</f>
        <v>0</v>
      </c>
      <c r="L68" s="105"/>
    </row>
    <row r="69" spans="1:31" s="10" customFormat="1" ht="19.899999999999999" customHeight="1">
      <c r="B69" s="109"/>
      <c r="D69" s="110" t="s">
        <v>146</v>
      </c>
      <c r="E69" s="111"/>
      <c r="F69" s="111"/>
      <c r="G69" s="111"/>
      <c r="H69" s="111"/>
      <c r="I69" s="111"/>
      <c r="J69" s="112">
        <f>J284</f>
        <v>0</v>
      </c>
      <c r="L69" s="109"/>
    </row>
    <row r="70" spans="1:31" s="9" customFormat="1" ht="24.95" customHeight="1">
      <c r="B70" s="105"/>
      <c r="D70" s="106" t="s">
        <v>148</v>
      </c>
      <c r="E70" s="107"/>
      <c r="F70" s="107"/>
      <c r="G70" s="107"/>
      <c r="H70" s="107"/>
      <c r="I70" s="107"/>
      <c r="J70" s="108">
        <f>J308</f>
        <v>0</v>
      </c>
      <c r="L70" s="105"/>
    </row>
    <row r="71" spans="1:31" s="10" customFormat="1" ht="19.899999999999999" customHeight="1">
      <c r="B71" s="109"/>
      <c r="D71" s="110" t="s">
        <v>149</v>
      </c>
      <c r="E71" s="111"/>
      <c r="F71" s="111"/>
      <c r="G71" s="111"/>
      <c r="H71" s="111"/>
      <c r="I71" s="111"/>
      <c r="J71" s="112">
        <f>J309</f>
        <v>0</v>
      </c>
      <c r="L71" s="109"/>
    </row>
    <row r="72" spans="1:31" s="10" customFormat="1" ht="19.899999999999999" customHeight="1">
      <c r="B72" s="109"/>
      <c r="D72" s="110" t="s">
        <v>150</v>
      </c>
      <c r="E72" s="111"/>
      <c r="F72" s="111"/>
      <c r="G72" s="111"/>
      <c r="H72" s="111"/>
      <c r="I72" s="111"/>
      <c r="J72" s="112">
        <f>J311</f>
        <v>0</v>
      </c>
      <c r="L72" s="109"/>
    </row>
    <row r="73" spans="1:31" s="10" customFormat="1" ht="19.899999999999999" customHeight="1">
      <c r="B73" s="109"/>
      <c r="D73" s="110" t="s">
        <v>151</v>
      </c>
      <c r="E73" s="111"/>
      <c r="F73" s="111"/>
      <c r="G73" s="111"/>
      <c r="H73" s="111"/>
      <c r="I73" s="111"/>
      <c r="J73" s="112">
        <f>J319</f>
        <v>0</v>
      </c>
      <c r="L73" s="109"/>
    </row>
    <row r="74" spans="1:31" s="10" customFormat="1" ht="19.899999999999999" customHeight="1">
      <c r="B74" s="109"/>
      <c r="D74" s="110" t="s">
        <v>152</v>
      </c>
      <c r="E74" s="111"/>
      <c r="F74" s="111"/>
      <c r="G74" s="111"/>
      <c r="H74" s="111"/>
      <c r="I74" s="111"/>
      <c r="J74" s="112">
        <f>J321</f>
        <v>0</v>
      </c>
      <c r="L74" s="109"/>
    </row>
    <row r="75" spans="1:31" s="10" customFormat="1" ht="19.899999999999999" customHeight="1">
      <c r="B75" s="109"/>
      <c r="D75" s="110" t="s">
        <v>153</v>
      </c>
      <c r="E75" s="111"/>
      <c r="F75" s="111"/>
      <c r="G75" s="111"/>
      <c r="H75" s="111"/>
      <c r="I75" s="111"/>
      <c r="J75" s="112">
        <f>J323</f>
        <v>0</v>
      </c>
      <c r="L75" s="109"/>
    </row>
    <row r="76" spans="1:31" s="10" customFormat="1" ht="19.899999999999999" customHeight="1">
      <c r="B76" s="109"/>
      <c r="D76" s="110" t="s">
        <v>154</v>
      </c>
      <c r="E76" s="111"/>
      <c r="F76" s="111"/>
      <c r="G76" s="111"/>
      <c r="H76" s="111"/>
      <c r="I76" s="111"/>
      <c r="J76" s="112">
        <f>J325</f>
        <v>0</v>
      </c>
      <c r="L76" s="109"/>
    </row>
    <row r="77" spans="1:31" s="10" customFormat="1" ht="19.899999999999999" customHeight="1">
      <c r="B77" s="109"/>
      <c r="D77" s="110" t="s">
        <v>155</v>
      </c>
      <c r="E77" s="111"/>
      <c r="F77" s="111"/>
      <c r="G77" s="111"/>
      <c r="H77" s="111"/>
      <c r="I77" s="111"/>
      <c r="J77" s="112">
        <f>J327</f>
        <v>0</v>
      </c>
      <c r="L77" s="109"/>
    </row>
    <row r="78" spans="1:31" s="10" customFormat="1" ht="19.899999999999999" customHeight="1">
      <c r="B78" s="109"/>
      <c r="D78" s="110" t="s">
        <v>156</v>
      </c>
      <c r="E78" s="111"/>
      <c r="F78" s="111"/>
      <c r="G78" s="111"/>
      <c r="H78" s="111"/>
      <c r="I78" s="111"/>
      <c r="J78" s="112">
        <f>J329</f>
        <v>0</v>
      </c>
      <c r="L78" s="109"/>
    </row>
    <row r="79" spans="1:31" s="10" customFormat="1" ht="19.899999999999999" customHeight="1">
      <c r="B79" s="109"/>
      <c r="D79" s="110" t="s">
        <v>157</v>
      </c>
      <c r="E79" s="111"/>
      <c r="F79" s="111"/>
      <c r="G79" s="111"/>
      <c r="H79" s="111"/>
      <c r="I79" s="111"/>
      <c r="J79" s="112">
        <f>J331</f>
        <v>0</v>
      </c>
      <c r="L79" s="109"/>
    </row>
    <row r="80" spans="1:31" s="2" customFormat="1" ht="21.75" customHeight="1">
      <c r="A80" s="30"/>
      <c r="B80" s="31"/>
      <c r="C80" s="30"/>
      <c r="D80" s="30"/>
      <c r="E80" s="30"/>
      <c r="F80" s="30"/>
      <c r="G80" s="30"/>
      <c r="H80" s="30"/>
      <c r="I80" s="30"/>
      <c r="J80" s="30"/>
      <c r="K80" s="30"/>
      <c r="L80" s="88"/>
      <c r="S80" s="30"/>
      <c r="T80" s="30"/>
      <c r="U80" s="30"/>
      <c r="V80" s="30"/>
      <c r="W80" s="30"/>
      <c r="X80" s="30"/>
      <c r="Y80" s="30"/>
      <c r="Z80" s="30"/>
      <c r="AA80" s="30"/>
      <c r="AB80" s="30"/>
      <c r="AC80" s="30"/>
      <c r="AD80" s="30"/>
      <c r="AE80" s="30"/>
    </row>
    <row r="81" spans="1:31" s="2" customFormat="1" ht="6.95" customHeight="1">
      <c r="A81" s="30"/>
      <c r="B81" s="40"/>
      <c r="C81" s="41"/>
      <c r="D81" s="41"/>
      <c r="E81" s="41"/>
      <c r="F81" s="41"/>
      <c r="G81" s="41"/>
      <c r="H81" s="41"/>
      <c r="I81" s="41"/>
      <c r="J81" s="41"/>
      <c r="K81" s="41"/>
      <c r="L81" s="88"/>
      <c r="S81" s="30"/>
      <c r="T81" s="30"/>
      <c r="U81" s="30"/>
      <c r="V81" s="30"/>
      <c r="W81" s="30"/>
      <c r="X81" s="30"/>
      <c r="Y81" s="30"/>
      <c r="Z81" s="30"/>
      <c r="AA81" s="30"/>
      <c r="AB81" s="30"/>
      <c r="AC81" s="30"/>
      <c r="AD81" s="30"/>
      <c r="AE81" s="30"/>
    </row>
    <row r="85" spans="1:31" s="2" customFormat="1" ht="6.95" customHeight="1">
      <c r="A85" s="30"/>
      <c r="B85" s="42"/>
      <c r="C85" s="43"/>
      <c r="D85" s="43"/>
      <c r="E85" s="43"/>
      <c r="F85" s="43"/>
      <c r="G85" s="43"/>
      <c r="H85" s="43"/>
      <c r="I85" s="43"/>
      <c r="J85" s="43"/>
      <c r="K85" s="43"/>
      <c r="L85" s="88"/>
      <c r="S85" s="30"/>
      <c r="T85" s="30"/>
      <c r="U85" s="30"/>
      <c r="V85" s="30"/>
      <c r="W85" s="30"/>
      <c r="X85" s="30"/>
      <c r="Y85" s="30"/>
      <c r="Z85" s="30"/>
      <c r="AA85" s="30"/>
      <c r="AB85" s="30"/>
      <c r="AC85" s="30"/>
      <c r="AD85" s="30"/>
      <c r="AE85" s="30"/>
    </row>
    <row r="86" spans="1:31" s="2" customFormat="1" ht="24.95" customHeight="1">
      <c r="A86" s="30"/>
      <c r="B86" s="31"/>
      <c r="C86" s="22" t="s">
        <v>158</v>
      </c>
      <c r="D86" s="30"/>
      <c r="E86" s="30"/>
      <c r="F86" s="30"/>
      <c r="G86" s="30"/>
      <c r="H86" s="30"/>
      <c r="I86" s="30"/>
      <c r="J86" s="30"/>
      <c r="K86" s="30"/>
      <c r="L86" s="88"/>
      <c r="S86" s="30"/>
      <c r="T86" s="30"/>
      <c r="U86" s="30"/>
      <c r="V86" s="30"/>
      <c r="W86" s="30"/>
      <c r="X86" s="30"/>
      <c r="Y86" s="30"/>
      <c r="Z86" s="30"/>
      <c r="AA86" s="30"/>
      <c r="AB86" s="30"/>
      <c r="AC86" s="30"/>
      <c r="AD86" s="30"/>
      <c r="AE86" s="30"/>
    </row>
    <row r="87" spans="1:31" s="2" customFormat="1" ht="6.95" customHeight="1">
      <c r="A87" s="30"/>
      <c r="B87" s="31"/>
      <c r="C87" s="30"/>
      <c r="D87" s="30"/>
      <c r="E87" s="30"/>
      <c r="F87" s="30"/>
      <c r="G87" s="30"/>
      <c r="H87" s="30"/>
      <c r="I87" s="30"/>
      <c r="J87" s="30"/>
      <c r="K87" s="30"/>
      <c r="L87" s="88"/>
      <c r="S87" s="30"/>
      <c r="T87" s="30"/>
      <c r="U87" s="30"/>
      <c r="V87" s="30"/>
      <c r="W87" s="30"/>
      <c r="X87" s="30"/>
      <c r="Y87" s="30"/>
      <c r="Z87" s="30"/>
      <c r="AA87" s="30"/>
      <c r="AB87" s="30"/>
      <c r="AC87" s="30"/>
      <c r="AD87" s="30"/>
      <c r="AE87" s="30"/>
    </row>
    <row r="88" spans="1:31" s="2" customFormat="1" ht="12" customHeight="1">
      <c r="A88" s="30"/>
      <c r="B88" s="31"/>
      <c r="C88" s="27" t="s">
        <v>15</v>
      </c>
      <c r="D88" s="30"/>
      <c r="E88" s="30"/>
      <c r="F88" s="30"/>
      <c r="G88" s="30"/>
      <c r="H88" s="30"/>
      <c r="I88" s="30"/>
      <c r="J88" s="30"/>
      <c r="K88" s="30"/>
      <c r="L88" s="88"/>
      <c r="S88" s="30"/>
      <c r="T88" s="30"/>
      <c r="U88" s="30"/>
      <c r="V88" s="30"/>
      <c r="W88" s="30"/>
      <c r="X88" s="30"/>
      <c r="Y88" s="30"/>
      <c r="Z88" s="30"/>
      <c r="AA88" s="30"/>
      <c r="AB88" s="30"/>
      <c r="AC88" s="30"/>
      <c r="AD88" s="30"/>
      <c r="AE88" s="30"/>
    </row>
    <row r="89" spans="1:31" s="2" customFormat="1" ht="16.5" customHeight="1">
      <c r="A89" s="30"/>
      <c r="B89" s="31"/>
      <c r="C89" s="30"/>
      <c r="D89" s="30"/>
      <c r="E89" s="296" t="str">
        <f>E7</f>
        <v>Oprava traťového úseku Hanušovice - Jeseník</v>
      </c>
      <c r="F89" s="297"/>
      <c r="G89" s="297"/>
      <c r="H89" s="297"/>
      <c r="I89" s="30"/>
      <c r="J89" s="30"/>
      <c r="K89" s="30"/>
      <c r="L89" s="88"/>
      <c r="S89" s="30"/>
      <c r="T89" s="30"/>
      <c r="U89" s="30"/>
      <c r="V89" s="30"/>
      <c r="W89" s="30"/>
      <c r="X89" s="30"/>
      <c r="Y89" s="30"/>
      <c r="Z89" s="30"/>
      <c r="AA89" s="30"/>
      <c r="AB89" s="30"/>
      <c r="AC89" s="30"/>
      <c r="AD89" s="30"/>
      <c r="AE89" s="30"/>
    </row>
    <row r="90" spans="1:31" s="2" customFormat="1" ht="12" customHeight="1">
      <c r="A90" s="30"/>
      <c r="B90" s="31"/>
      <c r="C90" s="27" t="s">
        <v>126</v>
      </c>
      <c r="D90" s="30"/>
      <c r="E90" s="30"/>
      <c r="F90" s="30"/>
      <c r="G90" s="30"/>
      <c r="H90" s="30"/>
      <c r="I90" s="30"/>
      <c r="J90" s="30"/>
      <c r="K90" s="30"/>
      <c r="L90" s="88"/>
      <c r="S90" s="30"/>
      <c r="T90" s="30"/>
      <c r="U90" s="30"/>
      <c r="V90" s="30"/>
      <c r="W90" s="30"/>
      <c r="X90" s="30"/>
      <c r="Y90" s="30"/>
      <c r="Z90" s="30"/>
      <c r="AA90" s="30"/>
      <c r="AB90" s="30"/>
      <c r="AC90" s="30"/>
      <c r="AD90" s="30"/>
      <c r="AE90" s="30"/>
    </row>
    <row r="91" spans="1:31" s="2" customFormat="1" ht="24.75" customHeight="1">
      <c r="A91" s="30"/>
      <c r="B91" s="31"/>
      <c r="C91" s="30"/>
      <c r="D91" s="30"/>
      <c r="E91" s="267" t="str">
        <f>E9</f>
        <v>SO 04-19-03 - Hanušovice - Jindřichov na Moravě, žel. propustek v ev. km 2,011</v>
      </c>
      <c r="F91" s="298"/>
      <c r="G91" s="298"/>
      <c r="H91" s="298"/>
      <c r="I91" s="30"/>
      <c r="J91" s="30"/>
      <c r="K91" s="30"/>
      <c r="L91" s="88"/>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88"/>
      <c r="S92" s="30"/>
      <c r="T92" s="30"/>
      <c r="U92" s="30"/>
      <c r="V92" s="30"/>
      <c r="W92" s="30"/>
      <c r="X92" s="30"/>
      <c r="Y92" s="30"/>
      <c r="Z92" s="30"/>
      <c r="AA92" s="30"/>
      <c r="AB92" s="30"/>
      <c r="AC92" s="30"/>
      <c r="AD92" s="30"/>
      <c r="AE92" s="30"/>
    </row>
    <row r="93" spans="1:31" s="2" customFormat="1" ht="12" customHeight="1">
      <c r="A93" s="30"/>
      <c r="B93" s="31"/>
      <c r="C93" s="27" t="s">
        <v>19</v>
      </c>
      <c r="D93" s="30"/>
      <c r="E93" s="30"/>
      <c r="F93" s="25" t="str">
        <f>F12</f>
        <v>Olomouc</v>
      </c>
      <c r="G93" s="30"/>
      <c r="H93" s="30"/>
      <c r="I93" s="27" t="s">
        <v>21</v>
      </c>
      <c r="J93" s="48" t="str">
        <f>IF(J12="","",J12)</f>
        <v>26. 3. 2020</v>
      </c>
      <c r="K93" s="30"/>
      <c r="L93" s="88"/>
      <c r="S93" s="30"/>
      <c r="T93" s="30"/>
      <c r="U93" s="30"/>
      <c r="V93" s="30"/>
      <c r="W93" s="30"/>
      <c r="X93" s="30"/>
      <c r="Y93" s="30"/>
      <c r="Z93" s="30"/>
      <c r="AA93" s="30"/>
      <c r="AB93" s="30"/>
      <c r="AC93" s="30"/>
      <c r="AD93" s="30"/>
      <c r="AE93" s="30"/>
    </row>
    <row r="94" spans="1:31" s="2" customFormat="1" ht="6.95" customHeight="1">
      <c r="A94" s="30"/>
      <c r="B94" s="31"/>
      <c r="C94" s="30"/>
      <c r="D94" s="30"/>
      <c r="E94" s="30"/>
      <c r="F94" s="30"/>
      <c r="G94" s="30"/>
      <c r="H94" s="30"/>
      <c r="I94" s="30"/>
      <c r="J94" s="30"/>
      <c r="K94" s="30"/>
      <c r="L94" s="88"/>
      <c r="S94" s="30"/>
      <c r="T94" s="30"/>
      <c r="U94" s="30"/>
      <c r="V94" s="30"/>
      <c r="W94" s="30"/>
      <c r="X94" s="30"/>
      <c r="Y94" s="30"/>
      <c r="Z94" s="30"/>
      <c r="AA94" s="30"/>
      <c r="AB94" s="30"/>
      <c r="AC94" s="30"/>
      <c r="AD94" s="30"/>
      <c r="AE94" s="30"/>
    </row>
    <row r="95" spans="1:31" s="2" customFormat="1" ht="15.2" customHeight="1">
      <c r="A95" s="30"/>
      <c r="B95" s="31"/>
      <c r="C95" s="27" t="s">
        <v>23</v>
      </c>
      <c r="D95" s="30"/>
      <c r="E95" s="30"/>
      <c r="F95" s="25" t="str">
        <f>E15</f>
        <v>Správa železnic, státní organizace</v>
      </c>
      <c r="G95" s="30"/>
      <c r="H95" s="30"/>
      <c r="I95" s="27" t="s">
        <v>29</v>
      </c>
      <c r="J95" s="28" t="str">
        <f>E21</f>
        <v>Ing. Marián Hollý</v>
      </c>
      <c r="K95" s="30"/>
      <c r="L95" s="88"/>
      <c r="S95" s="30"/>
      <c r="T95" s="30"/>
      <c r="U95" s="30"/>
      <c r="V95" s="30"/>
      <c r="W95" s="30"/>
      <c r="X95" s="30"/>
      <c r="Y95" s="30"/>
      <c r="Z95" s="30"/>
      <c r="AA95" s="30"/>
      <c r="AB95" s="30"/>
      <c r="AC95" s="30"/>
      <c r="AD95" s="30"/>
      <c r="AE95" s="30"/>
    </row>
    <row r="96" spans="1:31" s="2" customFormat="1" ht="25.7" customHeight="1">
      <c r="A96" s="30"/>
      <c r="B96" s="31"/>
      <c r="C96" s="27" t="s">
        <v>27</v>
      </c>
      <c r="D96" s="30"/>
      <c r="E96" s="30"/>
      <c r="F96" s="25" t="str">
        <f>IF(E18="","",E18)</f>
        <v>Moravia Consult Olomouc a.s.</v>
      </c>
      <c r="G96" s="30"/>
      <c r="H96" s="30"/>
      <c r="I96" s="27" t="s">
        <v>32</v>
      </c>
      <c r="J96" s="28" t="str">
        <f>E24</f>
        <v>Ing. et Ing. Ondřej Suk</v>
      </c>
      <c r="K96" s="30"/>
      <c r="L96" s="88"/>
      <c r="S96" s="30"/>
      <c r="T96" s="30"/>
      <c r="U96" s="30"/>
      <c r="V96" s="30"/>
      <c r="W96" s="30"/>
      <c r="X96" s="30"/>
      <c r="Y96" s="30"/>
      <c r="Z96" s="30"/>
      <c r="AA96" s="30"/>
      <c r="AB96" s="30"/>
      <c r="AC96" s="30"/>
      <c r="AD96" s="30"/>
      <c r="AE96" s="30"/>
    </row>
    <row r="97" spans="1:65" s="2" customFormat="1" ht="10.35" customHeight="1">
      <c r="A97" s="30"/>
      <c r="B97" s="31"/>
      <c r="C97" s="30"/>
      <c r="D97" s="30"/>
      <c r="E97" s="30"/>
      <c r="F97" s="30"/>
      <c r="G97" s="30"/>
      <c r="H97" s="30"/>
      <c r="I97" s="30"/>
      <c r="J97" s="30"/>
      <c r="K97" s="30"/>
      <c r="L97" s="88"/>
      <c r="S97" s="30"/>
      <c r="T97" s="30"/>
      <c r="U97" s="30"/>
      <c r="V97" s="30"/>
      <c r="W97" s="30"/>
      <c r="X97" s="30"/>
      <c r="Y97" s="30"/>
      <c r="Z97" s="30"/>
      <c r="AA97" s="30"/>
      <c r="AB97" s="30"/>
      <c r="AC97" s="30"/>
      <c r="AD97" s="30"/>
      <c r="AE97" s="30"/>
    </row>
    <row r="98" spans="1:65" s="11" customFormat="1" ht="29.25" customHeight="1">
      <c r="A98" s="113"/>
      <c r="B98" s="114"/>
      <c r="C98" s="115" t="s">
        <v>159</v>
      </c>
      <c r="D98" s="116" t="s">
        <v>55</v>
      </c>
      <c r="E98" s="116" t="s">
        <v>51</v>
      </c>
      <c r="F98" s="116" t="s">
        <v>52</v>
      </c>
      <c r="G98" s="116" t="s">
        <v>160</v>
      </c>
      <c r="H98" s="116" t="s">
        <v>161</v>
      </c>
      <c r="I98" s="116" t="s">
        <v>162</v>
      </c>
      <c r="J98" s="116" t="s">
        <v>132</v>
      </c>
      <c r="K98" s="117" t="s">
        <v>163</v>
      </c>
      <c r="L98" s="118"/>
      <c r="M98" s="55" t="s">
        <v>3</v>
      </c>
      <c r="N98" s="56" t="s">
        <v>40</v>
      </c>
      <c r="O98" s="56" t="s">
        <v>164</v>
      </c>
      <c r="P98" s="56" t="s">
        <v>165</v>
      </c>
      <c r="Q98" s="56" t="s">
        <v>166</v>
      </c>
      <c r="R98" s="56" t="s">
        <v>167</v>
      </c>
      <c r="S98" s="56" t="s">
        <v>168</v>
      </c>
      <c r="T98" s="57" t="s">
        <v>169</v>
      </c>
      <c r="U98" s="113"/>
      <c r="V98" s="113"/>
      <c r="W98" s="113"/>
      <c r="X98" s="113"/>
      <c r="Y98" s="113"/>
      <c r="Z98" s="113"/>
      <c r="AA98" s="113"/>
      <c r="AB98" s="113"/>
      <c r="AC98" s="113"/>
      <c r="AD98" s="113"/>
      <c r="AE98" s="113"/>
    </row>
    <row r="99" spans="1:65" s="2" customFormat="1" ht="22.9" customHeight="1">
      <c r="A99" s="30"/>
      <c r="B99" s="31"/>
      <c r="C99" s="62" t="s">
        <v>170</v>
      </c>
      <c r="D99" s="30"/>
      <c r="E99" s="30"/>
      <c r="F99" s="30"/>
      <c r="G99" s="30"/>
      <c r="H99" s="30"/>
      <c r="I99" s="30"/>
      <c r="J99" s="119">
        <f>BK99</f>
        <v>0</v>
      </c>
      <c r="K99" s="30"/>
      <c r="L99" s="31"/>
      <c r="M99" s="58"/>
      <c r="N99" s="49"/>
      <c r="O99" s="59"/>
      <c r="P99" s="120">
        <f>P100+P283+P308</f>
        <v>222.99845800000003</v>
      </c>
      <c r="Q99" s="59"/>
      <c r="R99" s="120">
        <f>R100+R283+R308</f>
        <v>104.02281833399999</v>
      </c>
      <c r="S99" s="59"/>
      <c r="T99" s="121">
        <f>T100+T283+T308</f>
        <v>69.115003999999999</v>
      </c>
      <c r="U99" s="30"/>
      <c r="V99" s="30"/>
      <c r="W99" s="30"/>
      <c r="X99" s="30"/>
      <c r="Y99" s="30"/>
      <c r="Z99" s="30"/>
      <c r="AA99" s="30"/>
      <c r="AB99" s="30"/>
      <c r="AC99" s="30"/>
      <c r="AD99" s="30"/>
      <c r="AE99" s="30"/>
      <c r="AT99" s="18" t="s">
        <v>69</v>
      </c>
      <c r="AU99" s="18" t="s">
        <v>133</v>
      </c>
      <c r="BK99" s="122">
        <f>BK100+BK283+BK308</f>
        <v>0</v>
      </c>
    </row>
    <row r="100" spans="1:65" s="12" customFormat="1" ht="25.9" customHeight="1">
      <c r="B100" s="123"/>
      <c r="D100" s="124" t="s">
        <v>69</v>
      </c>
      <c r="E100" s="125" t="s">
        <v>171</v>
      </c>
      <c r="F100" s="125" t="s">
        <v>172</v>
      </c>
      <c r="J100" s="126">
        <f>BK100</f>
        <v>0</v>
      </c>
      <c r="L100" s="123"/>
      <c r="M100" s="127"/>
      <c r="N100" s="128"/>
      <c r="O100" s="128"/>
      <c r="P100" s="129">
        <f>P101+P144+P174+P203+P222+P266+P280</f>
        <v>216.50944400000003</v>
      </c>
      <c r="Q100" s="128"/>
      <c r="R100" s="129">
        <f>R101+R144+R174+R203+R222+R266+R280</f>
        <v>102.605548734</v>
      </c>
      <c r="S100" s="128"/>
      <c r="T100" s="130">
        <f>T101+T144+T174+T203+T222+T266+T280</f>
        <v>62.865004000000006</v>
      </c>
      <c r="AR100" s="124" t="s">
        <v>76</v>
      </c>
      <c r="AT100" s="131" t="s">
        <v>69</v>
      </c>
      <c r="AU100" s="131" t="s">
        <v>70</v>
      </c>
      <c r="AY100" s="124" t="s">
        <v>173</v>
      </c>
      <c r="BK100" s="132">
        <f>BK101+BK144+BK174+BK203+BK222+BK266+BK280</f>
        <v>0</v>
      </c>
    </row>
    <row r="101" spans="1:65" s="12" customFormat="1" ht="22.9" customHeight="1">
      <c r="B101" s="123"/>
      <c r="D101" s="124" t="s">
        <v>69</v>
      </c>
      <c r="E101" s="133" t="s">
        <v>76</v>
      </c>
      <c r="F101" s="133" t="s">
        <v>174</v>
      </c>
      <c r="J101" s="134">
        <f>BK101</f>
        <v>0</v>
      </c>
      <c r="L101" s="123"/>
      <c r="M101" s="127"/>
      <c r="N101" s="128"/>
      <c r="O101" s="128"/>
      <c r="P101" s="129">
        <f>SUM(P102:P143)</f>
        <v>32.65701</v>
      </c>
      <c r="Q101" s="128"/>
      <c r="R101" s="129">
        <f>SUM(R102:R143)</f>
        <v>68.288930999999991</v>
      </c>
      <c r="S101" s="128"/>
      <c r="T101" s="130">
        <f>SUM(T102:T143)</f>
        <v>0</v>
      </c>
      <c r="AR101" s="124" t="s">
        <v>76</v>
      </c>
      <c r="AT101" s="131" t="s">
        <v>69</v>
      </c>
      <c r="AU101" s="131" t="s">
        <v>76</v>
      </c>
      <c r="AY101" s="124" t="s">
        <v>173</v>
      </c>
      <c r="BK101" s="132">
        <f>SUM(BK102:BK143)</f>
        <v>0</v>
      </c>
    </row>
    <row r="102" spans="1:65" s="2" customFormat="1" ht="33" customHeight="1">
      <c r="A102" s="30"/>
      <c r="B102" s="135"/>
      <c r="C102" s="136" t="s">
        <v>76</v>
      </c>
      <c r="D102" s="136" t="s">
        <v>175</v>
      </c>
      <c r="E102" s="137" t="s">
        <v>588</v>
      </c>
      <c r="F102" s="138" t="s">
        <v>589</v>
      </c>
      <c r="G102" s="139" t="s">
        <v>200</v>
      </c>
      <c r="H102" s="140">
        <v>26.28</v>
      </c>
      <c r="I102" s="141"/>
      <c r="J102" s="141">
        <f>ROUND(I102*H102,2)</f>
        <v>0</v>
      </c>
      <c r="K102" s="138" t="s">
        <v>177</v>
      </c>
      <c r="L102" s="31"/>
      <c r="M102" s="142" t="s">
        <v>3</v>
      </c>
      <c r="N102" s="143" t="s">
        <v>41</v>
      </c>
      <c r="O102" s="144">
        <v>0.58699999999999997</v>
      </c>
      <c r="P102" s="144">
        <f>O102*H102</f>
        <v>15.426359999999999</v>
      </c>
      <c r="Q102" s="144">
        <v>0</v>
      </c>
      <c r="R102" s="144">
        <f>Q102*H102</f>
        <v>0</v>
      </c>
      <c r="S102" s="144">
        <v>0</v>
      </c>
      <c r="T102" s="145">
        <f>S102*H102</f>
        <v>0</v>
      </c>
      <c r="U102" s="30"/>
      <c r="V102" s="30"/>
      <c r="W102" s="30"/>
      <c r="X102" s="30"/>
      <c r="Y102" s="30"/>
      <c r="Z102" s="30"/>
      <c r="AA102" s="30"/>
      <c r="AB102" s="30"/>
      <c r="AC102" s="30"/>
      <c r="AD102" s="30"/>
      <c r="AE102" s="30"/>
      <c r="AR102" s="146" t="s">
        <v>178</v>
      </c>
      <c r="AT102" s="146" t="s">
        <v>175</v>
      </c>
      <c r="AU102" s="146" t="s">
        <v>79</v>
      </c>
      <c r="AY102" s="18" t="s">
        <v>173</v>
      </c>
      <c r="BE102" s="147">
        <f>IF(N102="základní",J102,0)</f>
        <v>0</v>
      </c>
      <c r="BF102" s="147">
        <f>IF(N102="snížená",J102,0)</f>
        <v>0</v>
      </c>
      <c r="BG102" s="147">
        <f>IF(N102="zákl. přenesená",J102,0)</f>
        <v>0</v>
      </c>
      <c r="BH102" s="147">
        <f>IF(N102="sníž. přenesená",J102,0)</f>
        <v>0</v>
      </c>
      <c r="BI102" s="147">
        <f>IF(N102="nulová",J102,0)</f>
        <v>0</v>
      </c>
      <c r="BJ102" s="18" t="s">
        <v>76</v>
      </c>
      <c r="BK102" s="147">
        <f>ROUND(I102*H102,2)</f>
        <v>0</v>
      </c>
      <c r="BL102" s="18" t="s">
        <v>178</v>
      </c>
      <c r="BM102" s="146" t="s">
        <v>590</v>
      </c>
    </row>
    <row r="103" spans="1:65" s="2" customFormat="1" ht="97.5">
      <c r="A103" s="30"/>
      <c r="B103" s="31"/>
      <c r="C103" s="30"/>
      <c r="D103" s="148" t="s">
        <v>179</v>
      </c>
      <c r="E103" s="30"/>
      <c r="F103" s="149" t="s">
        <v>591</v>
      </c>
      <c r="G103" s="30"/>
      <c r="H103" s="30"/>
      <c r="I103" s="30"/>
      <c r="J103" s="30"/>
      <c r="K103" s="30"/>
      <c r="L103" s="31"/>
      <c r="M103" s="150"/>
      <c r="N103" s="151"/>
      <c r="O103" s="51"/>
      <c r="P103" s="51"/>
      <c r="Q103" s="51"/>
      <c r="R103" s="51"/>
      <c r="S103" s="51"/>
      <c r="T103" s="52"/>
      <c r="U103" s="30"/>
      <c r="V103" s="30"/>
      <c r="W103" s="30"/>
      <c r="X103" s="30"/>
      <c r="Y103" s="30"/>
      <c r="Z103" s="30"/>
      <c r="AA103" s="30"/>
      <c r="AB103" s="30"/>
      <c r="AC103" s="30"/>
      <c r="AD103" s="30"/>
      <c r="AE103" s="30"/>
      <c r="AT103" s="18" t="s">
        <v>179</v>
      </c>
      <c r="AU103" s="18" t="s">
        <v>79</v>
      </c>
    </row>
    <row r="104" spans="1:65" s="13" customFormat="1">
      <c r="B104" s="152"/>
      <c r="D104" s="148" t="s">
        <v>181</v>
      </c>
      <c r="E104" s="153" t="s">
        <v>3</v>
      </c>
      <c r="F104" s="154" t="s">
        <v>592</v>
      </c>
      <c r="H104" s="153" t="s">
        <v>3</v>
      </c>
      <c r="L104" s="152"/>
      <c r="M104" s="155"/>
      <c r="N104" s="156"/>
      <c r="O104" s="156"/>
      <c r="P104" s="156"/>
      <c r="Q104" s="156"/>
      <c r="R104" s="156"/>
      <c r="S104" s="156"/>
      <c r="T104" s="157"/>
      <c r="AT104" s="153" t="s">
        <v>181</v>
      </c>
      <c r="AU104" s="153" t="s">
        <v>79</v>
      </c>
      <c r="AV104" s="13" t="s">
        <v>76</v>
      </c>
      <c r="AW104" s="13" t="s">
        <v>31</v>
      </c>
      <c r="AX104" s="13" t="s">
        <v>70</v>
      </c>
      <c r="AY104" s="153" t="s">
        <v>173</v>
      </c>
    </row>
    <row r="105" spans="1:65" s="14" customFormat="1">
      <c r="B105" s="158"/>
      <c r="D105" s="148" t="s">
        <v>181</v>
      </c>
      <c r="E105" s="159" t="s">
        <v>3</v>
      </c>
      <c r="F105" s="160" t="s">
        <v>593</v>
      </c>
      <c r="H105" s="161">
        <v>26.28</v>
      </c>
      <c r="L105" s="158"/>
      <c r="M105" s="162"/>
      <c r="N105" s="163"/>
      <c r="O105" s="163"/>
      <c r="P105" s="163"/>
      <c r="Q105" s="163"/>
      <c r="R105" s="163"/>
      <c r="S105" s="163"/>
      <c r="T105" s="164"/>
      <c r="AT105" s="159" t="s">
        <v>181</v>
      </c>
      <c r="AU105" s="159" t="s">
        <v>79</v>
      </c>
      <c r="AV105" s="14" t="s">
        <v>79</v>
      </c>
      <c r="AW105" s="14" t="s">
        <v>31</v>
      </c>
      <c r="AX105" s="14" t="s">
        <v>70</v>
      </c>
      <c r="AY105" s="159" t="s">
        <v>173</v>
      </c>
    </row>
    <row r="106" spans="1:65" s="15" customFormat="1">
      <c r="B106" s="165"/>
      <c r="D106" s="148" t="s">
        <v>181</v>
      </c>
      <c r="E106" s="166" t="s">
        <v>3</v>
      </c>
      <c r="F106" s="167" t="s">
        <v>188</v>
      </c>
      <c r="H106" s="168">
        <v>26.28</v>
      </c>
      <c r="L106" s="165"/>
      <c r="M106" s="169"/>
      <c r="N106" s="170"/>
      <c r="O106" s="170"/>
      <c r="P106" s="170"/>
      <c r="Q106" s="170"/>
      <c r="R106" s="170"/>
      <c r="S106" s="170"/>
      <c r="T106" s="171"/>
      <c r="AT106" s="166" t="s">
        <v>181</v>
      </c>
      <c r="AU106" s="166" t="s">
        <v>79</v>
      </c>
      <c r="AV106" s="15" t="s">
        <v>178</v>
      </c>
      <c r="AW106" s="15" t="s">
        <v>31</v>
      </c>
      <c r="AX106" s="15" t="s">
        <v>76</v>
      </c>
      <c r="AY106" s="166" t="s">
        <v>173</v>
      </c>
    </row>
    <row r="107" spans="1:65" s="2" customFormat="1" ht="33" customHeight="1">
      <c r="A107" s="30"/>
      <c r="B107" s="135"/>
      <c r="C107" s="136" t="s">
        <v>79</v>
      </c>
      <c r="D107" s="136" t="s">
        <v>175</v>
      </c>
      <c r="E107" s="137" t="s">
        <v>212</v>
      </c>
      <c r="F107" s="138" t="s">
        <v>213</v>
      </c>
      <c r="G107" s="139" t="s">
        <v>200</v>
      </c>
      <c r="H107" s="140">
        <v>0.54</v>
      </c>
      <c r="I107" s="141"/>
      <c r="J107" s="141">
        <f>ROUND(I107*H107,2)</f>
        <v>0</v>
      </c>
      <c r="K107" s="138" t="s">
        <v>177</v>
      </c>
      <c r="L107" s="31"/>
      <c r="M107" s="142" t="s">
        <v>3</v>
      </c>
      <c r="N107" s="143" t="s">
        <v>41</v>
      </c>
      <c r="O107" s="144">
        <v>0.96699999999999997</v>
      </c>
      <c r="P107" s="144">
        <f>O107*H107</f>
        <v>0.52217999999999998</v>
      </c>
      <c r="Q107" s="144">
        <v>0</v>
      </c>
      <c r="R107" s="144">
        <f>Q107*H107</f>
        <v>0</v>
      </c>
      <c r="S107" s="144">
        <v>0</v>
      </c>
      <c r="T107" s="145">
        <f>S107*H107</f>
        <v>0</v>
      </c>
      <c r="U107" s="30"/>
      <c r="V107" s="30"/>
      <c r="W107" s="30"/>
      <c r="X107" s="30"/>
      <c r="Y107" s="30"/>
      <c r="Z107" s="30"/>
      <c r="AA107" s="30"/>
      <c r="AB107" s="30"/>
      <c r="AC107" s="30"/>
      <c r="AD107" s="30"/>
      <c r="AE107" s="30"/>
      <c r="AR107" s="146" t="s">
        <v>178</v>
      </c>
      <c r="AT107" s="146" t="s">
        <v>175</v>
      </c>
      <c r="AU107" s="146" t="s">
        <v>79</v>
      </c>
      <c r="AY107" s="18" t="s">
        <v>173</v>
      </c>
      <c r="BE107" s="147">
        <f>IF(N107="základní",J107,0)</f>
        <v>0</v>
      </c>
      <c r="BF107" s="147">
        <f>IF(N107="snížená",J107,0)</f>
        <v>0</v>
      </c>
      <c r="BG107" s="147">
        <f>IF(N107="zákl. přenesená",J107,0)</f>
        <v>0</v>
      </c>
      <c r="BH107" s="147">
        <f>IF(N107="sníž. přenesená",J107,0)</f>
        <v>0</v>
      </c>
      <c r="BI107" s="147">
        <f>IF(N107="nulová",J107,0)</f>
        <v>0</v>
      </c>
      <c r="BJ107" s="18" t="s">
        <v>76</v>
      </c>
      <c r="BK107" s="147">
        <f>ROUND(I107*H107,2)</f>
        <v>0</v>
      </c>
      <c r="BL107" s="18" t="s">
        <v>178</v>
      </c>
      <c r="BM107" s="146" t="s">
        <v>594</v>
      </c>
    </row>
    <row r="108" spans="1:65" s="2" customFormat="1" ht="48.75">
      <c r="A108" s="30"/>
      <c r="B108" s="31"/>
      <c r="C108" s="30"/>
      <c r="D108" s="148" t="s">
        <v>179</v>
      </c>
      <c r="E108" s="30"/>
      <c r="F108" s="149" t="s">
        <v>214</v>
      </c>
      <c r="G108" s="30"/>
      <c r="H108" s="30"/>
      <c r="I108" s="30"/>
      <c r="J108" s="30"/>
      <c r="K108" s="30"/>
      <c r="L108" s="31"/>
      <c r="M108" s="150"/>
      <c r="N108" s="151"/>
      <c r="O108" s="51"/>
      <c r="P108" s="51"/>
      <c r="Q108" s="51"/>
      <c r="R108" s="51"/>
      <c r="S108" s="51"/>
      <c r="T108" s="52"/>
      <c r="U108" s="30"/>
      <c r="V108" s="30"/>
      <c r="W108" s="30"/>
      <c r="X108" s="30"/>
      <c r="Y108" s="30"/>
      <c r="Z108" s="30"/>
      <c r="AA108" s="30"/>
      <c r="AB108" s="30"/>
      <c r="AC108" s="30"/>
      <c r="AD108" s="30"/>
      <c r="AE108" s="30"/>
      <c r="AT108" s="18" t="s">
        <v>179</v>
      </c>
      <c r="AU108" s="18" t="s">
        <v>79</v>
      </c>
    </row>
    <row r="109" spans="1:65" s="13" customFormat="1">
      <c r="B109" s="152"/>
      <c r="D109" s="148" t="s">
        <v>181</v>
      </c>
      <c r="E109" s="153" t="s">
        <v>3</v>
      </c>
      <c r="F109" s="154" t="s">
        <v>244</v>
      </c>
      <c r="H109" s="153" t="s">
        <v>3</v>
      </c>
      <c r="L109" s="152"/>
      <c r="M109" s="155"/>
      <c r="N109" s="156"/>
      <c r="O109" s="156"/>
      <c r="P109" s="156"/>
      <c r="Q109" s="156"/>
      <c r="R109" s="156"/>
      <c r="S109" s="156"/>
      <c r="T109" s="157"/>
      <c r="AT109" s="153" t="s">
        <v>181</v>
      </c>
      <c r="AU109" s="153" t="s">
        <v>79</v>
      </c>
      <c r="AV109" s="13" t="s">
        <v>76</v>
      </c>
      <c r="AW109" s="13" t="s">
        <v>31</v>
      </c>
      <c r="AX109" s="13" t="s">
        <v>70</v>
      </c>
      <c r="AY109" s="153" t="s">
        <v>173</v>
      </c>
    </row>
    <row r="110" spans="1:65" s="13" customFormat="1">
      <c r="B110" s="152"/>
      <c r="D110" s="148" t="s">
        <v>181</v>
      </c>
      <c r="E110" s="153" t="s">
        <v>3</v>
      </c>
      <c r="F110" s="154" t="s">
        <v>595</v>
      </c>
      <c r="H110" s="153" t="s">
        <v>3</v>
      </c>
      <c r="L110" s="152"/>
      <c r="M110" s="155"/>
      <c r="N110" s="156"/>
      <c r="O110" s="156"/>
      <c r="P110" s="156"/>
      <c r="Q110" s="156"/>
      <c r="R110" s="156"/>
      <c r="S110" s="156"/>
      <c r="T110" s="157"/>
      <c r="AT110" s="153" t="s">
        <v>181</v>
      </c>
      <c r="AU110" s="153" t="s">
        <v>79</v>
      </c>
      <c r="AV110" s="13" t="s">
        <v>76</v>
      </c>
      <c r="AW110" s="13" t="s">
        <v>31</v>
      </c>
      <c r="AX110" s="13" t="s">
        <v>70</v>
      </c>
      <c r="AY110" s="153" t="s">
        <v>173</v>
      </c>
    </row>
    <row r="111" spans="1:65" s="14" customFormat="1">
      <c r="B111" s="158"/>
      <c r="D111" s="148" t="s">
        <v>181</v>
      </c>
      <c r="E111" s="159" t="s">
        <v>3</v>
      </c>
      <c r="F111" s="160" t="s">
        <v>596</v>
      </c>
      <c r="H111" s="161">
        <v>0.54</v>
      </c>
      <c r="L111" s="158"/>
      <c r="M111" s="162"/>
      <c r="N111" s="163"/>
      <c r="O111" s="163"/>
      <c r="P111" s="163"/>
      <c r="Q111" s="163"/>
      <c r="R111" s="163"/>
      <c r="S111" s="163"/>
      <c r="T111" s="164"/>
      <c r="AT111" s="159" t="s">
        <v>181</v>
      </c>
      <c r="AU111" s="159" t="s">
        <v>79</v>
      </c>
      <c r="AV111" s="14" t="s">
        <v>79</v>
      </c>
      <c r="AW111" s="14" t="s">
        <v>31</v>
      </c>
      <c r="AX111" s="14" t="s">
        <v>76</v>
      </c>
      <c r="AY111" s="159" t="s">
        <v>173</v>
      </c>
    </row>
    <row r="112" spans="1:65" s="2" customFormat="1" ht="55.5" customHeight="1">
      <c r="A112" s="30"/>
      <c r="B112" s="135"/>
      <c r="C112" s="136" t="s">
        <v>189</v>
      </c>
      <c r="D112" s="136" t="s">
        <v>175</v>
      </c>
      <c r="E112" s="137" t="s">
        <v>221</v>
      </c>
      <c r="F112" s="138" t="s">
        <v>222</v>
      </c>
      <c r="G112" s="139" t="s">
        <v>200</v>
      </c>
      <c r="H112" s="140">
        <v>26.82</v>
      </c>
      <c r="I112" s="141"/>
      <c r="J112" s="141">
        <f>ROUND(I112*H112,2)</f>
        <v>0</v>
      </c>
      <c r="K112" s="138" t="s">
        <v>177</v>
      </c>
      <c r="L112" s="31"/>
      <c r="M112" s="142" t="s">
        <v>3</v>
      </c>
      <c r="N112" s="143" t="s">
        <v>41</v>
      </c>
      <c r="O112" s="144">
        <v>8.6999999999999994E-2</v>
      </c>
      <c r="P112" s="144">
        <f>O112*H112</f>
        <v>2.3333399999999997</v>
      </c>
      <c r="Q112" s="144">
        <v>0</v>
      </c>
      <c r="R112" s="144">
        <f>Q112*H112</f>
        <v>0</v>
      </c>
      <c r="S112" s="144">
        <v>0</v>
      </c>
      <c r="T112" s="145">
        <f>S112*H112</f>
        <v>0</v>
      </c>
      <c r="U112" s="30"/>
      <c r="V112" s="30"/>
      <c r="W112" s="30"/>
      <c r="X112" s="30"/>
      <c r="Y112" s="30"/>
      <c r="Z112" s="30"/>
      <c r="AA112" s="30"/>
      <c r="AB112" s="30"/>
      <c r="AC112" s="30"/>
      <c r="AD112" s="30"/>
      <c r="AE112" s="30"/>
      <c r="AR112" s="146" t="s">
        <v>178</v>
      </c>
      <c r="AT112" s="146" t="s">
        <v>175</v>
      </c>
      <c r="AU112" s="146" t="s">
        <v>79</v>
      </c>
      <c r="AY112" s="18" t="s">
        <v>173</v>
      </c>
      <c r="BE112" s="147">
        <f>IF(N112="základní",J112,0)</f>
        <v>0</v>
      </c>
      <c r="BF112" s="147">
        <f>IF(N112="snížená",J112,0)</f>
        <v>0</v>
      </c>
      <c r="BG112" s="147">
        <f>IF(N112="zákl. přenesená",J112,0)</f>
        <v>0</v>
      </c>
      <c r="BH112" s="147">
        <f>IF(N112="sníž. přenesená",J112,0)</f>
        <v>0</v>
      </c>
      <c r="BI112" s="147">
        <f>IF(N112="nulová",J112,0)</f>
        <v>0</v>
      </c>
      <c r="BJ112" s="18" t="s">
        <v>76</v>
      </c>
      <c r="BK112" s="147">
        <f>ROUND(I112*H112,2)</f>
        <v>0</v>
      </c>
      <c r="BL112" s="18" t="s">
        <v>178</v>
      </c>
      <c r="BM112" s="146" t="s">
        <v>597</v>
      </c>
    </row>
    <row r="113" spans="1:65" s="2" customFormat="1" ht="78">
      <c r="A113" s="30"/>
      <c r="B113" s="31"/>
      <c r="C113" s="30"/>
      <c r="D113" s="148" t="s">
        <v>179</v>
      </c>
      <c r="E113" s="30"/>
      <c r="F113" s="149" t="s">
        <v>219</v>
      </c>
      <c r="G113" s="30"/>
      <c r="H113" s="30"/>
      <c r="I113" s="30"/>
      <c r="J113" s="30"/>
      <c r="K113" s="30"/>
      <c r="L113" s="31"/>
      <c r="M113" s="150"/>
      <c r="N113" s="151"/>
      <c r="O113" s="51"/>
      <c r="P113" s="51"/>
      <c r="Q113" s="51"/>
      <c r="R113" s="51"/>
      <c r="S113" s="51"/>
      <c r="T113" s="52"/>
      <c r="U113" s="30"/>
      <c r="V113" s="30"/>
      <c r="W113" s="30"/>
      <c r="X113" s="30"/>
      <c r="Y113" s="30"/>
      <c r="Z113" s="30"/>
      <c r="AA113" s="30"/>
      <c r="AB113" s="30"/>
      <c r="AC113" s="30"/>
      <c r="AD113" s="30"/>
      <c r="AE113" s="30"/>
      <c r="AT113" s="18" t="s">
        <v>179</v>
      </c>
      <c r="AU113" s="18" t="s">
        <v>79</v>
      </c>
    </row>
    <row r="114" spans="1:65" s="13" customFormat="1">
      <c r="B114" s="152"/>
      <c r="D114" s="148" t="s">
        <v>181</v>
      </c>
      <c r="E114" s="153" t="s">
        <v>3</v>
      </c>
      <c r="F114" s="154" t="s">
        <v>223</v>
      </c>
      <c r="H114" s="153" t="s">
        <v>3</v>
      </c>
      <c r="L114" s="152"/>
      <c r="M114" s="155"/>
      <c r="N114" s="156"/>
      <c r="O114" s="156"/>
      <c r="P114" s="156"/>
      <c r="Q114" s="156"/>
      <c r="R114" s="156"/>
      <c r="S114" s="156"/>
      <c r="T114" s="157"/>
      <c r="AT114" s="153" t="s">
        <v>181</v>
      </c>
      <c r="AU114" s="153" t="s">
        <v>79</v>
      </c>
      <c r="AV114" s="13" t="s">
        <v>76</v>
      </c>
      <c r="AW114" s="13" t="s">
        <v>31</v>
      </c>
      <c r="AX114" s="13" t="s">
        <v>70</v>
      </c>
      <c r="AY114" s="153" t="s">
        <v>173</v>
      </c>
    </row>
    <row r="115" spans="1:65" s="14" customFormat="1">
      <c r="B115" s="158"/>
      <c r="D115" s="148" t="s">
        <v>181</v>
      </c>
      <c r="E115" s="159" t="s">
        <v>3</v>
      </c>
      <c r="F115" s="160" t="s">
        <v>598</v>
      </c>
      <c r="H115" s="161">
        <v>26.82</v>
      </c>
      <c r="L115" s="158"/>
      <c r="M115" s="162"/>
      <c r="N115" s="163"/>
      <c r="O115" s="163"/>
      <c r="P115" s="163"/>
      <c r="Q115" s="163"/>
      <c r="R115" s="163"/>
      <c r="S115" s="163"/>
      <c r="T115" s="164"/>
      <c r="AT115" s="159" t="s">
        <v>181</v>
      </c>
      <c r="AU115" s="159" t="s">
        <v>79</v>
      </c>
      <c r="AV115" s="14" t="s">
        <v>79</v>
      </c>
      <c r="AW115" s="14" t="s">
        <v>31</v>
      </c>
      <c r="AX115" s="14" t="s">
        <v>70</v>
      </c>
      <c r="AY115" s="159" t="s">
        <v>173</v>
      </c>
    </row>
    <row r="116" spans="1:65" s="15" customFormat="1">
      <c r="B116" s="165"/>
      <c r="D116" s="148" t="s">
        <v>181</v>
      </c>
      <c r="E116" s="166" t="s">
        <v>3</v>
      </c>
      <c r="F116" s="167" t="s">
        <v>188</v>
      </c>
      <c r="H116" s="168">
        <v>26.82</v>
      </c>
      <c r="L116" s="165"/>
      <c r="M116" s="169"/>
      <c r="N116" s="170"/>
      <c r="O116" s="170"/>
      <c r="P116" s="170"/>
      <c r="Q116" s="170"/>
      <c r="R116" s="170"/>
      <c r="S116" s="170"/>
      <c r="T116" s="171"/>
      <c r="AT116" s="166" t="s">
        <v>181</v>
      </c>
      <c r="AU116" s="166" t="s">
        <v>79</v>
      </c>
      <c r="AV116" s="15" t="s">
        <v>178</v>
      </c>
      <c r="AW116" s="15" t="s">
        <v>31</v>
      </c>
      <c r="AX116" s="15" t="s">
        <v>76</v>
      </c>
      <c r="AY116" s="166" t="s">
        <v>173</v>
      </c>
    </row>
    <row r="117" spans="1:65" s="2" customFormat="1" ht="55.5" customHeight="1">
      <c r="A117" s="30"/>
      <c r="B117" s="135"/>
      <c r="C117" s="136" t="s">
        <v>178</v>
      </c>
      <c r="D117" s="136" t="s">
        <v>175</v>
      </c>
      <c r="E117" s="137" t="s">
        <v>225</v>
      </c>
      <c r="F117" s="138" t="s">
        <v>226</v>
      </c>
      <c r="G117" s="139" t="s">
        <v>200</v>
      </c>
      <c r="H117" s="140">
        <v>201.15</v>
      </c>
      <c r="I117" s="141"/>
      <c r="J117" s="141">
        <f>ROUND(I117*H117,2)</f>
        <v>0</v>
      </c>
      <c r="K117" s="138" t="s">
        <v>177</v>
      </c>
      <c r="L117" s="31"/>
      <c r="M117" s="142" t="s">
        <v>3</v>
      </c>
      <c r="N117" s="143" t="s">
        <v>41</v>
      </c>
      <c r="O117" s="144">
        <v>5.0000000000000001E-3</v>
      </c>
      <c r="P117" s="144">
        <f>O117*H117</f>
        <v>1.0057500000000001</v>
      </c>
      <c r="Q117" s="144">
        <v>0</v>
      </c>
      <c r="R117" s="144">
        <f>Q117*H117</f>
        <v>0</v>
      </c>
      <c r="S117" s="144">
        <v>0</v>
      </c>
      <c r="T117" s="145">
        <f>S117*H117</f>
        <v>0</v>
      </c>
      <c r="U117" s="30"/>
      <c r="V117" s="30"/>
      <c r="W117" s="30"/>
      <c r="X117" s="30"/>
      <c r="Y117" s="30"/>
      <c r="Z117" s="30"/>
      <c r="AA117" s="30"/>
      <c r="AB117" s="30"/>
      <c r="AC117" s="30"/>
      <c r="AD117" s="30"/>
      <c r="AE117" s="30"/>
      <c r="AR117" s="146" t="s">
        <v>178</v>
      </c>
      <c r="AT117" s="146" t="s">
        <v>175</v>
      </c>
      <c r="AU117" s="146" t="s">
        <v>79</v>
      </c>
      <c r="AY117" s="18" t="s">
        <v>173</v>
      </c>
      <c r="BE117" s="147">
        <f>IF(N117="základní",J117,0)</f>
        <v>0</v>
      </c>
      <c r="BF117" s="147">
        <f>IF(N117="snížená",J117,0)</f>
        <v>0</v>
      </c>
      <c r="BG117" s="147">
        <f>IF(N117="zákl. přenesená",J117,0)</f>
        <v>0</v>
      </c>
      <c r="BH117" s="147">
        <f>IF(N117="sníž. přenesená",J117,0)</f>
        <v>0</v>
      </c>
      <c r="BI117" s="147">
        <f>IF(N117="nulová",J117,0)</f>
        <v>0</v>
      </c>
      <c r="BJ117" s="18" t="s">
        <v>76</v>
      </c>
      <c r="BK117" s="147">
        <f>ROUND(I117*H117,2)</f>
        <v>0</v>
      </c>
      <c r="BL117" s="18" t="s">
        <v>178</v>
      </c>
      <c r="BM117" s="146" t="s">
        <v>599</v>
      </c>
    </row>
    <row r="118" spans="1:65" s="2" customFormat="1" ht="78">
      <c r="A118" s="30"/>
      <c r="B118" s="31"/>
      <c r="C118" s="30"/>
      <c r="D118" s="148" t="s">
        <v>179</v>
      </c>
      <c r="E118" s="30"/>
      <c r="F118" s="149" t="s">
        <v>219</v>
      </c>
      <c r="G118" s="30"/>
      <c r="H118" s="30"/>
      <c r="I118" s="30"/>
      <c r="J118" s="30"/>
      <c r="K118" s="30"/>
      <c r="L118" s="31"/>
      <c r="M118" s="150"/>
      <c r="N118" s="151"/>
      <c r="O118" s="51"/>
      <c r="P118" s="51"/>
      <c r="Q118" s="51"/>
      <c r="R118" s="51"/>
      <c r="S118" s="51"/>
      <c r="T118" s="52"/>
      <c r="U118" s="30"/>
      <c r="V118" s="30"/>
      <c r="W118" s="30"/>
      <c r="X118" s="30"/>
      <c r="Y118" s="30"/>
      <c r="Z118" s="30"/>
      <c r="AA118" s="30"/>
      <c r="AB118" s="30"/>
      <c r="AC118" s="30"/>
      <c r="AD118" s="30"/>
      <c r="AE118" s="30"/>
      <c r="AT118" s="18" t="s">
        <v>179</v>
      </c>
      <c r="AU118" s="18" t="s">
        <v>79</v>
      </c>
    </row>
    <row r="119" spans="1:65" s="13" customFormat="1">
      <c r="B119" s="152"/>
      <c r="D119" s="148" t="s">
        <v>181</v>
      </c>
      <c r="E119" s="153" t="s">
        <v>3</v>
      </c>
      <c r="F119" s="154" t="s">
        <v>600</v>
      </c>
      <c r="H119" s="153" t="s">
        <v>3</v>
      </c>
      <c r="L119" s="152"/>
      <c r="M119" s="155"/>
      <c r="N119" s="156"/>
      <c r="O119" s="156"/>
      <c r="P119" s="156"/>
      <c r="Q119" s="156"/>
      <c r="R119" s="156"/>
      <c r="S119" s="156"/>
      <c r="T119" s="157"/>
      <c r="AT119" s="153" t="s">
        <v>181</v>
      </c>
      <c r="AU119" s="153" t="s">
        <v>79</v>
      </c>
      <c r="AV119" s="13" t="s">
        <v>76</v>
      </c>
      <c r="AW119" s="13" t="s">
        <v>31</v>
      </c>
      <c r="AX119" s="13" t="s">
        <v>70</v>
      </c>
      <c r="AY119" s="153" t="s">
        <v>173</v>
      </c>
    </row>
    <row r="120" spans="1:65" s="14" customFormat="1">
      <c r="B120" s="158"/>
      <c r="D120" s="148" t="s">
        <v>181</v>
      </c>
      <c r="E120" s="159" t="s">
        <v>3</v>
      </c>
      <c r="F120" s="160" t="s">
        <v>601</v>
      </c>
      <c r="H120" s="161">
        <v>201.15</v>
      </c>
      <c r="L120" s="158"/>
      <c r="M120" s="162"/>
      <c r="N120" s="163"/>
      <c r="O120" s="163"/>
      <c r="P120" s="163"/>
      <c r="Q120" s="163"/>
      <c r="R120" s="163"/>
      <c r="S120" s="163"/>
      <c r="T120" s="164"/>
      <c r="AT120" s="159" t="s">
        <v>181</v>
      </c>
      <c r="AU120" s="159" t="s">
        <v>79</v>
      </c>
      <c r="AV120" s="14" t="s">
        <v>79</v>
      </c>
      <c r="AW120" s="14" t="s">
        <v>31</v>
      </c>
      <c r="AX120" s="14" t="s">
        <v>76</v>
      </c>
      <c r="AY120" s="159" t="s">
        <v>173</v>
      </c>
    </row>
    <row r="121" spans="1:65" s="2" customFormat="1" ht="33" customHeight="1">
      <c r="A121" s="30"/>
      <c r="B121" s="135"/>
      <c r="C121" s="136" t="s">
        <v>197</v>
      </c>
      <c r="D121" s="136" t="s">
        <v>175</v>
      </c>
      <c r="E121" s="137" t="s">
        <v>519</v>
      </c>
      <c r="F121" s="138" t="s">
        <v>234</v>
      </c>
      <c r="G121" s="139" t="s">
        <v>200</v>
      </c>
      <c r="H121" s="140">
        <v>26.82</v>
      </c>
      <c r="I121" s="141"/>
      <c r="J121" s="141">
        <f>ROUND(I121*H121,2)</f>
        <v>0</v>
      </c>
      <c r="K121" s="138" t="s">
        <v>177</v>
      </c>
      <c r="L121" s="31"/>
      <c r="M121" s="142" t="s">
        <v>3</v>
      </c>
      <c r="N121" s="143" t="s">
        <v>41</v>
      </c>
      <c r="O121" s="144">
        <v>8.9999999999999993E-3</v>
      </c>
      <c r="P121" s="144">
        <f>O121*H121</f>
        <v>0.24137999999999998</v>
      </c>
      <c r="Q121" s="144">
        <v>0</v>
      </c>
      <c r="R121" s="144">
        <f>Q121*H121</f>
        <v>0</v>
      </c>
      <c r="S121" s="144">
        <v>0</v>
      </c>
      <c r="T121" s="145">
        <f>S121*H121</f>
        <v>0</v>
      </c>
      <c r="U121" s="30"/>
      <c r="V121" s="30"/>
      <c r="W121" s="30"/>
      <c r="X121" s="30"/>
      <c r="Y121" s="30"/>
      <c r="Z121" s="30"/>
      <c r="AA121" s="30"/>
      <c r="AB121" s="30"/>
      <c r="AC121" s="30"/>
      <c r="AD121" s="30"/>
      <c r="AE121" s="30"/>
      <c r="AR121" s="146" t="s">
        <v>178</v>
      </c>
      <c r="AT121" s="146" t="s">
        <v>175</v>
      </c>
      <c r="AU121" s="146" t="s">
        <v>79</v>
      </c>
      <c r="AY121" s="18" t="s">
        <v>173</v>
      </c>
      <c r="BE121" s="147">
        <f>IF(N121="základní",J121,0)</f>
        <v>0</v>
      </c>
      <c r="BF121" s="147">
        <f>IF(N121="snížená",J121,0)</f>
        <v>0</v>
      </c>
      <c r="BG121" s="147">
        <f>IF(N121="zákl. přenesená",J121,0)</f>
        <v>0</v>
      </c>
      <c r="BH121" s="147">
        <f>IF(N121="sníž. přenesená",J121,0)</f>
        <v>0</v>
      </c>
      <c r="BI121" s="147">
        <f>IF(N121="nulová",J121,0)</f>
        <v>0</v>
      </c>
      <c r="BJ121" s="18" t="s">
        <v>76</v>
      </c>
      <c r="BK121" s="147">
        <f>ROUND(I121*H121,2)</f>
        <v>0</v>
      </c>
      <c r="BL121" s="18" t="s">
        <v>178</v>
      </c>
      <c r="BM121" s="146" t="s">
        <v>602</v>
      </c>
    </row>
    <row r="122" spans="1:65" s="2" customFormat="1" ht="165.75">
      <c r="A122" s="30"/>
      <c r="B122" s="31"/>
      <c r="C122" s="30"/>
      <c r="D122" s="148" t="s">
        <v>179</v>
      </c>
      <c r="E122" s="30"/>
      <c r="F122" s="149" t="s">
        <v>235</v>
      </c>
      <c r="G122" s="30"/>
      <c r="H122" s="30"/>
      <c r="I122" s="30"/>
      <c r="J122" s="30"/>
      <c r="K122" s="30"/>
      <c r="L122" s="31"/>
      <c r="M122" s="150"/>
      <c r="N122" s="151"/>
      <c r="O122" s="51"/>
      <c r="P122" s="51"/>
      <c r="Q122" s="51"/>
      <c r="R122" s="51"/>
      <c r="S122" s="51"/>
      <c r="T122" s="52"/>
      <c r="U122" s="30"/>
      <c r="V122" s="30"/>
      <c r="W122" s="30"/>
      <c r="X122" s="30"/>
      <c r="Y122" s="30"/>
      <c r="Z122" s="30"/>
      <c r="AA122" s="30"/>
      <c r="AB122" s="30"/>
      <c r="AC122" s="30"/>
      <c r="AD122" s="30"/>
      <c r="AE122" s="30"/>
      <c r="AT122" s="18" t="s">
        <v>179</v>
      </c>
      <c r="AU122" s="18" t="s">
        <v>79</v>
      </c>
    </row>
    <row r="123" spans="1:65" s="14" customFormat="1">
      <c r="B123" s="158"/>
      <c r="D123" s="148" t="s">
        <v>181</v>
      </c>
      <c r="E123" s="159" t="s">
        <v>3</v>
      </c>
      <c r="F123" s="160" t="s">
        <v>603</v>
      </c>
      <c r="H123" s="161">
        <v>26.82</v>
      </c>
      <c r="L123" s="158"/>
      <c r="M123" s="162"/>
      <c r="N123" s="163"/>
      <c r="O123" s="163"/>
      <c r="P123" s="163"/>
      <c r="Q123" s="163"/>
      <c r="R123" s="163"/>
      <c r="S123" s="163"/>
      <c r="T123" s="164"/>
      <c r="AT123" s="159" t="s">
        <v>181</v>
      </c>
      <c r="AU123" s="159" t="s">
        <v>79</v>
      </c>
      <c r="AV123" s="14" t="s">
        <v>79</v>
      </c>
      <c r="AW123" s="14" t="s">
        <v>31</v>
      </c>
      <c r="AX123" s="14" t="s">
        <v>76</v>
      </c>
      <c r="AY123" s="159" t="s">
        <v>173</v>
      </c>
    </row>
    <row r="124" spans="1:65" s="2" customFormat="1" ht="33" customHeight="1">
      <c r="A124" s="30"/>
      <c r="B124" s="135"/>
      <c r="C124" s="136" t="s">
        <v>202</v>
      </c>
      <c r="D124" s="136" t="s">
        <v>175</v>
      </c>
      <c r="E124" s="137" t="s">
        <v>237</v>
      </c>
      <c r="F124" s="138" t="s">
        <v>238</v>
      </c>
      <c r="G124" s="139" t="s">
        <v>239</v>
      </c>
      <c r="H124" s="140">
        <v>50.957999999999998</v>
      </c>
      <c r="I124" s="141"/>
      <c r="J124" s="141">
        <f>ROUND(I124*H124,2)</f>
        <v>0</v>
      </c>
      <c r="K124" s="138" t="s">
        <v>177</v>
      </c>
      <c r="L124" s="31"/>
      <c r="M124" s="142" t="s">
        <v>3</v>
      </c>
      <c r="N124" s="143" t="s">
        <v>41</v>
      </c>
      <c r="O124" s="144">
        <v>0</v>
      </c>
      <c r="P124" s="144">
        <f>O124*H124</f>
        <v>0</v>
      </c>
      <c r="Q124" s="144">
        <v>0</v>
      </c>
      <c r="R124" s="144">
        <f>Q124*H124</f>
        <v>0</v>
      </c>
      <c r="S124" s="144">
        <v>0</v>
      </c>
      <c r="T124" s="145">
        <f>S124*H124</f>
        <v>0</v>
      </c>
      <c r="U124" s="30"/>
      <c r="V124" s="30"/>
      <c r="W124" s="30"/>
      <c r="X124" s="30"/>
      <c r="Y124" s="30"/>
      <c r="Z124" s="30"/>
      <c r="AA124" s="30"/>
      <c r="AB124" s="30"/>
      <c r="AC124" s="30"/>
      <c r="AD124" s="30"/>
      <c r="AE124" s="30"/>
      <c r="AR124" s="146" t="s">
        <v>178</v>
      </c>
      <c r="AT124" s="146" t="s">
        <v>175</v>
      </c>
      <c r="AU124" s="146" t="s">
        <v>79</v>
      </c>
      <c r="AY124" s="18" t="s">
        <v>173</v>
      </c>
      <c r="BE124" s="147">
        <f>IF(N124="základní",J124,0)</f>
        <v>0</v>
      </c>
      <c r="BF124" s="147">
        <f>IF(N124="snížená",J124,0)</f>
        <v>0</v>
      </c>
      <c r="BG124" s="147">
        <f>IF(N124="zákl. přenesená",J124,0)</f>
        <v>0</v>
      </c>
      <c r="BH124" s="147">
        <f>IF(N124="sníž. přenesená",J124,0)</f>
        <v>0</v>
      </c>
      <c r="BI124" s="147">
        <f>IF(N124="nulová",J124,0)</f>
        <v>0</v>
      </c>
      <c r="BJ124" s="18" t="s">
        <v>76</v>
      </c>
      <c r="BK124" s="147">
        <f>ROUND(I124*H124,2)</f>
        <v>0</v>
      </c>
      <c r="BL124" s="18" t="s">
        <v>178</v>
      </c>
      <c r="BM124" s="146" t="s">
        <v>604</v>
      </c>
    </row>
    <row r="125" spans="1:65" s="2" customFormat="1" ht="58.5">
      <c r="A125" s="30"/>
      <c r="B125" s="31"/>
      <c r="C125" s="30"/>
      <c r="D125" s="148" t="s">
        <v>179</v>
      </c>
      <c r="E125" s="30"/>
      <c r="F125" s="149" t="s">
        <v>240</v>
      </c>
      <c r="G125" s="30"/>
      <c r="H125" s="30"/>
      <c r="I125" s="30"/>
      <c r="J125" s="30"/>
      <c r="K125" s="30"/>
      <c r="L125" s="31"/>
      <c r="M125" s="150"/>
      <c r="N125" s="151"/>
      <c r="O125" s="51"/>
      <c r="P125" s="51"/>
      <c r="Q125" s="51"/>
      <c r="R125" s="51"/>
      <c r="S125" s="51"/>
      <c r="T125" s="52"/>
      <c r="U125" s="30"/>
      <c r="V125" s="30"/>
      <c r="W125" s="30"/>
      <c r="X125" s="30"/>
      <c r="Y125" s="30"/>
      <c r="Z125" s="30"/>
      <c r="AA125" s="30"/>
      <c r="AB125" s="30"/>
      <c r="AC125" s="30"/>
      <c r="AD125" s="30"/>
      <c r="AE125" s="30"/>
      <c r="AT125" s="18" t="s">
        <v>179</v>
      </c>
      <c r="AU125" s="18" t="s">
        <v>79</v>
      </c>
    </row>
    <row r="126" spans="1:65" s="14" customFormat="1">
      <c r="B126" s="158"/>
      <c r="D126" s="148" t="s">
        <v>181</v>
      </c>
      <c r="E126" s="159" t="s">
        <v>3</v>
      </c>
      <c r="F126" s="160" t="s">
        <v>605</v>
      </c>
      <c r="H126" s="161">
        <v>50.957999999999998</v>
      </c>
      <c r="L126" s="158"/>
      <c r="M126" s="162"/>
      <c r="N126" s="163"/>
      <c r="O126" s="163"/>
      <c r="P126" s="163"/>
      <c r="Q126" s="163"/>
      <c r="R126" s="163"/>
      <c r="S126" s="163"/>
      <c r="T126" s="164"/>
      <c r="AT126" s="159" t="s">
        <v>181</v>
      </c>
      <c r="AU126" s="159" t="s">
        <v>79</v>
      </c>
      <c r="AV126" s="14" t="s">
        <v>79</v>
      </c>
      <c r="AW126" s="14" t="s">
        <v>31</v>
      </c>
      <c r="AX126" s="14" t="s">
        <v>76</v>
      </c>
      <c r="AY126" s="159" t="s">
        <v>173</v>
      </c>
    </row>
    <row r="127" spans="1:65" s="2" customFormat="1" ht="33" customHeight="1">
      <c r="A127" s="30"/>
      <c r="B127" s="135"/>
      <c r="C127" s="136" t="s">
        <v>206</v>
      </c>
      <c r="D127" s="136" t="s">
        <v>175</v>
      </c>
      <c r="E127" s="137" t="s">
        <v>524</v>
      </c>
      <c r="F127" s="138" t="s">
        <v>242</v>
      </c>
      <c r="G127" s="139" t="s">
        <v>200</v>
      </c>
      <c r="H127" s="140">
        <v>28.5</v>
      </c>
      <c r="I127" s="141"/>
      <c r="J127" s="141">
        <f>ROUND(I127*H127,2)</f>
        <v>0</v>
      </c>
      <c r="K127" s="138" t="s">
        <v>177</v>
      </c>
      <c r="L127" s="31"/>
      <c r="M127" s="142" t="s">
        <v>3</v>
      </c>
      <c r="N127" s="143" t="s">
        <v>41</v>
      </c>
      <c r="O127" s="144">
        <v>0.32800000000000001</v>
      </c>
      <c r="P127" s="144">
        <f>O127*H127</f>
        <v>9.3480000000000008</v>
      </c>
      <c r="Q127" s="144">
        <v>0</v>
      </c>
      <c r="R127" s="144">
        <f>Q127*H127</f>
        <v>0</v>
      </c>
      <c r="S127" s="144">
        <v>0</v>
      </c>
      <c r="T127" s="145">
        <f>S127*H127</f>
        <v>0</v>
      </c>
      <c r="U127" s="30"/>
      <c r="V127" s="30"/>
      <c r="W127" s="30"/>
      <c r="X127" s="30"/>
      <c r="Y127" s="30"/>
      <c r="Z127" s="30"/>
      <c r="AA127" s="30"/>
      <c r="AB127" s="30"/>
      <c r="AC127" s="30"/>
      <c r="AD127" s="30"/>
      <c r="AE127" s="30"/>
      <c r="AR127" s="146" t="s">
        <v>178</v>
      </c>
      <c r="AT127" s="146" t="s">
        <v>175</v>
      </c>
      <c r="AU127" s="146" t="s">
        <v>79</v>
      </c>
      <c r="AY127" s="18" t="s">
        <v>173</v>
      </c>
      <c r="BE127" s="147">
        <f>IF(N127="základní",J127,0)</f>
        <v>0</v>
      </c>
      <c r="BF127" s="147">
        <f>IF(N127="snížená",J127,0)</f>
        <v>0</v>
      </c>
      <c r="BG127" s="147">
        <f>IF(N127="zákl. přenesená",J127,0)</f>
        <v>0</v>
      </c>
      <c r="BH127" s="147">
        <f>IF(N127="sníž. přenesená",J127,0)</f>
        <v>0</v>
      </c>
      <c r="BI127" s="147">
        <f>IF(N127="nulová",J127,0)</f>
        <v>0</v>
      </c>
      <c r="BJ127" s="18" t="s">
        <v>76</v>
      </c>
      <c r="BK127" s="147">
        <f>ROUND(I127*H127,2)</f>
        <v>0</v>
      </c>
      <c r="BL127" s="18" t="s">
        <v>178</v>
      </c>
      <c r="BM127" s="146" t="s">
        <v>606</v>
      </c>
    </row>
    <row r="128" spans="1:65" s="2" customFormat="1" ht="234">
      <c r="A128" s="30"/>
      <c r="B128" s="31"/>
      <c r="C128" s="30"/>
      <c r="D128" s="148" t="s">
        <v>179</v>
      </c>
      <c r="E128" s="30"/>
      <c r="F128" s="149" t="s">
        <v>243</v>
      </c>
      <c r="G128" s="30"/>
      <c r="H128" s="30"/>
      <c r="I128" s="30"/>
      <c r="J128" s="30"/>
      <c r="K128" s="30"/>
      <c r="L128" s="31"/>
      <c r="M128" s="150"/>
      <c r="N128" s="151"/>
      <c r="O128" s="51"/>
      <c r="P128" s="51"/>
      <c r="Q128" s="51"/>
      <c r="R128" s="51"/>
      <c r="S128" s="51"/>
      <c r="T128" s="52"/>
      <c r="U128" s="30"/>
      <c r="V128" s="30"/>
      <c r="W128" s="30"/>
      <c r="X128" s="30"/>
      <c r="Y128" s="30"/>
      <c r="Z128" s="30"/>
      <c r="AA128" s="30"/>
      <c r="AB128" s="30"/>
      <c r="AC128" s="30"/>
      <c r="AD128" s="30"/>
      <c r="AE128" s="30"/>
      <c r="AT128" s="18" t="s">
        <v>179</v>
      </c>
      <c r="AU128" s="18" t="s">
        <v>79</v>
      </c>
    </row>
    <row r="129" spans="1:65" s="13" customFormat="1">
      <c r="B129" s="152"/>
      <c r="D129" s="148" t="s">
        <v>181</v>
      </c>
      <c r="E129" s="153" t="s">
        <v>3</v>
      </c>
      <c r="F129" s="154" t="s">
        <v>244</v>
      </c>
      <c r="H129" s="153" t="s">
        <v>3</v>
      </c>
      <c r="L129" s="152"/>
      <c r="M129" s="155"/>
      <c r="N129" s="156"/>
      <c r="O129" s="156"/>
      <c r="P129" s="156"/>
      <c r="Q129" s="156"/>
      <c r="R129" s="156"/>
      <c r="S129" s="156"/>
      <c r="T129" s="157"/>
      <c r="AT129" s="153" t="s">
        <v>181</v>
      </c>
      <c r="AU129" s="153" t="s">
        <v>79</v>
      </c>
      <c r="AV129" s="13" t="s">
        <v>76</v>
      </c>
      <c r="AW129" s="13" t="s">
        <v>31</v>
      </c>
      <c r="AX129" s="13" t="s">
        <v>70</v>
      </c>
      <c r="AY129" s="153" t="s">
        <v>173</v>
      </c>
    </row>
    <row r="130" spans="1:65" s="14" customFormat="1">
      <c r="B130" s="158"/>
      <c r="D130" s="148" t="s">
        <v>181</v>
      </c>
      <c r="E130" s="159" t="s">
        <v>3</v>
      </c>
      <c r="F130" s="160" t="s">
        <v>607</v>
      </c>
      <c r="H130" s="161">
        <v>28.5</v>
      </c>
      <c r="L130" s="158"/>
      <c r="M130" s="162"/>
      <c r="N130" s="163"/>
      <c r="O130" s="163"/>
      <c r="P130" s="163"/>
      <c r="Q130" s="163"/>
      <c r="R130" s="163"/>
      <c r="S130" s="163"/>
      <c r="T130" s="164"/>
      <c r="AT130" s="159" t="s">
        <v>181</v>
      </c>
      <c r="AU130" s="159" t="s">
        <v>79</v>
      </c>
      <c r="AV130" s="14" t="s">
        <v>79</v>
      </c>
      <c r="AW130" s="14" t="s">
        <v>31</v>
      </c>
      <c r="AX130" s="14" t="s">
        <v>70</v>
      </c>
      <c r="AY130" s="159" t="s">
        <v>173</v>
      </c>
    </row>
    <row r="131" spans="1:65" s="15" customFormat="1">
      <c r="B131" s="165"/>
      <c r="D131" s="148" t="s">
        <v>181</v>
      </c>
      <c r="E131" s="166" t="s">
        <v>3</v>
      </c>
      <c r="F131" s="167" t="s">
        <v>188</v>
      </c>
      <c r="H131" s="168">
        <v>28.5</v>
      </c>
      <c r="L131" s="165"/>
      <c r="M131" s="169"/>
      <c r="N131" s="170"/>
      <c r="O131" s="170"/>
      <c r="P131" s="170"/>
      <c r="Q131" s="170"/>
      <c r="R131" s="170"/>
      <c r="S131" s="170"/>
      <c r="T131" s="171"/>
      <c r="AT131" s="166" t="s">
        <v>181</v>
      </c>
      <c r="AU131" s="166" t="s">
        <v>79</v>
      </c>
      <c r="AV131" s="15" t="s">
        <v>178</v>
      </c>
      <c r="AW131" s="15" t="s">
        <v>31</v>
      </c>
      <c r="AX131" s="15" t="s">
        <v>76</v>
      </c>
      <c r="AY131" s="166" t="s">
        <v>173</v>
      </c>
    </row>
    <row r="132" spans="1:65" s="2" customFormat="1" ht="16.5" customHeight="1">
      <c r="A132" s="30"/>
      <c r="B132" s="135"/>
      <c r="C132" s="172" t="s">
        <v>211</v>
      </c>
      <c r="D132" s="172" t="s">
        <v>246</v>
      </c>
      <c r="E132" s="173" t="s">
        <v>248</v>
      </c>
      <c r="F132" s="174" t="s">
        <v>249</v>
      </c>
      <c r="G132" s="175" t="s">
        <v>239</v>
      </c>
      <c r="H132" s="176">
        <v>59.85</v>
      </c>
      <c r="I132" s="177"/>
      <c r="J132" s="177">
        <f>ROUND(I132*H132,2)</f>
        <v>0</v>
      </c>
      <c r="K132" s="174" t="s">
        <v>177</v>
      </c>
      <c r="L132" s="178"/>
      <c r="M132" s="179" t="s">
        <v>3</v>
      </c>
      <c r="N132" s="180" t="s">
        <v>41</v>
      </c>
      <c r="O132" s="144">
        <v>0</v>
      </c>
      <c r="P132" s="144">
        <f>O132*H132</f>
        <v>0</v>
      </c>
      <c r="Q132" s="144">
        <v>1</v>
      </c>
      <c r="R132" s="144">
        <f>Q132*H132</f>
        <v>59.85</v>
      </c>
      <c r="S132" s="144">
        <v>0</v>
      </c>
      <c r="T132" s="145">
        <f>S132*H132</f>
        <v>0</v>
      </c>
      <c r="U132" s="30"/>
      <c r="V132" s="30"/>
      <c r="W132" s="30"/>
      <c r="X132" s="30"/>
      <c r="Y132" s="30"/>
      <c r="Z132" s="30"/>
      <c r="AA132" s="30"/>
      <c r="AB132" s="30"/>
      <c r="AC132" s="30"/>
      <c r="AD132" s="30"/>
      <c r="AE132" s="30"/>
      <c r="AR132" s="146" t="s">
        <v>211</v>
      </c>
      <c r="AT132" s="146" t="s">
        <v>246</v>
      </c>
      <c r="AU132" s="146" t="s">
        <v>79</v>
      </c>
      <c r="AY132" s="18" t="s">
        <v>173</v>
      </c>
      <c r="BE132" s="147">
        <f>IF(N132="základní",J132,0)</f>
        <v>0</v>
      </c>
      <c r="BF132" s="147">
        <f>IF(N132="snížená",J132,0)</f>
        <v>0</v>
      </c>
      <c r="BG132" s="147">
        <f>IF(N132="zákl. přenesená",J132,0)</f>
        <v>0</v>
      </c>
      <c r="BH132" s="147">
        <f>IF(N132="sníž. přenesená",J132,0)</f>
        <v>0</v>
      </c>
      <c r="BI132" s="147">
        <f>IF(N132="nulová",J132,0)</f>
        <v>0</v>
      </c>
      <c r="BJ132" s="18" t="s">
        <v>76</v>
      </c>
      <c r="BK132" s="147">
        <f>ROUND(I132*H132,2)</f>
        <v>0</v>
      </c>
      <c r="BL132" s="18" t="s">
        <v>178</v>
      </c>
      <c r="BM132" s="146" t="s">
        <v>608</v>
      </c>
    </row>
    <row r="133" spans="1:65" s="14" customFormat="1">
      <c r="B133" s="158"/>
      <c r="D133" s="148" t="s">
        <v>181</v>
      </c>
      <c r="F133" s="160" t="s">
        <v>609</v>
      </c>
      <c r="H133" s="161">
        <v>59.85</v>
      </c>
      <c r="L133" s="158"/>
      <c r="M133" s="162"/>
      <c r="N133" s="163"/>
      <c r="O133" s="163"/>
      <c r="P133" s="163"/>
      <c r="Q133" s="163"/>
      <c r="R133" s="163"/>
      <c r="S133" s="163"/>
      <c r="T133" s="164"/>
      <c r="AT133" s="159" t="s">
        <v>181</v>
      </c>
      <c r="AU133" s="159" t="s">
        <v>79</v>
      </c>
      <c r="AV133" s="14" t="s">
        <v>79</v>
      </c>
      <c r="AW133" s="14" t="s">
        <v>4</v>
      </c>
      <c r="AX133" s="14" t="s">
        <v>76</v>
      </c>
      <c r="AY133" s="159" t="s">
        <v>173</v>
      </c>
    </row>
    <row r="134" spans="1:65" s="2" customFormat="1" ht="33" customHeight="1">
      <c r="A134" s="30"/>
      <c r="B134" s="135"/>
      <c r="C134" s="136" t="s">
        <v>216</v>
      </c>
      <c r="D134" s="136" t="s">
        <v>175</v>
      </c>
      <c r="E134" s="137" t="s">
        <v>253</v>
      </c>
      <c r="F134" s="138" t="s">
        <v>254</v>
      </c>
      <c r="G134" s="139" t="s">
        <v>176</v>
      </c>
      <c r="H134" s="140">
        <v>30</v>
      </c>
      <c r="I134" s="141"/>
      <c r="J134" s="141">
        <f>ROUND(I134*H134,2)</f>
        <v>0</v>
      </c>
      <c r="K134" s="138" t="s">
        <v>177</v>
      </c>
      <c r="L134" s="31"/>
      <c r="M134" s="142" t="s">
        <v>3</v>
      </c>
      <c r="N134" s="143" t="s">
        <v>41</v>
      </c>
      <c r="O134" s="144">
        <v>0.114</v>
      </c>
      <c r="P134" s="144">
        <f>O134*H134</f>
        <v>3.42</v>
      </c>
      <c r="Q134" s="144">
        <v>0</v>
      </c>
      <c r="R134" s="144">
        <f>Q134*H134</f>
        <v>0</v>
      </c>
      <c r="S134" s="144">
        <v>0</v>
      </c>
      <c r="T134" s="145">
        <f>S134*H134</f>
        <v>0</v>
      </c>
      <c r="U134" s="30"/>
      <c r="V134" s="30"/>
      <c r="W134" s="30"/>
      <c r="X134" s="30"/>
      <c r="Y134" s="30"/>
      <c r="Z134" s="30"/>
      <c r="AA134" s="30"/>
      <c r="AB134" s="30"/>
      <c r="AC134" s="30"/>
      <c r="AD134" s="30"/>
      <c r="AE134" s="30"/>
      <c r="AR134" s="146" t="s">
        <v>178</v>
      </c>
      <c r="AT134" s="146" t="s">
        <v>175</v>
      </c>
      <c r="AU134" s="146" t="s">
        <v>79</v>
      </c>
      <c r="AY134" s="18" t="s">
        <v>173</v>
      </c>
      <c r="BE134" s="147">
        <f>IF(N134="základní",J134,0)</f>
        <v>0</v>
      </c>
      <c r="BF134" s="147">
        <f>IF(N134="snížená",J134,0)</f>
        <v>0</v>
      </c>
      <c r="BG134" s="147">
        <f>IF(N134="zákl. přenesená",J134,0)</f>
        <v>0</v>
      </c>
      <c r="BH134" s="147">
        <f>IF(N134="sníž. přenesená",J134,0)</f>
        <v>0</v>
      </c>
      <c r="BI134" s="147">
        <f>IF(N134="nulová",J134,0)</f>
        <v>0</v>
      </c>
      <c r="BJ134" s="18" t="s">
        <v>76</v>
      </c>
      <c r="BK134" s="147">
        <f>ROUND(I134*H134,2)</f>
        <v>0</v>
      </c>
      <c r="BL134" s="18" t="s">
        <v>178</v>
      </c>
      <c r="BM134" s="146" t="s">
        <v>610</v>
      </c>
    </row>
    <row r="135" spans="1:65" s="2" customFormat="1" ht="68.25">
      <c r="A135" s="30"/>
      <c r="B135" s="31"/>
      <c r="C135" s="30"/>
      <c r="D135" s="148" t="s">
        <v>179</v>
      </c>
      <c r="E135" s="30"/>
      <c r="F135" s="149" t="s">
        <v>255</v>
      </c>
      <c r="G135" s="30"/>
      <c r="H135" s="30"/>
      <c r="I135" s="30"/>
      <c r="J135" s="30"/>
      <c r="K135" s="30"/>
      <c r="L135" s="31"/>
      <c r="M135" s="150"/>
      <c r="N135" s="151"/>
      <c r="O135" s="51"/>
      <c r="P135" s="51"/>
      <c r="Q135" s="51"/>
      <c r="R135" s="51"/>
      <c r="S135" s="51"/>
      <c r="T135" s="52"/>
      <c r="U135" s="30"/>
      <c r="V135" s="30"/>
      <c r="W135" s="30"/>
      <c r="X135" s="30"/>
      <c r="Y135" s="30"/>
      <c r="Z135" s="30"/>
      <c r="AA135" s="30"/>
      <c r="AB135" s="30"/>
      <c r="AC135" s="30"/>
      <c r="AD135" s="30"/>
      <c r="AE135" s="30"/>
      <c r="AT135" s="18" t="s">
        <v>179</v>
      </c>
      <c r="AU135" s="18" t="s">
        <v>79</v>
      </c>
    </row>
    <row r="136" spans="1:65" s="14" customFormat="1">
      <c r="B136" s="158"/>
      <c r="D136" s="148" t="s">
        <v>181</v>
      </c>
      <c r="E136" s="159" t="s">
        <v>3</v>
      </c>
      <c r="F136" s="160" t="s">
        <v>611</v>
      </c>
      <c r="H136" s="161">
        <v>30</v>
      </c>
      <c r="L136" s="158"/>
      <c r="M136" s="162"/>
      <c r="N136" s="163"/>
      <c r="O136" s="163"/>
      <c r="P136" s="163"/>
      <c r="Q136" s="163"/>
      <c r="R136" s="163"/>
      <c r="S136" s="163"/>
      <c r="T136" s="164"/>
      <c r="AT136" s="159" t="s">
        <v>181</v>
      </c>
      <c r="AU136" s="159" t="s">
        <v>79</v>
      </c>
      <c r="AV136" s="14" t="s">
        <v>79</v>
      </c>
      <c r="AW136" s="14" t="s">
        <v>31</v>
      </c>
      <c r="AX136" s="14" t="s">
        <v>76</v>
      </c>
      <c r="AY136" s="159" t="s">
        <v>173</v>
      </c>
    </row>
    <row r="137" spans="1:65" s="2" customFormat="1" ht="16.5" customHeight="1">
      <c r="A137" s="30"/>
      <c r="B137" s="135"/>
      <c r="C137" s="172" t="s">
        <v>220</v>
      </c>
      <c r="D137" s="172" t="s">
        <v>246</v>
      </c>
      <c r="E137" s="173" t="s">
        <v>256</v>
      </c>
      <c r="F137" s="174" t="s">
        <v>257</v>
      </c>
      <c r="G137" s="175" t="s">
        <v>239</v>
      </c>
      <c r="H137" s="176">
        <v>8.4</v>
      </c>
      <c r="I137" s="177"/>
      <c r="J137" s="177">
        <f>ROUND(I137*H137,2)</f>
        <v>0</v>
      </c>
      <c r="K137" s="174" t="s">
        <v>177</v>
      </c>
      <c r="L137" s="178"/>
      <c r="M137" s="179" t="s">
        <v>3</v>
      </c>
      <c r="N137" s="180" t="s">
        <v>41</v>
      </c>
      <c r="O137" s="144">
        <v>0</v>
      </c>
      <c r="P137" s="144">
        <f>O137*H137</f>
        <v>0</v>
      </c>
      <c r="Q137" s="144">
        <v>1</v>
      </c>
      <c r="R137" s="144">
        <f>Q137*H137</f>
        <v>8.4</v>
      </c>
      <c r="S137" s="144">
        <v>0</v>
      </c>
      <c r="T137" s="145">
        <f>S137*H137</f>
        <v>0</v>
      </c>
      <c r="U137" s="30"/>
      <c r="V137" s="30"/>
      <c r="W137" s="30"/>
      <c r="X137" s="30"/>
      <c r="Y137" s="30"/>
      <c r="Z137" s="30"/>
      <c r="AA137" s="30"/>
      <c r="AB137" s="30"/>
      <c r="AC137" s="30"/>
      <c r="AD137" s="30"/>
      <c r="AE137" s="30"/>
      <c r="AR137" s="146" t="s">
        <v>211</v>
      </c>
      <c r="AT137" s="146" t="s">
        <v>246</v>
      </c>
      <c r="AU137" s="146" t="s">
        <v>79</v>
      </c>
      <c r="AY137" s="18" t="s">
        <v>173</v>
      </c>
      <c r="BE137" s="147">
        <f>IF(N137="základní",J137,0)</f>
        <v>0</v>
      </c>
      <c r="BF137" s="147">
        <f>IF(N137="snížená",J137,0)</f>
        <v>0</v>
      </c>
      <c r="BG137" s="147">
        <f>IF(N137="zákl. přenesená",J137,0)</f>
        <v>0</v>
      </c>
      <c r="BH137" s="147">
        <f>IF(N137="sníž. přenesená",J137,0)</f>
        <v>0</v>
      </c>
      <c r="BI137" s="147">
        <f>IF(N137="nulová",J137,0)</f>
        <v>0</v>
      </c>
      <c r="BJ137" s="18" t="s">
        <v>76</v>
      </c>
      <c r="BK137" s="147">
        <f>ROUND(I137*H137,2)</f>
        <v>0</v>
      </c>
      <c r="BL137" s="18" t="s">
        <v>178</v>
      </c>
      <c r="BM137" s="146" t="s">
        <v>612</v>
      </c>
    </row>
    <row r="138" spans="1:65" s="14" customFormat="1" ht="22.5">
      <c r="B138" s="158"/>
      <c r="D138" s="148" t="s">
        <v>181</v>
      </c>
      <c r="E138" s="159" t="s">
        <v>3</v>
      </c>
      <c r="F138" s="160" t="s">
        <v>613</v>
      </c>
      <c r="H138" s="161">
        <v>8.4</v>
      </c>
      <c r="L138" s="158"/>
      <c r="M138" s="162"/>
      <c r="N138" s="163"/>
      <c r="O138" s="163"/>
      <c r="P138" s="163"/>
      <c r="Q138" s="163"/>
      <c r="R138" s="163"/>
      <c r="S138" s="163"/>
      <c r="T138" s="164"/>
      <c r="AT138" s="159" t="s">
        <v>181</v>
      </c>
      <c r="AU138" s="159" t="s">
        <v>79</v>
      </c>
      <c r="AV138" s="14" t="s">
        <v>79</v>
      </c>
      <c r="AW138" s="14" t="s">
        <v>31</v>
      </c>
      <c r="AX138" s="14" t="s">
        <v>76</v>
      </c>
      <c r="AY138" s="159" t="s">
        <v>173</v>
      </c>
    </row>
    <row r="139" spans="1:65" s="2" customFormat="1" ht="16.5" customHeight="1">
      <c r="A139" s="30"/>
      <c r="B139" s="135"/>
      <c r="C139" s="136" t="s">
        <v>224</v>
      </c>
      <c r="D139" s="136" t="s">
        <v>175</v>
      </c>
      <c r="E139" s="137" t="s">
        <v>260</v>
      </c>
      <c r="F139" s="138" t="s">
        <v>261</v>
      </c>
      <c r="G139" s="139" t="s">
        <v>176</v>
      </c>
      <c r="H139" s="140">
        <v>30</v>
      </c>
      <c r="I139" s="141"/>
      <c r="J139" s="141">
        <f>ROUND(I139*H139,2)</f>
        <v>0</v>
      </c>
      <c r="K139" s="138" t="s">
        <v>177</v>
      </c>
      <c r="L139" s="31"/>
      <c r="M139" s="142" t="s">
        <v>3</v>
      </c>
      <c r="N139" s="143" t="s">
        <v>41</v>
      </c>
      <c r="O139" s="144">
        <v>1.2E-2</v>
      </c>
      <c r="P139" s="144">
        <f>O139*H139</f>
        <v>0.36</v>
      </c>
      <c r="Q139" s="144">
        <v>1.2727000000000001E-3</v>
      </c>
      <c r="R139" s="144">
        <f>Q139*H139</f>
        <v>3.8181E-2</v>
      </c>
      <c r="S139" s="144">
        <v>0</v>
      </c>
      <c r="T139" s="145">
        <f>S139*H139</f>
        <v>0</v>
      </c>
      <c r="U139" s="30"/>
      <c r="V139" s="30"/>
      <c r="W139" s="30"/>
      <c r="X139" s="30"/>
      <c r="Y139" s="30"/>
      <c r="Z139" s="30"/>
      <c r="AA139" s="30"/>
      <c r="AB139" s="30"/>
      <c r="AC139" s="30"/>
      <c r="AD139" s="30"/>
      <c r="AE139" s="30"/>
      <c r="AR139" s="146" t="s">
        <v>178</v>
      </c>
      <c r="AT139" s="146" t="s">
        <v>175</v>
      </c>
      <c r="AU139" s="146" t="s">
        <v>79</v>
      </c>
      <c r="AY139" s="18" t="s">
        <v>173</v>
      </c>
      <c r="BE139" s="147">
        <f>IF(N139="základní",J139,0)</f>
        <v>0</v>
      </c>
      <c r="BF139" s="147">
        <f>IF(N139="snížená",J139,0)</f>
        <v>0</v>
      </c>
      <c r="BG139" s="147">
        <f>IF(N139="zákl. přenesená",J139,0)</f>
        <v>0</v>
      </c>
      <c r="BH139" s="147">
        <f>IF(N139="sníž. přenesená",J139,0)</f>
        <v>0</v>
      </c>
      <c r="BI139" s="147">
        <f>IF(N139="nulová",J139,0)</f>
        <v>0</v>
      </c>
      <c r="BJ139" s="18" t="s">
        <v>76</v>
      </c>
      <c r="BK139" s="147">
        <f>ROUND(I139*H139,2)</f>
        <v>0</v>
      </c>
      <c r="BL139" s="18" t="s">
        <v>178</v>
      </c>
      <c r="BM139" s="146" t="s">
        <v>614</v>
      </c>
    </row>
    <row r="140" spans="1:65" s="2" customFormat="1" ht="97.5">
      <c r="A140" s="30"/>
      <c r="B140" s="31"/>
      <c r="C140" s="30"/>
      <c r="D140" s="148" t="s">
        <v>179</v>
      </c>
      <c r="E140" s="30"/>
      <c r="F140" s="149" t="s">
        <v>262</v>
      </c>
      <c r="G140" s="30"/>
      <c r="H140" s="30"/>
      <c r="I140" s="30"/>
      <c r="J140" s="30"/>
      <c r="K140" s="30"/>
      <c r="L140" s="31"/>
      <c r="M140" s="150"/>
      <c r="N140" s="151"/>
      <c r="O140" s="51"/>
      <c r="P140" s="51"/>
      <c r="Q140" s="51"/>
      <c r="R140" s="51"/>
      <c r="S140" s="51"/>
      <c r="T140" s="52"/>
      <c r="U140" s="30"/>
      <c r="V140" s="30"/>
      <c r="W140" s="30"/>
      <c r="X140" s="30"/>
      <c r="Y140" s="30"/>
      <c r="Z140" s="30"/>
      <c r="AA140" s="30"/>
      <c r="AB140" s="30"/>
      <c r="AC140" s="30"/>
      <c r="AD140" s="30"/>
      <c r="AE140" s="30"/>
      <c r="AT140" s="18" t="s">
        <v>179</v>
      </c>
      <c r="AU140" s="18" t="s">
        <v>79</v>
      </c>
    </row>
    <row r="141" spans="1:65" s="14" customFormat="1">
      <c r="B141" s="158"/>
      <c r="D141" s="148" t="s">
        <v>181</v>
      </c>
      <c r="E141" s="159" t="s">
        <v>3</v>
      </c>
      <c r="F141" s="160" t="s">
        <v>615</v>
      </c>
      <c r="H141" s="161">
        <v>30</v>
      </c>
      <c r="L141" s="158"/>
      <c r="M141" s="162"/>
      <c r="N141" s="163"/>
      <c r="O141" s="163"/>
      <c r="P141" s="163"/>
      <c r="Q141" s="163"/>
      <c r="R141" s="163"/>
      <c r="S141" s="163"/>
      <c r="T141" s="164"/>
      <c r="AT141" s="159" t="s">
        <v>181</v>
      </c>
      <c r="AU141" s="159" t="s">
        <v>79</v>
      </c>
      <c r="AV141" s="14" t="s">
        <v>79</v>
      </c>
      <c r="AW141" s="14" t="s">
        <v>31</v>
      </c>
      <c r="AX141" s="14" t="s">
        <v>76</v>
      </c>
      <c r="AY141" s="159" t="s">
        <v>173</v>
      </c>
    </row>
    <row r="142" spans="1:65" s="2" customFormat="1" ht="16.5" customHeight="1">
      <c r="A142" s="30"/>
      <c r="B142" s="135"/>
      <c r="C142" s="172" t="s">
        <v>227</v>
      </c>
      <c r="D142" s="172" t="s">
        <v>246</v>
      </c>
      <c r="E142" s="173" t="s">
        <v>265</v>
      </c>
      <c r="F142" s="174" t="s">
        <v>266</v>
      </c>
      <c r="G142" s="175" t="s">
        <v>267</v>
      </c>
      <c r="H142" s="176">
        <v>0.75</v>
      </c>
      <c r="I142" s="177"/>
      <c r="J142" s="177">
        <f>ROUND(I142*H142,2)</f>
        <v>0</v>
      </c>
      <c r="K142" s="174" t="s">
        <v>177</v>
      </c>
      <c r="L142" s="178"/>
      <c r="M142" s="179" t="s">
        <v>3</v>
      </c>
      <c r="N142" s="180" t="s">
        <v>41</v>
      </c>
      <c r="O142" s="144">
        <v>0</v>
      </c>
      <c r="P142" s="144">
        <f>O142*H142</f>
        <v>0</v>
      </c>
      <c r="Q142" s="144">
        <v>1E-3</v>
      </c>
      <c r="R142" s="144">
        <f>Q142*H142</f>
        <v>7.5000000000000002E-4</v>
      </c>
      <c r="S142" s="144">
        <v>0</v>
      </c>
      <c r="T142" s="145">
        <f>S142*H142</f>
        <v>0</v>
      </c>
      <c r="U142" s="30"/>
      <c r="V142" s="30"/>
      <c r="W142" s="30"/>
      <c r="X142" s="30"/>
      <c r="Y142" s="30"/>
      <c r="Z142" s="30"/>
      <c r="AA142" s="30"/>
      <c r="AB142" s="30"/>
      <c r="AC142" s="30"/>
      <c r="AD142" s="30"/>
      <c r="AE142" s="30"/>
      <c r="AR142" s="146" t="s">
        <v>211</v>
      </c>
      <c r="AT142" s="146" t="s">
        <v>246</v>
      </c>
      <c r="AU142" s="146" t="s">
        <v>79</v>
      </c>
      <c r="AY142" s="18" t="s">
        <v>173</v>
      </c>
      <c r="BE142" s="147">
        <f>IF(N142="základní",J142,0)</f>
        <v>0</v>
      </c>
      <c r="BF142" s="147">
        <f>IF(N142="snížená",J142,0)</f>
        <v>0</v>
      </c>
      <c r="BG142" s="147">
        <f>IF(N142="zákl. přenesená",J142,0)</f>
        <v>0</v>
      </c>
      <c r="BH142" s="147">
        <f>IF(N142="sníž. přenesená",J142,0)</f>
        <v>0</v>
      </c>
      <c r="BI142" s="147">
        <f>IF(N142="nulová",J142,0)</f>
        <v>0</v>
      </c>
      <c r="BJ142" s="18" t="s">
        <v>76</v>
      </c>
      <c r="BK142" s="147">
        <f>ROUND(I142*H142,2)</f>
        <v>0</v>
      </c>
      <c r="BL142" s="18" t="s">
        <v>178</v>
      </c>
      <c r="BM142" s="146" t="s">
        <v>616</v>
      </c>
    </row>
    <row r="143" spans="1:65" s="14" customFormat="1">
      <c r="B143" s="158"/>
      <c r="D143" s="148" t="s">
        <v>181</v>
      </c>
      <c r="F143" s="160" t="s">
        <v>617</v>
      </c>
      <c r="H143" s="161">
        <v>0.75</v>
      </c>
      <c r="L143" s="158"/>
      <c r="M143" s="162"/>
      <c r="N143" s="163"/>
      <c r="O143" s="163"/>
      <c r="P143" s="163"/>
      <c r="Q143" s="163"/>
      <c r="R143" s="163"/>
      <c r="S143" s="163"/>
      <c r="T143" s="164"/>
      <c r="AT143" s="159" t="s">
        <v>181</v>
      </c>
      <c r="AU143" s="159" t="s">
        <v>79</v>
      </c>
      <c r="AV143" s="14" t="s">
        <v>79</v>
      </c>
      <c r="AW143" s="14" t="s">
        <v>4</v>
      </c>
      <c r="AX143" s="14" t="s">
        <v>76</v>
      </c>
      <c r="AY143" s="159" t="s">
        <v>173</v>
      </c>
    </row>
    <row r="144" spans="1:65" s="12" customFormat="1" ht="22.9" customHeight="1">
      <c r="B144" s="123"/>
      <c r="D144" s="124" t="s">
        <v>69</v>
      </c>
      <c r="E144" s="133" t="s">
        <v>79</v>
      </c>
      <c r="F144" s="133" t="s">
        <v>269</v>
      </c>
      <c r="J144" s="134">
        <f>BK144</f>
        <v>0</v>
      </c>
      <c r="L144" s="123"/>
      <c r="M144" s="127"/>
      <c r="N144" s="128"/>
      <c r="O144" s="128"/>
      <c r="P144" s="129">
        <f>SUM(P145:P173)</f>
        <v>14.598775</v>
      </c>
      <c r="Q144" s="128"/>
      <c r="R144" s="129">
        <f>SUM(R145:R173)</f>
        <v>0.20559238599999996</v>
      </c>
      <c r="S144" s="128"/>
      <c r="T144" s="130">
        <f>SUM(T145:T173)</f>
        <v>0</v>
      </c>
      <c r="AR144" s="124" t="s">
        <v>76</v>
      </c>
      <c r="AT144" s="131" t="s">
        <v>69</v>
      </c>
      <c r="AU144" s="131" t="s">
        <v>76</v>
      </c>
      <c r="AY144" s="124" t="s">
        <v>173</v>
      </c>
      <c r="BK144" s="132">
        <f>SUM(BK145:BK173)</f>
        <v>0</v>
      </c>
    </row>
    <row r="145" spans="1:65" s="2" customFormat="1" ht="21.75" customHeight="1">
      <c r="A145" s="30"/>
      <c r="B145" s="135"/>
      <c r="C145" s="136" t="s">
        <v>232</v>
      </c>
      <c r="D145" s="136" t="s">
        <v>175</v>
      </c>
      <c r="E145" s="137" t="s">
        <v>618</v>
      </c>
      <c r="F145" s="138" t="s">
        <v>619</v>
      </c>
      <c r="G145" s="139" t="s">
        <v>200</v>
      </c>
      <c r="H145" s="140">
        <v>3.0579999999999998</v>
      </c>
      <c r="I145" s="141"/>
      <c r="J145" s="141">
        <f>ROUND(I145*H145,2)</f>
        <v>0</v>
      </c>
      <c r="K145" s="138" t="s">
        <v>177</v>
      </c>
      <c r="L145" s="31"/>
      <c r="M145" s="142" t="s">
        <v>3</v>
      </c>
      <c r="N145" s="143" t="s">
        <v>41</v>
      </c>
      <c r="O145" s="144">
        <v>0.81</v>
      </c>
      <c r="P145" s="144">
        <f>O145*H145</f>
        <v>2.4769800000000002</v>
      </c>
      <c r="Q145" s="144">
        <v>0</v>
      </c>
      <c r="R145" s="144">
        <f>Q145*H145</f>
        <v>0</v>
      </c>
      <c r="S145" s="144">
        <v>0</v>
      </c>
      <c r="T145" s="145">
        <f>S145*H145</f>
        <v>0</v>
      </c>
      <c r="U145" s="30"/>
      <c r="V145" s="30"/>
      <c r="W145" s="30"/>
      <c r="X145" s="30"/>
      <c r="Y145" s="30"/>
      <c r="Z145" s="30"/>
      <c r="AA145" s="30"/>
      <c r="AB145" s="30"/>
      <c r="AC145" s="30"/>
      <c r="AD145" s="30"/>
      <c r="AE145" s="30"/>
      <c r="AR145" s="146" t="s">
        <v>178</v>
      </c>
      <c r="AT145" s="146" t="s">
        <v>175</v>
      </c>
      <c r="AU145" s="146" t="s">
        <v>79</v>
      </c>
      <c r="AY145" s="18" t="s">
        <v>173</v>
      </c>
      <c r="BE145" s="147">
        <f>IF(N145="základní",J145,0)</f>
        <v>0</v>
      </c>
      <c r="BF145" s="147">
        <f>IF(N145="snížená",J145,0)</f>
        <v>0</v>
      </c>
      <c r="BG145" s="147">
        <f>IF(N145="zákl. přenesená",J145,0)</f>
        <v>0</v>
      </c>
      <c r="BH145" s="147">
        <f>IF(N145="sníž. přenesená",J145,0)</f>
        <v>0</v>
      </c>
      <c r="BI145" s="147">
        <f>IF(N145="nulová",J145,0)</f>
        <v>0</v>
      </c>
      <c r="BJ145" s="18" t="s">
        <v>76</v>
      </c>
      <c r="BK145" s="147">
        <f>ROUND(I145*H145,2)</f>
        <v>0</v>
      </c>
      <c r="BL145" s="18" t="s">
        <v>178</v>
      </c>
      <c r="BM145" s="146" t="s">
        <v>620</v>
      </c>
    </row>
    <row r="146" spans="1:65" s="2" customFormat="1" ht="126.75">
      <c r="A146" s="30"/>
      <c r="B146" s="31"/>
      <c r="C146" s="30"/>
      <c r="D146" s="148" t="s">
        <v>179</v>
      </c>
      <c r="E146" s="30"/>
      <c r="F146" s="149" t="s">
        <v>621</v>
      </c>
      <c r="G146" s="30"/>
      <c r="H146" s="30"/>
      <c r="I146" s="30"/>
      <c r="J146" s="30"/>
      <c r="K146" s="30"/>
      <c r="L146" s="31"/>
      <c r="M146" s="150"/>
      <c r="N146" s="151"/>
      <c r="O146" s="51"/>
      <c r="P146" s="51"/>
      <c r="Q146" s="51"/>
      <c r="R146" s="51"/>
      <c r="S146" s="51"/>
      <c r="T146" s="52"/>
      <c r="U146" s="30"/>
      <c r="V146" s="30"/>
      <c r="W146" s="30"/>
      <c r="X146" s="30"/>
      <c r="Y146" s="30"/>
      <c r="Z146" s="30"/>
      <c r="AA146" s="30"/>
      <c r="AB146" s="30"/>
      <c r="AC146" s="30"/>
      <c r="AD146" s="30"/>
      <c r="AE146" s="30"/>
      <c r="AT146" s="18" t="s">
        <v>179</v>
      </c>
      <c r="AU146" s="18" t="s">
        <v>79</v>
      </c>
    </row>
    <row r="147" spans="1:65" s="13" customFormat="1">
      <c r="B147" s="152"/>
      <c r="D147" s="148" t="s">
        <v>181</v>
      </c>
      <c r="E147" s="153" t="s">
        <v>3</v>
      </c>
      <c r="F147" s="154" t="s">
        <v>526</v>
      </c>
      <c r="H147" s="153" t="s">
        <v>3</v>
      </c>
      <c r="L147" s="152"/>
      <c r="M147" s="155"/>
      <c r="N147" s="156"/>
      <c r="O147" s="156"/>
      <c r="P147" s="156"/>
      <c r="Q147" s="156"/>
      <c r="R147" s="156"/>
      <c r="S147" s="156"/>
      <c r="T147" s="157"/>
      <c r="AT147" s="153" t="s">
        <v>181</v>
      </c>
      <c r="AU147" s="153" t="s">
        <v>79</v>
      </c>
      <c r="AV147" s="13" t="s">
        <v>76</v>
      </c>
      <c r="AW147" s="13" t="s">
        <v>31</v>
      </c>
      <c r="AX147" s="13" t="s">
        <v>70</v>
      </c>
      <c r="AY147" s="153" t="s">
        <v>173</v>
      </c>
    </row>
    <row r="148" spans="1:65" s="14" customFormat="1">
      <c r="B148" s="158"/>
      <c r="D148" s="148" t="s">
        <v>181</v>
      </c>
      <c r="E148" s="159" t="s">
        <v>3</v>
      </c>
      <c r="F148" s="160" t="s">
        <v>622</v>
      </c>
      <c r="H148" s="161">
        <v>2.2000000000000002</v>
      </c>
      <c r="L148" s="158"/>
      <c r="M148" s="162"/>
      <c r="N148" s="163"/>
      <c r="O148" s="163"/>
      <c r="P148" s="163"/>
      <c r="Q148" s="163"/>
      <c r="R148" s="163"/>
      <c r="S148" s="163"/>
      <c r="T148" s="164"/>
      <c r="AT148" s="159" t="s">
        <v>181</v>
      </c>
      <c r="AU148" s="159" t="s">
        <v>79</v>
      </c>
      <c r="AV148" s="14" t="s">
        <v>79</v>
      </c>
      <c r="AW148" s="14" t="s">
        <v>31</v>
      </c>
      <c r="AX148" s="14" t="s">
        <v>70</v>
      </c>
      <c r="AY148" s="159" t="s">
        <v>173</v>
      </c>
    </row>
    <row r="149" spans="1:65" s="14" customFormat="1">
      <c r="B149" s="158"/>
      <c r="D149" s="148" t="s">
        <v>181</v>
      </c>
      <c r="E149" s="159" t="s">
        <v>3</v>
      </c>
      <c r="F149" s="160" t="s">
        <v>623</v>
      </c>
      <c r="H149" s="161">
        <v>0.85799999999999998</v>
      </c>
      <c r="L149" s="158"/>
      <c r="M149" s="162"/>
      <c r="N149" s="163"/>
      <c r="O149" s="163"/>
      <c r="P149" s="163"/>
      <c r="Q149" s="163"/>
      <c r="R149" s="163"/>
      <c r="S149" s="163"/>
      <c r="T149" s="164"/>
      <c r="AT149" s="159" t="s">
        <v>181</v>
      </c>
      <c r="AU149" s="159" t="s">
        <v>79</v>
      </c>
      <c r="AV149" s="14" t="s">
        <v>79</v>
      </c>
      <c r="AW149" s="14" t="s">
        <v>31</v>
      </c>
      <c r="AX149" s="14" t="s">
        <v>70</v>
      </c>
      <c r="AY149" s="159" t="s">
        <v>173</v>
      </c>
    </row>
    <row r="150" spans="1:65" s="15" customFormat="1">
      <c r="B150" s="165"/>
      <c r="D150" s="148" t="s">
        <v>181</v>
      </c>
      <c r="E150" s="166" t="s">
        <v>3</v>
      </c>
      <c r="F150" s="167" t="s">
        <v>188</v>
      </c>
      <c r="H150" s="168">
        <v>3.0580000000000003</v>
      </c>
      <c r="L150" s="165"/>
      <c r="M150" s="169"/>
      <c r="N150" s="170"/>
      <c r="O150" s="170"/>
      <c r="P150" s="170"/>
      <c r="Q150" s="170"/>
      <c r="R150" s="170"/>
      <c r="S150" s="170"/>
      <c r="T150" s="171"/>
      <c r="AT150" s="166" t="s">
        <v>181</v>
      </c>
      <c r="AU150" s="166" t="s">
        <v>79</v>
      </c>
      <c r="AV150" s="15" t="s">
        <v>178</v>
      </c>
      <c r="AW150" s="15" t="s">
        <v>31</v>
      </c>
      <c r="AX150" s="15" t="s">
        <v>76</v>
      </c>
      <c r="AY150" s="166" t="s">
        <v>173</v>
      </c>
    </row>
    <row r="151" spans="1:65" s="2" customFormat="1" ht="16.5" customHeight="1">
      <c r="A151" s="30"/>
      <c r="B151" s="135"/>
      <c r="C151" s="136" t="s">
        <v>236</v>
      </c>
      <c r="D151" s="136" t="s">
        <v>175</v>
      </c>
      <c r="E151" s="137" t="s">
        <v>276</v>
      </c>
      <c r="F151" s="138" t="s">
        <v>277</v>
      </c>
      <c r="G151" s="139" t="s">
        <v>176</v>
      </c>
      <c r="H151" s="140">
        <v>9.44</v>
      </c>
      <c r="I151" s="141"/>
      <c r="J151" s="141">
        <f>ROUND(I151*H151,2)</f>
        <v>0</v>
      </c>
      <c r="K151" s="138" t="s">
        <v>177</v>
      </c>
      <c r="L151" s="31"/>
      <c r="M151" s="142" t="s">
        <v>3</v>
      </c>
      <c r="N151" s="143" t="s">
        <v>41</v>
      </c>
      <c r="O151" s="144">
        <v>0.39700000000000002</v>
      </c>
      <c r="P151" s="144">
        <f>O151*H151</f>
        <v>3.7476799999999999</v>
      </c>
      <c r="Q151" s="144">
        <v>1.4357E-3</v>
      </c>
      <c r="R151" s="144">
        <f>Q151*H151</f>
        <v>1.3553008E-2</v>
      </c>
      <c r="S151" s="144">
        <v>0</v>
      </c>
      <c r="T151" s="145">
        <f>S151*H151</f>
        <v>0</v>
      </c>
      <c r="U151" s="30"/>
      <c r="V151" s="30"/>
      <c r="W151" s="30"/>
      <c r="X151" s="30"/>
      <c r="Y151" s="30"/>
      <c r="Z151" s="30"/>
      <c r="AA151" s="30"/>
      <c r="AB151" s="30"/>
      <c r="AC151" s="30"/>
      <c r="AD151" s="30"/>
      <c r="AE151" s="30"/>
      <c r="AR151" s="146" t="s">
        <v>178</v>
      </c>
      <c r="AT151" s="146" t="s">
        <v>175</v>
      </c>
      <c r="AU151" s="146" t="s">
        <v>79</v>
      </c>
      <c r="AY151" s="18" t="s">
        <v>173</v>
      </c>
      <c r="BE151" s="147">
        <f>IF(N151="základní",J151,0)</f>
        <v>0</v>
      </c>
      <c r="BF151" s="147">
        <f>IF(N151="snížená",J151,0)</f>
        <v>0</v>
      </c>
      <c r="BG151" s="147">
        <f>IF(N151="zákl. přenesená",J151,0)</f>
        <v>0</v>
      </c>
      <c r="BH151" s="147">
        <f>IF(N151="sníž. přenesená",J151,0)</f>
        <v>0</v>
      </c>
      <c r="BI151" s="147">
        <f>IF(N151="nulová",J151,0)</f>
        <v>0</v>
      </c>
      <c r="BJ151" s="18" t="s">
        <v>76</v>
      </c>
      <c r="BK151" s="147">
        <f>ROUND(I151*H151,2)</f>
        <v>0</v>
      </c>
      <c r="BL151" s="18" t="s">
        <v>178</v>
      </c>
      <c r="BM151" s="146" t="s">
        <v>624</v>
      </c>
    </row>
    <row r="152" spans="1:65" s="2" customFormat="1" ht="126.75">
      <c r="A152" s="30"/>
      <c r="B152" s="31"/>
      <c r="C152" s="30"/>
      <c r="D152" s="148" t="s">
        <v>179</v>
      </c>
      <c r="E152" s="30"/>
      <c r="F152" s="149" t="s">
        <v>278</v>
      </c>
      <c r="G152" s="30"/>
      <c r="H152" s="30"/>
      <c r="I152" s="30"/>
      <c r="J152" s="30"/>
      <c r="K152" s="30"/>
      <c r="L152" s="31"/>
      <c r="M152" s="150"/>
      <c r="N152" s="151"/>
      <c r="O152" s="51"/>
      <c r="P152" s="51"/>
      <c r="Q152" s="51"/>
      <c r="R152" s="51"/>
      <c r="S152" s="51"/>
      <c r="T152" s="52"/>
      <c r="U152" s="30"/>
      <c r="V152" s="30"/>
      <c r="W152" s="30"/>
      <c r="X152" s="30"/>
      <c r="Y152" s="30"/>
      <c r="Z152" s="30"/>
      <c r="AA152" s="30"/>
      <c r="AB152" s="30"/>
      <c r="AC152" s="30"/>
      <c r="AD152" s="30"/>
      <c r="AE152" s="30"/>
      <c r="AT152" s="18" t="s">
        <v>179</v>
      </c>
      <c r="AU152" s="18" t="s">
        <v>79</v>
      </c>
    </row>
    <row r="153" spans="1:65" s="13" customFormat="1">
      <c r="B153" s="152"/>
      <c r="D153" s="148" t="s">
        <v>181</v>
      </c>
      <c r="E153" s="153" t="s">
        <v>3</v>
      </c>
      <c r="F153" s="154" t="s">
        <v>625</v>
      </c>
      <c r="H153" s="153" t="s">
        <v>3</v>
      </c>
      <c r="L153" s="152"/>
      <c r="M153" s="155"/>
      <c r="N153" s="156"/>
      <c r="O153" s="156"/>
      <c r="P153" s="156"/>
      <c r="Q153" s="156"/>
      <c r="R153" s="156"/>
      <c r="S153" s="156"/>
      <c r="T153" s="157"/>
      <c r="AT153" s="153" t="s">
        <v>181</v>
      </c>
      <c r="AU153" s="153" t="s">
        <v>79</v>
      </c>
      <c r="AV153" s="13" t="s">
        <v>76</v>
      </c>
      <c r="AW153" s="13" t="s">
        <v>31</v>
      </c>
      <c r="AX153" s="13" t="s">
        <v>70</v>
      </c>
      <c r="AY153" s="153" t="s">
        <v>173</v>
      </c>
    </row>
    <row r="154" spans="1:65" s="14" customFormat="1">
      <c r="B154" s="158"/>
      <c r="D154" s="148" t="s">
        <v>181</v>
      </c>
      <c r="E154" s="159" t="s">
        <v>3</v>
      </c>
      <c r="F154" s="160" t="s">
        <v>626</v>
      </c>
      <c r="H154" s="161">
        <v>9.44</v>
      </c>
      <c r="L154" s="158"/>
      <c r="M154" s="162"/>
      <c r="N154" s="163"/>
      <c r="O154" s="163"/>
      <c r="P154" s="163"/>
      <c r="Q154" s="163"/>
      <c r="R154" s="163"/>
      <c r="S154" s="163"/>
      <c r="T154" s="164"/>
      <c r="AT154" s="159" t="s">
        <v>181</v>
      </c>
      <c r="AU154" s="159" t="s">
        <v>79</v>
      </c>
      <c r="AV154" s="14" t="s">
        <v>79</v>
      </c>
      <c r="AW154" s="14" t="s">
        <v>31</v>
      </c>
      <c r="AX154" s="14" t="s">
        <v>70</v>
      </c>
      <c r="AY154" s="159" t="s">
        <v>173</v>
      </c>
    </row>
    <row r="155" spans="1:65" s="15" customFormat="1">
      <c r="B155" s="165"/>
      <c r="D155" s="148" t="s">
        <v>181</v>
      </c>
      <c r="E155" s="166" t="s">
        <v>3</v>
      </c>
      <c r="F155" s="167" t="s">
        <v>188</v>
      </c>
      <c r="H155" s="168">
        <v>9.44</v>
      </c>
      <c r="L155" s="165"/>
      <c r="M155" s="169"/>
      <c r="N155" s="170"/>
      <c r="O155" s="170"/>
      <c r="P155" s="170"/>
      <c r="Q155" s="170"/>
      <c r="R155" s="170"/>
      <c r="S155" s="170"/>
      <c r="T155" s="171"/>
      <c r="AT155" s="166" t="s">
        <v>181</v>
      </c>
      <c r="AU155" s="166" t="s">
        <v>79</v>
      </c>
      <c r="AV155" s="15" t="s">
        <v>178</v>
      </c>
      <c r="AW155" s="15" t="s">
        <v>31</v>
      </c>
      <c r="AX155" s="15" t="s">
        <v>76</v>
      </c>
      <c r="AY155" s="166" t="s">
        <v>173</v>
      </c>
    </row>
    <row r="156" spans="1:65" s="2" customFormat="1" ht="21.75" customHeight="1">
      <c r="A156" s="30"/>
      <c r="B156" s="135"/>
      <c r="C156" s="136" t="s">
        <v>9</v>
      </c>
      <c r="D156" s="136" t="s">
        <v>175</v>
      </c>
      <c r="E156" s="137" t="s">
        <v>281</v>
      </c>
      <c r="F156" s="138" t="s">
        <v>282</v>
      </c>
      <c r="G156" s="139" t="s">
        <v>176</v>
      </c>
      <c r="H156" s="140">
        <v>9.44</v>
      </c>
      <c r="I156" s="141"/>
      <c r="J156" s="141">
        <f>ROUND(I156*H156,2)</f>
        <v>0</v>
      </c>
      <c r="K156" s="138" t="s">
        <v>177</v>
      </c>
      <c r="L156" s="31"/>
      <c r="M156" s="142" t="s">
        <v>3</v>
      </c>
      <c r="N156" s="143" t="s">
        <v>41</v>
      </c>
      <c r="O156" s="144">
        <v>0.14399999999999999</v>
      </c>
      <c r="P156" s="144">
        <f>O156*H156</f>
        <v>1.3593599999999999</v>
      </c>
      <c r="Q156" s="144">
        <v>3.6000000000000001E-5</v>
      </c>
      <c r="R156" s="144">
        <f>Q156*H156</f>
        <v>3.3984E-4</v>
      </c>
      <c r="S156" s="144">
        <v>0</v>
      </c>
      <c r="T156" s="145">
        <f>S156*H156</f>
        <v>0</v>
      </c>
      <c r="U156" s="30"/>
      <c r="V156" s="30"/>
      <c r="W156" s="30"/>
      <c r="X156" s="30"/>
      <c r="Y156" s="30"/>
      <c r="Z156" s="30"/>
      <c r="AA156" s="30"/>
      <c r="AB156" s="30"/>
      <c r="AC156" s="30"/>
      <c r="AD156" s="30"/>
      <c r="AE156" s="30"/>
      <c r="AR156" s="146" t="s">
        <v>178</v>
      </c>
      <c r="AT156" s="146" t="s">
        <v>175</v>
      </c>
      <c r="AU156" s="146" t="s">
        <v>79</v>
      </c>
      <c r="AY156" s="18" t="s">
        <v>173</v>
      </c>
      <c r="BE156" s="147">
        <f>IF(N156="základní",J156,0)</f>
        <v>0</v>
      </c>
      <c r="BF156" s="147">
        <f>IF(N156="snížená",J156,0)</f>
        <v>0</v>
      </c>
      <c r="BG156" s="147">
        <f>IF(N156="zákl. přenesená",J156,0)</f>
        <v>0</v>
      </c>
      <c r="BH156" s="147">
        <f>IF(N156="sníž. přenesená",J156,0)</f>
        <v>0</v>
      </c>
      <c r="BI156" s="147">
        <f>IF(N156="nulová",J156,0)</f>
        <v>0</v>
      </c>
      <c r="BJ156" s="18" t="s">
        <v>76</v>
      </c>
      <c r="BK156" s="147">
        <f>ROUND(I156*H156,2)</f>
        <v>0</v>
      </c>
      <c r="BL156" s="18" t="s">
        <v>178</v>
      </c>
      <c r="BM156" s="146" t="s">
        <v>627</v>
      </c>
    </row>
    <row r="157" spans="1:65" s="2" customFormat="1" ht="126.75">
      <c r="A157" s="30"/>
      <c r="B157" s="31"/>
      <c r="C157" s="30"/>
      <c r="D157" s="148" t="s">
        <v>179</v>
      </c>
      <c r="E157" s="30"/>
      <c r="F157" s="149" t="s">
        <v>278</v>
      </c>
      <c r="G157" s="30"/>
      <c r="H157" s="30"/>
      <c r="I157" s="30"/>
      <c r="J157" s="30"/>
      <c r="K157" s="30"/>
      <c r="L157" s="31"/>
      <c r="M157" s="150"/>
      <c r="N157" s="151"/>
      <c r="O157" s="51"/>
      <c r="P157" s="51"/>
      <c r="Q157" s="51"/>
      <c r="R157" s="51"/>
      <c r="S157" s="51"/>
      <c r="T157" s="52"/>
      <c r="U157" s="30"/>
      <c r="V157" s="30"/>
      <c r="W157" s="30"/>
      <c r="X157" s="30"/>
      <c r="Y157" s="30"/>
      <c r="Z157" s="30"/>
      <c r="AA157" s="30"/>
      <c r="AB157" s="30"/>
      <c r="AC157" s="30"/>
      <c r="AD157" s="30"/>
      <c r="AE157" s="30"/>
      <c r="AT157" s="18" t="s">
        <v>179</v>
      </c>
      <c r="AU157" s="18" t="s">
        <v>79</v>
      </c>
    </row>
    <row r="158" spans="1:65" s="14" customFormat="1">
      <c r="B158" s="158"/>
      <c r="D158" s="148" t="s">
        <v>181</v>
      </c>
      <c r="E158" s="159" t="s">
        <v>3</v>
      </c>
      <c r="F158" s="160" t="s">
        <v>628</v>
      </c>
      <c r="H158" s="161">
        <v>9.44</v>
      </c>
      <c r="L158" s="158"/>
      <c r="M158" s="162"/>
      <c r="N158" s="163"/>
      <c r="O158" s="163"/>
      <c r="P158" s="163"/>
      <c r="Q158" s="163"/>
      <c r="R158" s="163"/>
      <c r="S158" s="163"/>
      <c r="T158" s="164"/>
      <c r="AT158" s="159" t="s">
        <v>181</v>
      </c>
      <c r="AU158" s="159" t="s">
        <v>79</v>
      </c>
      <c r="AV158" s="14" t="s">
        <v>79</v>
      </c>
      <c r="AW158" s="14" t="s">
        <v>31</v>
      </c>
      <c r="AX158" s="14" t="s">
        <v>70</v>
      </c>
      <c r="AY158" s="159" t="s">
        <v>173</v>
      </c>
    </row>
    <row r="159" spans="1:65" s="15" customFormat="1">
      <c r="B159" s="165"/>
      <c r="D159" s="148" t="s">
        <v>181</v>
      </c>
      <c r="E159" s="166" t="s">
        <v>3</v>
      </c>
      <c r="F159" s="167" t="s">
        <v>188</v>
      </c>
      <c r="H159" s="168">
        <v>9.44</v>
      </c>
      <c r="L159" s="165"/>
      <c r="M159" s="169"/>
      <c r="N159" s="170"/>
      <c r="O159" s="170"/>
      <c r="P159" s="170"/>
      <c r="Q159" s="170"/>
      <c r="R159" s="170"/>
      <c r="S159" s="170"/>
      <c r="T159" s="171"/>
      <c r="AT159" s="166" t="s">
        <v>181</v>
      </c>
      <c r="AU159" s="166" t="s">
        <v>79</v>
      </c>
      <c r="AV159" s="15" t="s">
        <v>178</v>
      </c>
      <c r="AW159" s="15" t="s">
        <v>31</v>
      </c>
      <c r="AX159" s="15" t="s">
        <v>76</v>
      </c>
      <c r="AY159" s="166" t="s">
        <v>173</v>
      </c>
    </row>
    <row r="160" spans="1:65" s="2" customFormat="1" ht="21.75" customHeight="1">
      <c r="A160" s="30"/>
      <c r="B160" s="135"/>
      <c r="C160" s="136" t="s">
        <v>245</v>
      </c>
      <c r="D160" s="136" t="s">
        <v>175</v>
      </c>
      <c r="E160" s="137" t="s">
        <v>284</v>
      </c>
      <c r="F160" s="138" t="s">
        <v>285</v>
      </c>
      <c r="G160" s="139" t="s">
        <v>239</v>
      </c>
      <c r="H160" s="140">
        <v>3.1E-2</v>
      </c>
      <c r="I160" s="141"/>
      <c r="J160" s="141">
        <f>ROUND(I160*H160,2)</f>
        <v>0</v>
      </c>
      <c r="K160" s="138" t="s">
        <v>177</v>
      </c>
      <c r="L160" s="31"/>
      <c r="M160" s="142" t="s">
        <v>3</v>
      </c>
      <c r="N160" s="143" t="s">
        <v>41</v>
      </c>
      <c r="O160" s="144">
        <v>13.507999999999999</v>
      </c>
      <c r="P160" s="144">
        <f>O160*H160</f>
        <v>0.41874799999999995</v>
      </c>
      <c r="Q160" s="144">
        <v>1.0597380000000001</v>
      </c>
      <c r="R160" s="144">
        <f>Q160*H160</f>
        <v>3.2851878000000001E-2</v>
      </c>
      <c r="S160" s="144">
        <v>0</v>
      </c>
      <c r="T160" s="145">
        <f>S160*H160</f>
        <v>0</v>
      </c>
      <c r="U160" s="30"/>
      <c r="V160" s="30"/>
      <c r="W160" s="30"/>
      <c r="X160" s="30"/>
      <c r="Y160" s="30"/>
      <c r="Z160" s="30"/>
      <c r="AA160" s="30"/>
      <c r="AB160" s="30"/>
      <c r="AC160" s="30"/>
      <c r="AD160" s="30"/>
      <c r="AE160" s="30"/>
      <c r="AR160" s="146" t="s">
        <v>178</v>
      </c>
      <c r="AT160" s="146" t="s">
        <v>175</v>
      </c>
      <c r="AU160" s="146" t="s">
        <v>79</v>
      </c>
      <c r="AY160" s="18" t="s">
        <v>173</v>
      </c>
      <c r="BE160" s="147">
        <f>IF(N160="základní",J160,0)</f>
        <v>0</v>
      </c>
      <c r="BF160" s="147">
        <f>IF(N160="snížená",J160,0)</f>
        <v>0</v>
      </c>
      <c r="BG160" s="147">
        <f>IF(N160="zákl. přenesená",J160,0)</f>
        <v>0</v>
      </c>
      <c r="BH160" s="147">
        <f>IF(N160="sníž. přenesená",J160,0)</f>
        <v>0</v>
      </c>
      <c r="BI160" s="147">
        <f>IF(N160="nulová",J160,0)</f>
        <v>0</v>
      </c>
      <c r="BJ160" s="18" t="s">
        <v>76</v>
      </c>
      <c r="BK160" s="147">
        <f>ROUND(I160*H160,2)</f>
        <v>0</v>
      </c>
      <c r="BL160" s="18" t="s">
        <v>178</v>
      </c>
      <c r="BM160" s="146" t="s">
        <v>629</v>
      </c>
    </row>
    <row r="161" spans="1:65" s="2" customFormat="1" ht="107.25">
      <c r="A161" s="30"/>
      <c r="B161" s="31"/>
      <c r="C161" s="30"/>
      <c r="D161" s="148" t="s">
        <v>179</v>
      </c>
      <c r="E161" s="30"/>
      <c r="F161" s="149" t="s">
        <v>286</v>
      </c>
      <c r="G161" s="30"/>
      <c r="H161" s="30"/>
      <c r="I161" s="30"/>
      <c r="J161" s="30"/>
      <c r="K161" s="30"/>
      <c r="L161" s="31"/>
      <c r="M161" s="150"/>
      <c r="N161" s="151"/>
      <c r="O161" s="51"/>
      <c r="P161" s="51"/>
      <c r="Q161" s="51"/>
      <c r="R161" s="51"/>
      <c r="S161" s="51"/>
      <c r="T161" s="52"/>
      <c r="U161" s="30"/>
      <c r="V161" s="30"/>
      <c r="W161" s="30"/>
      <c r="X161" s="30"/>
      <c r="Y161" s="30"/>
      <c r="Z161" s="30"/>
      <c r="AA161" s="30"/>
      <c r="AB161" s="30"/>
      <c r="AC161" s="30"/>
      <c r="AD161" s="30"/>
      <c r="AE161" s="30"/>
      <c r="AT161" s="18" t="s">
        <v>179</v>
      </c>
      <c r="AU161" s="18" t="s">
        <v>79</v>
      </c>
    </row>
    <row r="162" spans="1:65" s="13" customFormat="1">
      <c r="B162" s="152"/>
      <c r="D162" s="148" t="s">
        <v>181</v>
      </c>
      <c r="E162" s="153" t="s">
        <v>3</v>
      </c>
      <c r="F162" s="154" t="s">
        <v>630</v>
      </c>
      <c r="H162" s="153" t="s">
        <v>3</v>
      </c>
      <c r="L162" s="152"/>
      <c r="M162" s="155"/>
      <c r="N162" s="156"/>
      <c r="O162" s="156"/>
      <c r="P162" s="156"/>
      <c r="Q162" s="156"/>
      <c r="R162" s="156"/>
      <c r="S162" s="156"/>
      <c r="T162" s="157"/>
      <c r="AT162" s="153" t="s">
        <v>181</v>
      </c>
      <c r="AU162" s="153" t="s">
        <v>79</v>
      </c>
      <c r="AV162" s="13" t="s">
        <v>76</v>
      </c>
      <c r="AW162" s="13" t="s">
        <v>31</v>
      </c>
      <c r="AX162" s="13" t="s">
        <v>70</v>
      </c>
      <c r="AY162" s="153" t="s">
        <v>173</v>
      </c>
    </row>
    <row r="163" spans="1:65" s="14" customFormat="1">
      <c r="B163" s="158"/>
      <c r="D163" s="148" t="s">
        <v>181</v>
      </c>
      <c r="E163" s="159" t="s">
        <v>3</v>
      </c>
      <c r="F163" s="160" t="s">
        <v>631</v>
      </c>
      <c r="H163" s="161">
        <v>3.1E-2</v>
      </c>
      <c r="L163" s="158"/>
      <c r="M163" s="162"/>
      <c r="N163" s="163"/>
      <c r="O163" s="163"/>
      <c r="P163" s="163"/>
      <c r="Q163" s="163"/>
      <c r="R163" s="163"/>
      <c r="S163" s="163"/>
      <c r="T163" s="164"/>
      <c r="AT163" s="159" t="s">
        <v>181</v>
      </c>
      <c r="AU163" s="159" t="s">
        <v>79</v>
      </c>
      <c r="AV163" s="14" t="s">
        <v>79</v>
      </c>
      <c r="AW163" s="14" t="s">
        <v>31</v>
      </c>
      <c r="AX163" s="14" t="s">
        <v>70</v>
      </c>
      <c r="AY163" s="159" t="s">
        <v>173</v>
      </c>
    </row>
    <row r="164" spans="1:65" s="15" customFormat="1">
      <c r="B164" s="165"/>
      <c r="D164" s="148" t="s">
        <v>181</v>
      </c>
      <c r="E164" s="166" t="s">
        <v>3</v>
      </c>
      <c r="F164" s="167" t="s">
        <v>188</v>
      </c>
      <c r="H164" s="168">
        <v>3.1E-2</v>
      </c>
      <c r="L164" s="165"/>
      <c r="M164" s="169"/>
      <c r="N164" s="170"/>
      <c r="O164" s="170"/>
      <c r="P164" s="170"/>
      <c r="Q164" s="170"/>
      <c r="R164" s="170"/>
      <c r="S164" s="170"/>
      <c r="T164" s="171"/>
      <c r="AT164" s="166" t="s">
        <v>181</v>
      </c>
      <c r="AU164" s="166" t="s">
        <v>79</v>
      </c>
      <c r="AV164" s="15" t="s">
        <v>178</v>
      </c>
      <c r="AW164" s="15" t="s">
        <v>31</v>
      </c>
      <c r="AX164" s="15" t="s">
        <v>76</v>
      </c>
      <c r="AY164" s="166" t="s">
        <v>173</v>
      </c>
    </row>
    <row r="165" spans="1:65" s="2" customFormat="1" ht="33" customHeight="1">
      <c r="A165" s="30"/>
      <c r="B165" s="135"/>
      <c r="C165" s="136" t="s">
        <v>247</v>
      </c>
      <c r="D165" s="136" t="s">
        <v>175</v>
      </c>
      <c r="E165" s="137" t="s">
        <v>632</v>
      </c>
      <c r="F165" s="138" t="s">
        <v>633</v>
      </c>
      <c r="G165" s="139" t="s">
        <v>200</v>
      </c>
      <c r="H165" s="140">
        <v>0.55400000000000005</v>
      </c>
      <c r="I165" s="141"/>
      <c r="J165" s="141">
        <f>ROUND(I165*H165,2)</f>
        <v>0</v>
      </c>
      <c r="K165" s="138" t="s">
        <v>177</v>
      </c>
      <c r="L165" s="31"/>
      <c r="M165" s="142" t="s">
        <v>3</v>
      </c>
      <c r="N165" s="143" t="s">
        <v>41</v>
      </c>
      <c r="O165" s="144">
        <v>0.69599999999999995</v>
      </c>
      <c r="P165" s="144">
        <f>O165*H165</f>
        <v>0.38558399999999998</v>
      </c>
      <c r="Q165" s="144">
        <v>0</v>
      </c>
      <c r="R165" s="144">
        <f>Q165*H165</f>
        <v>0</v>
      </c>
      <c r="S165" s="144">
        <v>0</v>
      </c>
      <c r="T165" s="145">
        <f>S165*H165</f>
        <v>0</v>
      </c>
      <c r="U165" s="30"/>
      <c r="V165" s="30"/>
      <c r="W165" s="30"/>
      <c r="X165" s="30"/>
      <c r="Y165" s="30"/>
      <c r="Z165" s="30"/>
      <c r="AA165" s="30"/>
      <c r="AB165" s="30"/>
      <c r="AC165" s="30"/>
      <c r="AD165" s="30"/>
      <c r="AE165" s="30"/>
      <c r="AR165" s="146" t="s">
        <v>178</v>
      </c>
      <c r="AT165" s="146" t="s">
        <v>175</v>
      </c>
      <c r="AU165" s="146" t="s">
        <v>79</v>
      </c>
      <c r="AY165" s="18" t="s">
        <v>173</v>
      </c>
      <c r="BE165" s="147">
        <f>IF(N165="základní",J165,0)</f>
        <v>0</v>
      </c>
      <c r="BF165" s="147">
        <f>IF(N165="snížená",J165,0)</f>
        <v>0</v>
      </c>
      <c r="BG165" s="147">
        <f>IF(N165="zákl. přenesená",J165,0)</f>
        <v>0</v>
      </c>
      <c r="BH165" s="147">
        <f>IF(N165="sníž. přenesená",J165,0)</f>
        <v>0</v>
      </c>
      <c r="BI165" s="147">
        <f>IF(N165="nulová",J165,0)</f>
        <v>0</v>
      </c>
      <c r="BJ165" s="18" t="s">
        <v>76</v>
      </c>
      <c r="BK165" s="147">
        <f>ROUND(I165*H165,2)</f>
        <v>0</v>
      </c>
      <c r="BL165" s="18" t="s">
        <v>178</v>
      </c>
      <c r="BM165" s="146" t="s">
        <v>634</v>
      </c>
    </row>
    <row r="166" spans="1:65" s="2" customFormat="1" ht="126.75">
      <c r="A166" s="30"/>
      <c r="B166" s="31"/>
      <c r="C166" s="30"/>
      <c r="D166" s="148" t="s">
        <v>179</v>
      </c>
      <c r="E166" s="30"/>
      <c r="F166" s="149" t="s">
        <v>274</v>
      </c>
      <c r="G166" s="30"/>
      <c r="H166" s="30"/>
      <c r="I166" s="30"/>
      <c r="J166" s="30"/>
      <c r="K166" s="30"/>
      <c r="L166" s="31"/>
      <c r="M166" s="150"/>
      <c r="N166" s="151"/>
      <c r="O166" s="51"/>
      <c r="P166" s="51"/>
      <c r="Q166" s="51"/>
      <c r="R166" s="51"/>
      <c r="S166" s="51"/>
      <c r="T166" s="52"/>
      <c r="U166" s="30"/>
      <c r="V166" s="30"/>
      <c r="W166" s="30"/>
      <c r="X166" s="30"/>
      <c r="Y166" s="30"/>
      <c r="Z166" s="30"/>
      <c r="AA166" s="30"/>
      <c r="AB166" s="30"/>
      <c r="AC166" s="30"/>
      <c r="AD166" s="30"/>
      <c r="AE166" s="30"/>
      <c r="AT166" s="18" t="s">
        <v>179</v>
      </c>
      <c r="AU166" s="18" t="s">
        <v>79</v>
      </c>
    </row>
    <row r="167" spans="1:65" s="13" customFormat="1">
      <c r="B167" s="152"/>
      <c r="D167" s="148" t="s">
        <v>181</v>
      </c>
      <c r="E167" s="153" t="s">
        <v>3</v>
      </c>
      <c r="F167" s="154" t="s">
        <v>635</v>
      </c>
      <c r="H167" s="153" t="s">
        <v>3</v>
      </c>
      <c r="L167" s="152"/>
      <c r="M167" s="155"/>
      <c r="N167" s="156"/>
      <c r="O167" s="156"/>
      <c r="P167" s="156"/>
      <c r="Q167" s="156"/>
      <c r="R167" s="156"/>
      <c r="S167" s="156"/>
      <c r="T167" s="157"/>
      <c r="AT167" s="153" t="s">
        <v>181</v>
      </c>
      <c r="AU167" s="153" t="s">
        <v>79</v>
      </c>
      <c r="AV167" s="13" t="s">
        <v>76</v>
      </c>
      <c r="AW167" s="13" t="s">
        <v>31</v>
      </c>
      <c r="AX167" s="13" t="s">
        <v>70</v>
      </c>
      <c r="AY167" s="153" t="s">
        <v>173</v>
      </c>
    </row>
    <row r="168" spans="1:65" s="14" customFormat="1">
      <c r="B168" s="158"/>
      <c r="D168" s="148" t="s">
        <v>181</v>
      </c>
      <c r="E168" s="159" t="s">
        <v>3</v>
      </c>
      <c r="F168" s="160" t="s">
        <v>636</v>
      </c>
      <c r="H168" s="161">
        <v>0.55400000000000005</v>
      </c>
      <c r="L168" s="158"/>
      <c r="M168" s="162"/>
      <c r="N168" s="163"/>
      <c r="O168" s="163"/>
      <c r="P168" s="163"/>
      <c r="Q168" s="163"/>
      <c r="R168" s="163"/>
      <c r="S168" s="163"/>
      <c r="T168" s="164"/>
      <c r="AT168" s="159" t="s">
        <v>181</v>
      </c>
      <c r="AU168" s="159" t="s">
        <v>79</v>
      </c>
      <c r="AV168" s="14" t="s">
        <v>79</v>
      </c>
      <c r="AW168" s="14" t="s">
        <v>31</v>
      </c>
      <c r="AX168" s="14" t="s">
        <v>70</v>
      </c>
      <c r="AY168" s="159" t="s">
        <v>173</v>
      </c>
    </row>
    <row r="169" spans="1:65" s="15" customFormat="1">
      <c r="B169" s="165"/>
      <c r="D169" s="148" t="s">
        <v>181</v>
      </c>
      <c r="E169" s="166" t="s">
        <v>3</v>
      </c>
      <c r="F169" s="167" t="s">
        <v>188</v>
      </c>
      <c r="H169" s="168">
        <v>0.55400000000000005</v>
      </c>
      <c r="L169" s="165"/>
      <c r="M169" s="169"/>
      <c r="N169" s="170"/>
      <c r="O169" s="170"/>
      <c r="P169" s="170"/>
      <c r="Q169" s="170"/>
      <c r="R169" s="170"/>
      <c r="S169" s="170"/>
      <c r="T169" s="171"/>
      <c r="AT169" s="166" t="s">
        <v>181</v>
      </c>
      <c r="AU169" s="166" t="s">
        <v>79</v>
      </c>
      <c r="AV169" s="15" t="s">
        <v>178</v>
      </c>
      <c r="AW169" s="15" t="s">
        <v>31</v>
      </c>
      <c r="AX169" s="15" t="s">
        <v>76</v>
      </c>
      <c r="AY169" s="166" t="s">
        <v>173</v>
      </c>
    </row>
    <row r="170" spans="1:65" s="2" customFormat="1" ht="21.75" customHeight="1">
      <c r="A170" s="30"/>
      <c r="B170" s="135"/>
      <c r="C170" s="136" t="s">
        <v>250</v>
      </c>
      <c r="D170" s="136" t="s">
        <v>175</v>
      </c>
      <c r="E170" s="137" t="s">
        <v>637</v>
      </c>
      <c r="F170" s="138" t="s">
        <v>638</v>
      </c>
      <c r="G170" s="139" t="s">
        <v>239</v>
      </c>
      <c r="H170" s="140">
        <v>0.153</v>
      </c>
      <c r="I170" s="141"/>
      <c r="J170" s="141">
        <f>ROUND(I170*H170,2)</f>
        <v>0</v>
      </c>
      <c r="K170" s="138" t="s">
        <v>177</v>
      </c>
      <c r="L170" s="31"/>
      <c r="M170" s="142" t="s">
        <v>3</v>
      </c>
      <c r="N170" s="143" t="s">
        <v>41</v>
      </c>
      <c r="O170" s="144">
        <v>40.591000000000001</v>
      </c>
      <c r="P170" s="144">
        <f>O170*H170</f>
        <v>6.2104230000000005</v>
      </c>
      <c r="Q170" s="144">
        <v>1.0382199999999999</v>
      </c>
      <c r="R170" s="144">
        <f>Q170*H170</f>
        <v>0.15884765999999997</v>
      </c>
      <c r="S170" s="144">
        <v>0</v>
      </c>
      <c r="T170" s="145">
        <f>S170*H170</f>
        <v>0</v>
      </c>
      <c r="U170" s="30"/>
      <c r="V170" s="30"/>
      <c r="W170" s="30"/>
      <c r="X170" s="30"/>
      <c r="Y170" s="30"/>
      <c r="Z170" s="30"/>
      <c r="AA170" s="30"/>
      <c r="AB170" s="30"/>
      <c r="AC170" s="30"/>
      <c r="AD170" s="30"/>
      <c r="AE170" s="30"/>
      <c r="AR170" s="146" t="s">
        <v>178</v>
      </c>
      <c r="AT170" s="146" t="s">
        <v>175</v>
      </c>
      <c r="AU170" s="146" t="s">
        <v>79</v>
      </c>
      <c r="AY170" s="18" t="s">
        <v>173</v>
      </c>
      <c r="BE170" s="147">
        <f>IF(N170="základní",J170,0)</f>
        <v>0</v>
      </c>
      <c r="BF170" s="147">
        <f>IF(N170="snížená",J170,0)</f>
        <v>0</v>
      </c>
      <c r="BG170" s="147">
        <f>IF(N170="zákl. přenesená",J170,0)</f>
        <v>0</v>
      </c>
      <c r="BH170" s="147">
        <f>IF(N170="sníž. přenesená",J170,0)</f>
        <v>0</v>
      </c>
      <c r="BI170" s="147">
        <f>IF(N170="nulová",J170,0)</f>
        <v>0</v>
      </c>
      <c r="BJ170" s="18" t="s">
        <v>76</v>
      </c>
      <c r="BK170" s="147">
        <f>ROUND(I170*H170,2)</f>
        <v>0</v>
      </c>
      <c r="BL170" s="18" t="s">
        <v>178</v>
      </c>
      <c r="BM170" s="146" t="s">
        <v>639</v>
      </c>
    </row>
    <row r="171" spans="1:65" s="2" customFormat="1" ht="107.25">
      <c r="A171" s="30"/>
      <c r="B171" s="31"/>
      <c r="C171" s="30"/>
      <c r="D171" s="148" t="s">
        <v>179</v>
      </c>
      <c r="E171" s="30"/>
      <c r="F171" s="149" t="s">
        <v>286</v>
      </c>
      <c r="G171" s="30"/>
      <c r="H171" s="30"/>
      <c r="I171" s="30"/>
      <c r="J171" s="30"/>
      <c r="K171" s="30"/>
      <c r="L171" s="31"/>
      <c r="M171" s="150"/>
      <c r="N171" s="151"/>
      <c r="O171" s="51"/>
      <c r="P171" s="51"/>
      <c r="Q171" s="51"/>
      <c r="R171" s="51"/>
      <c r="S171" s="51"/>
      <c r="T171" s="52"/>
      <c r="U171" s="30"/>
      <c r="V171" s="30"/>
      <c r="W171" s="30"/>
      <c r="X171" s="30"/>
      <c r="Y171" s="30"/>
      <c r="Z171" s="30"/>
      <c r="AA171" s="30"/>
      <c r="AB171" s="30"/>
      <c r="AC171" s="30"/>
      <c r="AD171" s="30"/>
      <c r="AE171" s="30"/>
      <c r="AT171" s="18" t="s">
        <v>179</v>
      </c>
      <c r="AU171" s="18" t="s">
        <v>79</v>
      </c>
    </row>
    <row r="172" spans="1:65" s="13" customFormat="1">
      <c r="B172" s="152"/>
      <c r="D172" s="148" t="s">
        <v>181</v>
      </c>
      <c r="E172" s="153" t="s">
        <v>3</v>
      </c>
      <c r="F172" s="154" t="s">
        <v>640</v>
      </c>
      <c r="H172" s="153" t="s">
        <v>3</v>
      </c>
      <c r="L172" s="152"/>
      <c r="M172" s="155"/>
      <c r="N172" s="156"/>
      <c r="O172" s="156"/>
      <c r="P172" s="156"/>
      <c r="Q172" s="156"/>
      <c r="R172" s="156"/>
      <c r="S172" s="156"/>
      <c r="T172" s="157"/>
      <c r="AT172" s="153" t="s">
        <v>181</v>
      </c>
      <c r="AU172" s="153" t="s">
        <v>79</v>
      </c>
      <c r="AV172" s="13" t="s">
        <v>76</v>
      </c>
      <c r="AW172" s="13" t="s">
        <v>31</v>
      </c>
      <c r="AX172" s="13" t="s">
        <v>70</v>
      </c>
      <c r="AY172" s="153" t="s">
        <v>173</v>
      </c>
    </row>
    <row r="173" spans="1:65" s="14" customFormat="1">
      <c r="B173" s="158"/>
      <c r="D173" s="148" t="s">
        <v>181</v>
      </c>
      <c r="E173" s="159" t="s">
        <v>3</v>
      </c>
      <c r="F173" s="160" t="s">
        <v>641</v>
      </c>
      <c r="H173" s="161">
        <v>0.153</v>
      </c>
      <c r="L173" s="158"/>
      <c r="M173" s="162"/>
      <c r="N173" s="163"/>
      <c r="O173" s="163"/>
      <c r="P173" s="163"/>
      <c r="Q173" s="163"/>
      <c r="R173" s="163"/>
      <c r="S173" s="163"/>
      <c r="T173" s="164"/>
      <c r="AT173" s="159" t="s">
        <v>181</v>
      </c>
      <c r="AU173" s="159" t="s">
        <v>79</v>
      </c>
      <c r="AV173" s="14" t="s">
        <v>79</v>
      </c>
      <c r="AW173" s="14" t="s">
        <v>31</v>
      </c>
      <c r="AX173" s="14" t="s">
        <v>76</v>
      </c>
      <c r="AY173" s="159" t="s">
        <v>173</v>
      </c>
    </row>
    <row r="174" spans="1:65" s="12" customFormat="1" ht="22.9" customHeight="1">
      <c r="B174" s="123"/>
      <c r="D174" s="124" t="s">
        <v>69</v>
      </c>
      <c r="E174" s="133" t="s">
        <v>178</v>
      </c>
      <c r="F174" s="133" t="s">
        <v>323</v>
      </c>
      <c r="J174" s="134">
        <f>BK174</f>
        <v>0</v>
      </c>
      <c r="L174" s="123"/>
      <c r="M174" s="127"/>
      <c r="N174" s="128"/>
      <c r="O174" s="128"/>
      <c r="P174" s="129">
        <f>SUM(P175:P202)</f>
        <v>9.1400679999999994</v>
      </c>
      <c r="Q174" s="128"/>
      <c r="R174" s="129">
        <f>SUM(R175:R202)</f>
        <v>6.5576445480000007</v>
      </c>
      <c r="S174" s="128"/>
      <c r="T174" s="130">
        <f>SUM(T175:T202)</f>
        <v>0</v>
      </c>
      <c r="AR174" s="124" t="s">
        <v>76</v>
      </c>
      <c r="AT174" s="131" t="s">
        <v>69</v>
      </c>
      <c r="AU174" s="131" t="s">
        <v>76</v>
      </c>
      <c r="AY174" s="124" t="s">
        <v>173</v>
      </c>
      <c r="BK174" s="132">
        <f>SUM(BK175:BK202)</f>
        <v>0</v>
      </c>
    </row>
    <row r="175" spans="1:65" s="2" customFormat="1" ht="21.75" customHeight="1">
      <c r="A175" s="30"/>
      <c r="B175" s="135"/>
      <c r="C175" s="136" t="s">
        <v>251</v>
      </c>
      <c r="D175" s="136" t="s">
        <v>175</v>
      </c>
      <c r="E175" s="137" t="s">
        <v>642</v>
      </c>
      <c r="F175" s="138" t="s">
        <v>643</v>
      </c>
      <c r="G175" s="139" t="s">
        <v>176</v>
      </c>
      <c r="H175" s="140">
        <v>9.49</v>
      </c>
      <c r="I175" s="141"/>
      <c r="J175" s="141">
        <f>ROUND(I175*H175,2)</f>
        <v>0</v>
      </c>
      <c r="K175" s="138" t="s">
        <v>177</v>
      </c>
      <c r="L175" s="31"/>
      <c r="M175" s="142" t="s">
        <v>3</v>
      </c>
      <c r="N175" s="143" t="s">
        <v>41</v>
      </c>
      <c r="O175" s="144">
        <v>0.16600000000000001</v>
      </c>
      <c r="P175" s="144">
        <f>O175*H175</f>
        <v>1.5753400000000002</v>
      </c>
      <c r="Q175" s="144">
        <v>0</v>
      </c>
      <c r="R175" s="144">
        <f>Q175*H175</f>
        <v>0</v>
      </c>
      <c r="S175" s="144">
        <v>0</v>
      </c>
      <c r="T175" s="145">
        <f>S175*H175</f>
        <v>0</v>
      </c>
      <c r="U175" s="30"/>
      <c r="V175" s="30"/>
      <c r="W175" s="30"/>
      <c r="X175" s="30"/>
      <c r="Y175" s="30"/>
      <c r="Z175" s="30"/>
      <c r="AA175" s="30"/>
      <c r="AB175" s="30"/>
      <c r="AC175" s="30"/>
      <c r="AD175" s="30"/>
      <c r="AE175" s="30"/>
      <c r="AR175" s="146" t="s">
        <v>178</v>
      </c>
      <c r="AT175" s="146" t="s">
        <v>175</v>
      </c>
      <c r="AU175" s="146" t="s">
        <v>79</v>
      </c>
      <c r="AY175" s="18" t="s">
        <v>173</v>
      </c>
      <c r="BE175" s="147">
        <f>IF(N175="základní",J175,0)</f>
        <v>0</v>
      </c>
      <c r="BF175" s="147">
        <f>IF(N175="snížená",J175,0)</f>
        <v>0</v>
      </c>
      <c r="BG175" s="147">
        <f>IF(N175="zákl. přenesená",J175,0)</f>
        <v>0</v>
      </c>
      <c r="BH175" s="147">
        <f>IF(N175="sníž. přenesená",J175,0)</f>
        <v>0</v>
      </c>
      <c r="BI175" s="147">
        <f>IF(N175="nulová",J175,0)</f>
        <v>0</v>
      </c>
      <c r="BJ175" s="18" t="s">
        <v>76</v>
      </c>
      <c r="BK175" s="147">
        <f>ROUND(I175*H175,2)</f>
        <v>0</v>
      </c>
      <c r="BL175" s="18" t="s">
        <v>178</v>
      </c>
      <c r="BM175" s="146" t="s">
        <v>644</v>
      </c>
    </row>
    <row r="176" spans="1:65" s="2" customFormat="1" ht="185.25">
      <c r="A176" s="30"/>
      <c r="B176" s="31"/>
      <c r="C176" s="30"/>
      <c r="D176" s="148" t="s">
        <v>179</v>
      </c>
      <c r="E176" s="30"/>
      <c r="F176" s="149" t="s">
        <v>327</v>
      </c>
      <c r="G176" s="30"/>
      <c r="H176" s="30"/>
      <c r="I176" s="30"/>
      <c r="J176" s="30"/>
      <c r="K176" s="30"/>
      <c r="L176" s="31"/>
      <c r="M176" s="150"/>
      <c r="N176" s="151"/>
      <c r="O176" s="51"/>
      <c r="P176" s="51"/>
      <c r="Q176" s="51"/>
      <c r="R176" s="51"/>
      <c r="S176" s="51"/>
      <c r="T176" s="52"/>
      <c r="U176" s="30"/>
      <c r="V176" s="30"/>
      <c r="W176" s="30"/>
      <c r="X176" s="30"/>
      <c r="Y176" s="30"/>
      <c r="Z176" s="30"/>
      <c r="AA176" s="30"/>
      <c r="AB176" s="30"/>
      <c r="AC176" s="30"/>
      <c r="AD176" s="30"/>
      <c r="AE176" s="30"/>
      <c r="AT176" s="18" t="s">
        <v>179</v>
      </c>
      <c r="AU176" s="18" t="s">
        <v>79</v>
      </c>
    </row>
    <row r="177" spans="1:65" s="13" customFormat="1" ht="22.5">
      <c r="B177" s="152"/>
      <c r="D177" s="148" t="s">
        <v>181</v>
      </c>
      <c r="E177" s="153" t="s">
        <v>3</v>
      </c>
      <c r="F177" s="154" t="s">
        <v>192</v>
      </c>
      <c r="H177" s="153" t="s">
        <v>3</v>
      </c>
      <c r="L177" s="152"/>
      <c r="M177" s="155"/>
      <c r="N177" s="156"/>
      <c r="O177" s="156"/>
      <c r="P177" s="156"/>
      <c r="Q177" s="156"/>
      <c r="R177" s="156"/>
      <c r="S177" s="156"/>
      <c r="T177" s="157"/>
      <c r="AT177" s="153" t="s">
        <v>181</v>
      </c>
      <c r="AU177" s="153" t="s">
        <v>79</v>
      </c>
      <c r="AV177" s="13" t="s">
        <v>76</v>
      </c>
      <c r="AW177" s="13" t="s">
        <v>31</v>
      </c>
      <c r="AX177" s="13" t="s">
        <v>70</v>
      </c>
      <c r="AY177" s="153" t="s">
        <v>173</v>
      </c>
    </row>
    <row r="178" spans="1:65" s="13" customFormat="1">
      <c r="B178" s="152"/>
      <c r="D178" s="148" t="s">
        <v>181</v>
      </c>
      <c r="E178" s="153" t="s">
        <v>3</v>
      </c>
      <c r="F178" s="154" t="s">
        <v>645</v>
      </c>
      <c r="H178" s="153" t="s">
        <v>3</v>
      </c>
      <c r="L178" s="152"/>
      <c r="M178" s="155"/>
      <c r="N178" s="156"/>
      <c r="O178" s="156"/>
      <c r="P178" s="156"/>
      <c r="Q178" s="156"/>
      <c r="R178" s="156"/>
      <c r="S178" s="156"/>
      <c r="T178" s="157"/>
      <c r="AT178" s="153" t="s">
        <v>181</v>
      </c>
      <c r="AU178" s="153" t="s">
        <v>79</v>
      </c>
      <c r="AV178" s="13" t="s">
        <v>76</v>
      </c>
      <c r="AW178" s="13" t="s">
        <v>31</v>
      </c>
      <c r="AX178" s="13" t="s">
        <v>70</v>
      </c>
      <c r="AY178" s="153" t="s">
        <v>173</v>
      </c>
    </row>
    <row r="179" spans="1:65" s="14" customFormat="1">
      <c r="B179" s="158"/>
      <c r="D179" s="148" t="s">
        <v>181</v>
      </c>
      <c r="E179" s="159" t="s">
        <v>3</v>
      </c>
      <c r="F179" s="160" t="s">
        <v>646</v>
      </c>
      <c r="H179" s="161">
        <v>9.49</v>
      </c>
      <c r="L179" s="158"/>
      <c r="M179" s="162"/>
      <c r="N179" s="163"/>
      <c r="O179" s="163"/>
      <c r="P179" s="163"/>
      <c r="Q179" s="163"/>
      <c r="R179" s="163"/>
      <c r="S179" s="163"/>
      <c r="T179" s="164"/>
      <c r="AT179" s="159" t="s">
        <v>181</v>
      </c>
      <c r="AU179" s="159" t="s">
        <v>79</v>
      </c>
      <c r="AV179" s="14" t="s">
        <v>79</v>
      </c>
      <c r="AW179" s="14" t="s">
        <v>31</v>
      </c>
      <c r="AX179" s="14" t="s">
        <v>70</v>
      </c>
      <c r="AY179" s="159" t="s">
        <v>173</v>
      </c>
    </row>
    <row r="180" spans="1:65" s="15" customFormat="1">
      <c r="B180" s="165"/>
      <c r="D180" s="148" t="s">
        <v>181</v>
      </c>
      <c r="E180" s="166" t="s">
        <v>3</v>
      </c>
      <c r="F180" s="167" t="s">
        <v>188</v>
      </c>
      <c r="H180" s="168">
        <v>9.49</v>
      </c>
      <c r="L180" s="165"/>
      <c r="M180" s="169"/>
      <c r="N180" s="170"/>
      <c r="O180" s="170"/>
      <c r="P180" s="170"/>
      <c r="Q180" s="170"/>
      <c r="R180" s="170"/>
      <c r="S180" s="170"/>
      <c r="T180" s="171"/>
      <c r="AT180" s="166" t="s">
        <v>181</v>
      </c>
      <c r="AU180" s="166" t="s">
        <v>79</v>
      </c>
      <c r="AV180" s="15" t="s">
        <v>178</v>
      </c>
      <c r="AW180" s="15" t="s">
        <v>31</v>
      </c>
      <c r="AX180" s="15" t="s">
        <v>76</v>
      </c>
      <c r="AY180" s="166" t="s">
        <v>173</v>
      </c>
    </row>
    <row r="181" spans="1:65" s="2" customFormat="1" ht="21.75" customHeight="1">
      <c r="A181" s="30"/>
      <c r="B181" s="135"/>
      <c r="C181" s="136" t="s">
        <v>252</v>
      </c>
      <c r="D181" s="136" t="s">
        <v>175</v>
      </c>
      <c r="E181" s="137" t="s">
        <v>647</v>
      </c>
      <c r="F181" s="138" t="s">
        <v>648</v>
      </c>
      <c r="G181" s="139" t="s">
        <v>176</v>
      </c>
      <c r="H181" s="140">
        <v>4.74</v>
      </c>
      <c r="I181" s="141"/>
      <c r="J181" s="141">
        <f>ROUND(I181*H181,2)</f>
        <v>0</v>
      </c>
      <c r="K181" s="138" t="s">
        <v>177</v>
      </c>
      <c r="L181" s="31"/>
      <c r="M181" s="142" t="s">
        <v>3</v>
      </c>
      <c r="N181" s="143" t="s">
        <v>41</v>
      </c>
      <c r="O181" s="144">
        <v>0.23799999999999999</v>
      </c>
      <c r="P181" s="144">
        <f>O181*H181</f>
        <v>1.12812</v>
      </c>
      <c r="Q181" s="144">
        <v>0.37174499999999999</v>
      </c>
      <c r="R181" s="144">
        <f>Q181*H181</f>
        <v>1.7620713000000001</v>
      </c>
      <c r="S181" s="144">
        <v>0</v>
      </c>
      <c r="T181" s="145">
        <f>S181*H181</f>
        <v>0</v>
      </c>
      <c r="U181" s="30"/>
      <c r="V181" s="30"/>
      <c r="W181" s="30"/>
      <c r="X181" s="30"/>
      <c r="Y181" s="30"/>
      <c r="Z181" s="30"/>
      <c r="AA181" s="30"/>
      <c r="AB181" s="30"/>
      <c r="AC181" s="30"/>
      <c r="AD181" s="30"/>
      <c r="AE181" s="30"/>
      <c r="AR181" s="146" t="s">
        <v>178</v>
      </c>
      <c r="AT181" s="146" t="s">
        <v>175</v>
      </c>
      <c r="AU181" s="146" t="s">
        <v>79</v>
      </c>
      <c r="AY181" s="18" t="s">
        <v>173</v>
      </c>
      <c r="BE181" s="147">
        <f>IF(N181="základní",J181,0)</f>
        <v>0</v>
      </c>
      <c r="BF181" s="147">
        <f>IF(N181="snížená",J181,0)</f>
        <v>0</v>
      </c>
      <c r="BG181" s="147">
        <f>IF(N181="zákl. přenesená",J181,0)</f>
        <v>0</v>
      </c>
      <c r="BH181" s="147">
        <f>IF(N181="sníž. přenesená",J181,0)</f>
        <v>0</v>
      </c>
      <c r="BI181" s="147">
        <f>IF(N181="nulová",J181,0)</f>
        <v>0</v>
      </c>
      <c r="BJ181" s="18" t="s">
        <v>76</v>
      </c>
      <c r="BK181" s="147">
        <f>ROUND(I181*H181,2)</f>
        <v>0</v>
      </c>
      <c r="BL181" s="18" t="s">
        <v>178</v>
      </c>
      <c r="BM181" s="146" t="s">
        <v>649</v>
      </c>
    </row>
    <row r="182" spans="1:65" s="2" customFormat="1" ht="185.25">
      <c r="A182" s="30"/>
      <c r="B182" s="31"/>
      <c r="C182" s="30"/>
      <c r="D182" s="148" t="s">
        <v>179</v>
      </c>
      <c r="E182" s="30"/>
      <c r="F182" s="149" t="s">
        <v>327</v>
      </c>
      <c r="G182" s="30"/>
      <c r="H182" s="30"/>
      <c r="I182" s="30"/>
      <c r="J182" s="30"/>
      <c r="K182" s="30"/>
      <c r="L182" s="31"/>
      <c r="M182" s="150"/>
      <c r="N182" s="151"/>
      <c r="O182" s="51"/>
      <c r="P182" s="51"/>
      <c r="Q182" s="51"/>
      <c r="R182" s="51"/>
      <c r="S182" s="51"/>
      <c r="T182" s="52"/>
      <c r="U182" s="30"/>
      <c r="V182" s="30"/>
      <c r="W182" s="30"/>
      <c r="X182" s="30"/>
      <c r="Y182" s="30"/>
      <c r="Z182" s="30"/>
      <c r="AA182" s="30"/>
      <c r="AB182" s="30"/>
      <c r="AC182" s="30"/>
      <c r="AD182" s="30"/>
      <c r="AE182" s="30"/>
      <c r="AT182" s="18" t="s">
        <v>179</v>
      </c>
      <c r="AU182" s="18" t="s">
        <v>79</v>
      </c>
    </row>
    <row r="183" spans="1:65" s="13" customFormat="1">
      <c r="B183" s="152"/>
      <c r="D183" s="148" t="s">
        <v>181</v>
      </c>
      <c r="E183" s="153" t="s">
        <v>3</v>
      </c>
      <c r="F183" s="154" t="s">
        <v>650</v>
      </c>
      <c r="H183" s="153" t="s">
        <v>3</v>
      </c>
      <c r="L183" s="152"/>
      <c r="M183" s="155"/>
      <c r="N183" s="156"/>
      <c r="O183" s="156"/>
      <c r="P183" s="156"/>
      <c r="Q183" s="156"/>
      <c r="R183" s="156"/>
      <c r="S183" s="156"/>
      <c r="T183" s="157"/>
      <c r="AT183" s="153" t="s">
        <v>181</v>
      </c>
      <c r="AU183" s="153" t="s">
        <v>79</v>
      </c>
      <c r="AV183" s="13" t="s">
        <v>76</v>
      </c>
      <c r="AW183" s="13" t="s">
        <v>31</v>
      </c>
      <c r="AX183" s="13" t="s">
        <v>70</v>
      </c>
      <c r="AY183" s="153" t="s">
        <v>173</v>
      </c>
    </row>
    <row r="184" spans="1:65" s="14" customFormat="1">
      <c r="B184" s="158"/>
      <c r="D184" s="148" t="s">
        <v>181</v>
      </c>
      <c r="E184" s="159" t="s">
        <v>3</v>
      </c>
      <c r="F184" s="160" t="s">
        <v>651</v>
      </c>
      <c r="H184" s="161">
        <v>4.74</v>
      </c>
      <c r="L184" s="158"/>
      <c r="M184" s="162"/>
      <c r="N184" s="163"/>
      <c r="O184" s="163"/>
      <c r="P184" s="163"/>
      <c r="Q184" s="163"/>
      <c r="R184" s="163"/>
      <c r="S184" s="163"/>
      <c r="T184" s="164"/>
      <c r="AT184" s="159" t="s">
        <v>181</v>
      </c>
      <c r="AU184" s="159" t="s">
        <v>79</v>
      </c>
      <c r="AV184" s="14" t="s">
        <v>79</v>
      </c>
      <c r="AW184" s="14" t="s">
        <v>31</v>
      </c>
      <c r="AX184" s="14" t="s">
        <v>70</v>
      </c>
      <c r="AY184" s="159" t="s">
        <v>173</v>
      </c>
    </row>
    <row r="185" spans="1:65" s="15" customFormat="1">
      <c r="B185" s="165"/>
      <c r="D185" s="148" t="s">
        <v>181</v>
      </c>
      <c r="E185" s="166" t="s">
        <v>3</v>
      </c>
      <c r="F185" s="167" t="s">
        <v>188</v>
      </c>
      <c r="H185" s="168">
        <v>4.74</v>
      </c>
      <c r="L185" s="165"/>
      <c r="M185" s="169"/>
      <c r="N185" s="170"/>
      <c r="O185" s="170"/>
      <c r="P185" s="170"/>
      <c r="Q185" s="170"/>
      <c r="R185" s="170"/>
      <c r="S185" s="170"/>
      <c r="T185" s="171"/>
      <c r="AT185" s="166" t="s">
        <v>181</v>
      </c>
      <c r="AU185" s="166" t="s">
        <v>79</v>
      </c>
      <c r="AV185" s="15" t="s">
        <v>178</v>
      </c>
      <c r="AW185" s="15" t="s">
        <v>31</v>
      </c>
      <c r="AX185" s="15" t="s">
        <v>76</v>
      </c>
      <c r="AY185" s="166" t="s">
        <v>173</v>
      </c>
    </row>
    <row r="186" spans="1:65" s="2" customFormat="1" ht="21.75" customHeight="1">
      <c r="A186" s="30"/>
      <c r="B186" s="135"/>
      <c r="C186" s="136" t="s">
        <v>8</v>
      </c>
      <c r="D186" s="136" t="s">
        <v>175</v>
      </c>
      <c r="E186" s="137" t="s">
        <v>652</v>
      </c>
      <c r="F186" s="138" t="s">
        <v>653</v>
      </c>
      <c r="G186" s="139" t="s">
        <v>176</v>
      </c>
      <c r="H186" s="140">
        <v>3.456</v>
      </c>
      <c r="I186" s="141"/>
      <c r="J186" s="141">
        <f>ROUND(I186*H186,2)</f>
        <v>0</v>
      </c>
      <c r="K186" s="138" t="s">
        <v>177</v>
      </c>
      <c r="L186" s="31"/>
      <c r="M186" s="142" t="s">
        <v>3</v>
      </c>
      <c r="N186" s="143" t="s">
        <v>41</v>
      </c>
      <c r="O186" s="144">
        <v>0.248</v>
      </c>
      <c r="P186" s="144">
        <f>O186*H186</f>
        <v>0.85708799999999996</v>
      </c>
      <c r="Q186" s="144">
        <v>0.49562400000000001</v>
      </c>
      <c r="R186" s="144">
        <f>Q186*H186</f>
        <v>1.712876544</v>
      </c>
      <c r="S186" s="144">
        <v>0</v>
      </c>
      <c r="T186" s="145">
        <f>S186*H186</f>
        <v>0</v>
      </c>
      <c r="U186" s="30"/>
      <c r="V186" s="30"/>
      <c r="W186" s="30"/>
      <c r="X186" s="30"/>
      <c r="Y186" s="30"/>
      <c r="Z186" s="30"/>
      <c r="AA186" s="30"/>
      <c r="AB186" s="30"/>
      <c r="AC186" s="30"/>
      <c r="AD186" s="30"/>
      <c r="AE186" s="30"/>
      <c r="AR186" s="146" t="s">
        <v>178</v>
      </c>
      <c r="AT186" s="146" t="s">
        <v>175</v>
      </c>
      <c r="AU186" s="146" t="s">
        <v>79</v>
      </c>
      <c r="AY186" s="18" t="s">
        <v>173</v>
      </c>
      <c r="BE186" s="147">
        <f>IF(N186="základní",J186,0)</f>
        <v>0</v>
      </c>
      <c r="BF186" s="147">
        <f>IF(N186="snížená",J186,0)</f>
        <v>0</v>
      </c>
      <c r="BG186" s="147">
        <f>IF(N186="zákl. přenesená",J186,0)</f>
        <v>0</v>
      </c>
      <c r="BH186" s="147">
        <f>IF(N186="sníž. přenesená",J186,0)</f>
        <v>0</v>
      </c>
      <c r="BI186" s="147">
        <f>IF(N186="nulová",J186,0)</f>
        <v>0</v>
      </c>
      <c r="BJ186" s="18" t="s">
        <v>76</v>
      </c>
      <c r="BK186" s="147">
        <f>ROUND(I186*H186,2)</f>
        <v>0</v>
      </c>
      <c r="BL186" s="18" t="s">
        <v>178</v>
      </c>
      <c r="BM186" s="146" t="s">
        <v>654</v>
      </c>
    </row>
    <row r="187" spans="1:65" s="2" customFormat="1" ht="185.25">
      <c r="A187" s="30"/>
      <c r="B187" s="31"/>
      <c r="C187" s="30"/>
      <c r="D187" s="148" t="s">
        <v>179</v>
      </c>
      <c r="E187" s="30"/>
      <c r="F187" s="149" t="s">
        <v>327</v>
      </c>
      <c r="G187" s="30"/>
      <c r="H187" s="30"/>
      <c r="I187" s="30"/>
      <c r="J187" s="30"/>
      <c r="K187" s="30"/>
      <c r="L187" s="31"/>
      <c r="M187" s="150"/>
      <c r="N187" s="151"/>
      <c r="O187" s="51"/>
      <c r="P187" s="51"/>
      <c r="Q187" s="51"/>
      <c r="R187" s="51"/>
      <c r="S187" s="51"/>
      <c r="T187" s="52"/>
      <c r="U187" s="30"/>
      <c r="V187" s="30"/>
      <c r="W187" s="30"/>
      <c r="X187" s="30"/>
      <c r="Y187" s="30"/>
      <c r="Z187" s="30"/>
      <c r="AA187" s="30"/>
      <c r="AB187" s="30"/>
      <c r="AC187" s="30"/>
      <c r="AD187" s="30"/>
      <c r="AE187" s="30"/>
      <c r="AT187" s="18" t="s">
        <v>179</v>
      </c>
      <c r="AU187" s="18" t="s">
        <v>79</v>
      </c>
    </row>
    <row r="188" spans="1:65" s="13" customFormat="1" ht="22.5">
      <c r="B188" s="152"/>
      <c r="D188" s="148" t="s">
        <v>181</v>
      </c>
      <c r="E188" s="153" t="s">
        <v>3</v>
      </c>
      <c r="F188" s="154" t="s">
        <v>192</v>
      </c>
      <c r="H188" s="153" t="s">
        <v>3</v>
      </c>
      <c r="L188" s="152"/>
      <c r="M188" s="155"/>
      <c r="N188" s="156"/>
      <c r="O188" s="156"/>
      <c r="P188" s="156"/>
      <c r="Q188" s="156"/>
      <c r="R188" s="156"/>
      <c r="S188" s="156"/>
      <c r="T188" s="157"/>
      <c r="AT188" s="153" t="s">
        <v>181</v>
      </c>
      <c r="AU188" s="153" t="s">
        <v>79</v>
      </c>
      <c r="AV188" s="13" t="s">
        <v>76</v>
      </c>
      <c r="AW188" s="13" t="s">
        <v>31</v>
      </c>
      <c r="AX188" s="13" t="s">
        <v>70</v>
      </c>
      <c r="AY188" s="153" t="s">
        <v>173</v>
      </c>
    </row>
    <row r="189" spans="1:65" s="13" customFormat="1">
      <c r="B189" s="152"/>
      <c r="D189" s="148" t="s">
        <v>181</v>
      </c>
      <c r="E189" s="153" t="s">
        <v>3</v>
      </c>
      <c r="F189" s="154" t="s">
        <v>630</v>
      </c>
      <c r="H189" s="153" t="s">
        <v>3</v>
      </c>
      <c r="L189" s="152"/>
      <c r="M189" s="155"/>
      <c r="N189" s="156"/>
      <c r="O189" s="156"/>
      <c r="P189" s="156"/>
      <c r="Q189" s="156"/>
      <c r="R189" s="156"/>
      <c r="S189" s="156"/>
      <c r="T189" s="157"/>
      <c r="AT189" s="153" t="s">
        <v>181</v>
      </c>
      <c r="AU189" s="153" t="s">
        <v>79</v>
      </c>
      <c r="AV189" s="13" t="s">
        <v>76</v>
      </c>
      <c r="AW189" s="13" t="s">
        <v>31</v>
      </c>
      <c r="AX189" s="13" t="s">
        <v>70</v>
      </c>
      <c r="AY189" s="153" t="s">
        <v>173</v>
      </c>
    </row>
    <row r="190" spans="1:65" s="14" customFormat="1" ht="22.5">
      <c r="B190" s="158"/>
      <c r="D190" s="148" t="s">
        <v>181</v>
      </c>
      <c r="E190" s="159" t="s">
        <v>3</v>
      </c>
      <c r="F190" s="160" t="s">
        <v>655</v>
      </c>
      <c r="H190" s="161">
        <v>3.456</v>
      </c>
      <c r="L190" s="158"/>
      <c r="M190" s="162"/>
      <c r="N190" s="163"/>
      <c r="O190" s="163"/>
      <c r="P190" s="163"/>
      <c r="Q190" s="163"/>
      <c r="R190" s="163"/>
      <c r="S190" s="163"/>
      <c r="T190" s="164"/>
      <c r="AT190" s="159" t="s">
        <v>181</v>
      </c>
      <c r="AU190" s="159" t="s">
        <v>79</v>
      </c>
      <c r="AV190" s="14" t="s">
        <v>79</v>
      </c>
      <c r="AW190" s="14" t="s">
        <v>31</v>
      </c>
      <c r="AX190" s="14" t="s">
        <v>70</v>
      </c>
      <c r="AY190" s="159" t="s">
        <v>173</v>
      </c>
    </row>
    <row r="191" spans="1:65" s="15" customFormat="1">
      <c r="B191" s="165"/>
      <c r="D191" s="148" t="s">
        <v>181</v>
      </c>
      <c r="E191" s="166" t="s">
        <v>3</v>
      </c>
      <c r="F191" s="167" t="s">
        <v>188</v>
      </c>
      <c r="H191" s="168">
        <v>3.456</v>
      </c>
      <c r="L191" s="165"/>
      <c r="M191" s="169"/>
      <c r="N191" s="170"/>
      <c r="O191" s="170"/>
      <c r="P191" s="170"/>
      <c r="Q191" s="170"/>
      <c r="R191" s="170"/>
      <c r="S191" s="170"/>
      <c r="T191" s="171"/>
      <c r="AT191" s="166" t="s">
        <v>181</v>
      </c>
      <c r="AU191" s="166" t="s">
        <v>79</v>
      </c>
      <c r="AV191" s="15" t="s">
        <v>178</v>
      </c>
      <c r="AW191" s="15" t="s">
        <v>31</v>
      </c>
      <c r="AX191" s="15" t="s">
        <v>76</v>
      </c>
      <c r="AY191" s="166" t="s">
        <v>173</v>
      </c>
    </row>
    <row r="192" spans="1:65" s="2" customFormat="1" ht="16.5" customHeight="1">
      <c r="A192" s="30"/>
      <c r="B192" s="135"/>
      <c r="C192" s="136" t="s">
        <v>259</v>
      </c>
      <c r="D192" s="136" t="s">
        <v>175</v>
      </c>
      <c r="E192" s="137" t="s">
        <v>656</v>
      </c>
      <c r="F192" s="138" t="s">
        <v>657</v>
      </c>
      <c r="G192" s="139" t="s">
        <v>200</v>
      </c>
      <c r="H192" s="140">
        <v>0.25600000000000001</v>
      </c>
      <c r="I192" s="141"/>
      <c r="J192" s="141">
        <f>ROUND(I192*H192,2)</f>
        <v>0</v>
      </c>
      <c r="K192" s="138" t="s">
        <v>177</v>
      </c>
      <c r="L192" s="31"/>
      <c r="M192" s="142" t="s">
        <v>3</v>
      </c>
      <c r="N192" s="143" t="s">
        <v>41</v>
      </c>
      <c r="O192" s="144">
        <v>1.68</v>
      </c>
      <c r="P192" s="144">
        <f>O192*H192</f>
        <v>0.43008000000000002</v>
      </c>
      <c r="Q192" s="144">
        <v>2.4300000000000002</v>
      </c>
      <c r="R192" s="144">
        <f>Q192*H192</f>
        <v>0.62208000000000008</v>
      </c>
      <c r="S192" s="144">
        <v>0</v>
      </c>
      <c r="T192" s="145">
        <f>S192*H192</f>
        <v>0</v>
      </c>
      <c r="U192" s="30"/>
      <c r="V192" s="30"/>
      <c r="W192" s="30"/>
      <c r="X192" s="30"/>
      <c r="Y192" s="30"/>
      <c r="Z192" s="30"/>
      <c r="AA192" s="30"/>
      <c r="AB192" s="30"/>
      <c r="AC192" s="30"/>
      <c r="AD192" s="30"/>
      <c r="AE192" s="30"/>
      <c r="AR192" s="146" t="s">
        <v>178</v>
      </c>
      <c r="AT192" s="146" t="s">
        <v>175</v>
      </c>
      <c r="AU192" s="146" t="s">
        <v>79</v>
      </c>
      <c r="AY192" s="18" t="s">
        <v>173</v>
      </c>
      <c r="BE192" s="147">
        <f>IF(N192="základní",J192,0)</f>
        <v>0</v>
      </c>
      <c r="BF192" s="147">
        <f>IF(N192="snížená",J192,0)</f>
        <v>0</v>
      </c>
      <c r="BG192" s="147">
        <f>IF(N192="zákl. přenesená",J192,0)</f>
        <v>0</v>
      </c>
      <c r="BH192" s="147">
        <f>IF(N192="sníž. přenesená",J192,0)</f>
        <v>0</v>
      </c>
      <c r="BI192" s="147">
        <f>IF(N192="nulová",J192,0)</f>
        <v>0</v>
      </c>
      <c r="BJ192" s="18" t="s">
        <v>76</v>
      </c>
      <c r="BK192" s="147">
        <f>ROUND(I192*H192,2)</f>
        <v>0</v>
      </c>
      <c r="BL192" s="18" t="s">
        <v>178</v>
      </c>
      <c r="BM192" s="146" t="s">
        <v>658</v>
      </c>
    </row>
    <row r="193" spans="1:65" s="2" customFormat="1" ht="87.75">
      <c r="A193" s="30"/>
      <c r="B193" s="31"/>
      <c r="C193" s="30"/>
      <c r="D193" s="148" t="s">
        <v>179</v>
      </c>
      <c r="E193" s="30"/>
      <c r="F193" s="149" t="s">
        <v>659</v>
      </c>
      <c r="G193" s="30"/>
      <c r="H193" s="30"/>
      <c r="I193" s="30"/>
      <c r="J193" s="30"/>
      <c r="K193" s="30"/>
      <c r="L193" s="31"/>
      <c r="M193" s="150"/>
      <c r="N193" s="151"/>
      <c r="O193" s="51"/>
      <c r="P193" s="51"/>
      <c r="Q193" s="51"/>
      <c r="R193" s="51"/>
      <c r="S193" s="51"/>
      <c r="T193" s="52"/>
      <c r="U193" s="30"/>
      <c r="V193" s="30"/>
      <c r="W193" s="30"/>
      <c r="X193" s="30"/>
      <c r="Y193" s="30"/>
      <c r="Z193" s="30"/>
      <c r="AA193" s="30"/>
      <c r="AB193" s="30"/>
      <c r="AC193" s="30"/>
      <c r="AD193" s="30"/>
      <c r="AE193" s="30"/>
      <c r="AT193" s="18" t="s">
        <v>179</v>
      </c>
      <c r="AU193" s="18" t="s">
        <v>79</v>
      </c>
    </row>
    <row r="194" spans="1:65" s="13" customFormat="1">
      <c r="B194" s="152"/>
      <c r="D194" s="148" t="s">
        <v>181</v>
      </c>
      <c r="E194" s="153" t="s">
        <v>3</v>
      </c>
      <c r="F194" s="154" t="s">
        <v>660</v>
      </c>
      <c r="H194" s="153" t="s">
        <v>3</v>
      </c>
      <c r="L194" s="152"/>
      <c r="M194" s="155"/>
      <c r="N194" s="156"/>
      <c r="O194" s="156"/>
      <c r="P194" s="156"/>
      <c r="Q194" s="156"/>
      <c r="R194" s="156"/>
      <c r="S194" s="156"/>
      <c r="T194" s="157"/>
      <c r="AT194" s="153" t="s">
        <v>181</v>
      </c>
      <c r="AU194" s="153" t="s">
        <v>79</v>
      </c>
      <c r="AV194" s="13" t="s">
        <v>76</v>
      </c>
      <c r="AW194" s="13" t="s">
        <v>31</v>
      </c>
      <c r="AX194" s="13" t="s">
        <v>70</v>
      </c>
      <c r="AY194" s="153" t="s">
        <v>173</v>
      </c>
    </row>
    <row r="195" spans="1:65" s="14" customFormat="1">
      <c r="B195" s="158"/>
      <c r="D195" s="148" t="s">
        <v>181</v>
      </c>
      <c r="E195" s="159" t="s">
        <v>3</v>
      </c>
      <c r="F195" s="160" t="s">
        <v>661</v>
      </c>
      <c r="H195" s="161">
        <v>0.25600000000000001</v>
      </c>
      <c r="L195" s="158"/>
      <c r="M195" s="162"/>
      <c r="N195" s="163"/>
      <c r="O195" s="163"/>
      <c r="P195" s="163"/>
      <c r="Q195" s="163"/>
      <c r="R195" s="163"/>
      <c r="S195" s="163"/>
      <c r="T195" s="164"/>
      <c r="AT195" s="159" t="s">
        <v>181</v>
      </c>
      <c r="AU195" s="159" t="s">
        <v>79</v>
      </c>
      <c r="AV195" s="14" t="s">
        <v>79</v>
      </c>
      <c r="AW195" s="14" t="s">
        <v>31</v>
      </c>
      <c r="AX195" s="14" t="s">
        <v>70</v>
      </c>
      <c r="AY195" s="159" t="s">
        <v>173</v>
      </c>
    </row>
    <row r="196" spans="1:65" s="15" customFormat="1">
      <c r="B196" s="165"/>
      <c r="D196" s="148" t="s">
        <v>181</v>
      </c>
      <c r="E196" s="166" t="s">
        <v>3</v>
      </c>
      <c r="F196" s="167" t="s">
        <v>188</v>
      </c>
      <c r="H196" s="168">
        <v>0.25600000000000001</v>
      </c>
      <c r="L196" s="165"/>
      <c r="M196" s="169"/>
      <c r="N196" s="170"/>
      <c r="O196" s="170"/>
      <c r="P196" s="170"/>
      <c r="Q196" s="170"/>
      <c r="R196" s="170"/>
      <c r="S196" s="170"/>
      <c r="T196" s="171"/>
      <c r="AT196" s="166" t="s">
        <v>181</v>
      </c>
      <c r="AU196" s="166" t="s">
        <v>79</v>
      </c>
      <c r="AV196" s="15" t="s">
        <v>178</v>
      </c>
      <c r="AW196" s="15" t="s">
        <v>31</v>
      </c>
      <c r="AX196" s="15" t="s">
        <v>76</v>
      </c>
      <c r="AY196" s="166" t="s">
        <v>173</v>
      </c>
    </row>
    <row r="197" spans="1:65" s="2" customFormat="1" ht="44.25" customHeight="1">
      <c r="A197" s="30"/>
      <c r="B197" s="135"/>
      <c r="C197" s="136" t="s">
        <v>264</v>
      </c>
      <c r="D197" s="136" t="s">
        <v>175</v>
      </c>
      <c r="E197" s="137" t="s">
        <v>339</v>
      </c>
      <c r="F197" s="138" t="s">
        <v>340</v>
      </c>
      <c r="G197" s="139" t="s">
        <v>176</v>
      </c>
      <c r="H197" s="140">
        <v>3.456</v>
      </c>
      <c r="I197" s="141"/>
      <c r="J197" s="141">
        <f>ROUND(I197*H197,2)</f>
        <v>0</v>
      </c>
      <c r="K197" s="138" t="s">
        <v>177</v>
      </c>
      <c r="L197" s="31"/>
      <c r="M197" s="142" t="s">
        <v>3</v>
      </c>
      <c r="N197" s="143" t="s">
        <v>41</v>
      </c>
      <c r="O197" s="144">
        <v>1.49</v>
      </c>
      <c r="P197" s="144">
        <f>O197*H197</f>
        <v>5.1494400000000002</v>
      </c>
      <c r="Q197" s="144">
        <v>0.71198399999999995</v>
      </c>
      <c r="R197" s="144">
        <f>Q197*H197</f>
        <v>2.460616704</v>
      </c>
      <c r="S197" s="144">
        <v>0</v>
      </c>
      <c r="T197" s="145">
        <f>S197*H197</f>
        <v>0</v>
      </c>
      <c r="U197" s="30"/>
      <c r="V197" s="30"/>
      <c r="W197" s="30"/>
      <c r="X197" s="30"/>
      <c r="Y197" s="30"/>
      <c r="Z197" s="30"/>
      <c r="AA197" s="30"/>
      <c r="AB197" s="30"/>
      <c r="AC197" s="30"/>
      <c r="AD197" s="30"/>
      <c r="AE197" s="30"/>
      <c r="AR197" s="146" t="s">
        <v>178</v>
      </c>
      <c r="AT197" s="146" t="s">
        <v>175</v>
      </c>
      <c r="AU197" s="146" t="s">
        <v>79</v>
      </c>
      <c r="AY197" s="18" t="s">
        <v>173</v>
      </c>
      <c r="BE197" s="147">
        <f>IF(N197="základní",J197,0)</f>
        <v>0</v>
      </c>
      <c r="BF197" s="147">
        <f>IF(N197="snížená",J197,0)</f>
        <v>0</v>
      </c>
      <c r="BG197" s="147">
        <f>IF(N197="zákl. přenesená",J197,0)</f>
        <v>0</v>
      </c>
      <c r="BH197" s="147">
        <f>IF(N197="sníž. přenesená",J197,0)</f>
        <v>0</v>
      </c>
      <c r="BI197" s="147">
        <f>IF(N197="nulová",J197,0)</f>
        <v>0</v>
      </c>
      <c r="BJ197" s="18" t="s">
        <v>76</v>
      </c>
      <c r="BK197" s="147">
        <f>ROUND(I197*H197,2)</f>
        <v>0</v>
      </c>
      <c r="BL197" s="18" t="s">
        <v>178</v>
      </c>
      <c r="BM197" s="146" t="s">
        <v>662</v>
      </c>
    </row>
    <row r="198" spans="1:65" s="13" customFormat="1">
      <c r="B198" s="152"/>
      <c r="D198" s="148" t="s">
        <v>181</v>
      </c>
      <c r="E198" s="153" t="s">
        <v>3</v>
      </c>
      <c r="F198" s="154" t="s">
        <v>244</v>
      </c>
      <c r="H198" s="153" t="s">
        <v>3</v>
      </c>
      <c r="L198" s="152"/>
      <c r="M198" s="155"/>
      <c r="N198" s="156"/>
      <c r="O198" s="156"/>
      <c r="P198" s="156"/>
      <c r="Q198" s="156"/>
      <c r="R198" s="156"/>
      <c r="S198" s="156"/>
      <c r="T198" s="157"/>
      <c r="AT198" s="153" t="s">
        <v>181</v>
      </c>
      <c r="AU198" s="153" t="s">
        <v>79</v>
      </c>
      <c r="AV198" s="13" t="s">
        <v>76</v>
      </c>
      <c r="AW198" s="13" t="s">
        <v>31</v>
      </c>
      <c r="AX198" s="13" t="s">
        <v>70</v>
      </c>
      <c r="AY198" s="153" t="s">
        <v>173</v>
      </c>
    </row>
    <row r="199" spans="1:65" s="13" customFormat="1">
      <c r="B199" s="152"/>
      <c r="D199" s="148" t="s">
        <v>181</v>
      </c>
      <c r="E199" s="153" t="s">
        <v>3</v>
      </c>
      <c r="F199" s="154" t="s">
        <v>341</v>
      </c>
      <c r="H199" s="153" t="s">
        <v>3</v>
      </c>
      <c r="L199" s="152"/>
      <c r="M199" s="155"/>
      <c r="N199" s="156"/>
      <c r="O199" s="156"/>
      <c r="P199" s="156"/>
      <c r="Q199" s="156"/>
      <c r="R199" s="156"/>
      <c r="S199" s="156"/>
      <c r="T199" s="157"/>
      <c r="AT199" s="153" t="s">
        <v>181</v>
      </c>
      <c r="AU199" s="153" t="s">
        <v>79</v>
      </c>
      <c r="AV199" s="13" t="s">
        <v>76</v>
      </c>
      <c r="AW199" s="13" t="s">
        <v>31</v>
      </c>
      <c r="AX199" s="13" t="s">
        <v>70</v>
      </c>
      <c r="AY199" s="153" t="s">
        <v>173</v>
      </c>
    </row>
    <row r="200" spans="1:65" s="14" customFormat="1">
      <c r="B200" s="158"/>
      <c r="D200" s="148" t="s">
        <v>181</v>
      </c>
      <c r="E200" s="159" t="s">
        <v>3</v>
      </c>
      <c r="F200" s="160" t="s">
        <v>663</v>
      </c>
      <c r="H200" s="161">
        <v>1.956</v>
      </c>
      <c r="L200" s="158"/>
      <c r="M200" s="162"/>
      <c r="N200" s="163"/>
      <c r="O200" s="163"/>
      <c r="P200" s="163"/>
      <c r="Q200" s="163"/>
      <c r="R200" s="163"/>
      <c r="S200" s="163"/>
      <c r="T200" s="164"/>
      <c r="AT200" s="159" t="s">
        <v>181</v>
      </c>
      <c r="AU200" s="159" t="s">
        <v>79</v>
      </c>
      <c r="AV200" s="14" t="s">
        <v>79</v>
      </c>
      <c r="AW200" s="14" t="s">
        <v>31</v>
      </c>
      <c r="AX200" s="14" t="s">
        <v>70</v>
      </c>
      <c r="AY200" s="159" t="s">
        <v>173</v>
      </c>
    </row>
    <row r="201" spans="1:65" s="14" customFormat="1">
      <c r="B201" s="158"/>
      <c r="D201" s="148" t="s">
        <v>181</v>
      </c>
      <c r="E201" s="159" t="s">
        <v>3</v>
      </c>
      <c r="F201" s="160" t="s">
        <v>664</v>
      </c>
      <c r="H201" s="161">
        <v>1.5</v>
      </c>
      <c r="L201" s="158"/>
      <c r="M201" s="162"/>
      <c r="N201" s="163"/>
      <c r="O201" s="163"/>
      <c r="P201" s="163"/>
      <c r="Q201" s="163"/>
      <c r="R201" s="163"/>
      <c r="S201" s="163"/>
      <c r="T201" s="164"/>
      <c r="AT201" s="159" t="s">
        <v>181</v>
      </c>
      <c r="AU201" s="159" t="s">
        <v>79</v>
      </c>
      <c r="AV201" s="14" t="s">
        <v>79</v>
      </c>
      <c r="AW201" s="14" t="s">
        <v>31</v>
      </c>
      <c r="AX201" s="14" t="s">
        <v>70</v>
      </c>
      <c r="AY201" s="159" t="s">
        <v>173</v>
      </c>
    </row>
    <row r="202" spans="1:65" s="15" customFormat="1">
      <c r="B202" s="165"/>
      <c r="D202" s="148" t="s">
        <v>181</v>
      </c>
      <c r="E202" s="166" t="s">
        <v>3</v>
      </c>
      <c r="F202" s="167" t="s">
        <v>188</v>
      </c>
      <c r="H202" s="168">
        <v>3.456</v>
      </c>
      <c r="L202" s="165"/>
      <c r="M202" s="169"/>
      <c r="N202" s="170"/>
      <c r="O202" s="170"/>
      <c r="P202" s="170"/>
      <c r="Q202" s="170"/>
      <c r="R202" s="170"/>
      <c r="S202" s="170"/>
      <c r="T202" s="171"/>
      <c r="AT202" s="166" t="s">
        <v>181</v>
      </c>
      <c r="AU202" s="166" t="s">
        <v>79</v>
      </c>
      <c r="AV202" s="15" t="s">
        <v>178</v>
      </c>
      <c r="AW202" s="15" t="s">
        <v>31</v>
      </c>
      <c r="AX202" s="15" t="s">
        <v>76</v>
      </c>
      <c r="AY202" s="166" t="s">
        <v>173</v>
      </c>
    </row>
    <row r="203" spans="1:65" s="12" customFormat="1" ht="22.9" customHeight="1">
      <c r="B203" s="123"/>
      <c r="D203" s="124" t="s">
        <v>69</v>
      </c>
      <c r="E203" s="133" t="s">
        <v>197</v>
      </c>
      <c r="F203" s="133" t="s">
        <v>342</v>
      </c>
      <c r="J203" s="134">
        <f>BK203</f>
        <v>0</v>
      </c>
      <c r="L203" s="123"/>
      <c r="M203" s="127"/>
      <c r="N203" s="128"/>
      <c r="O203" s="128"/>
      <c r="P203" s="129">
        <f>SUM(P204:P221)</f>
        <v>18.688079999999999</v>
      </c>
      <c r="Q203" s="128"/>
      <c r="R203" s="129">
        <f>SUM(R204:R221)</f>
        <v>5.0469999999999997</v>
      </c>
      <c r="S203" s="128"/>
      <c r="T203" s="130">
        <f>SUM(T204:T221)</f>
        <v>30.374400000000001</v>
      </c>
      <c r="AR203" s="124" t="s">
        <v>76</v>
      </c>
      <c r="AT203" s="131" t="s">
        <v>69</v>
      </c>
      <c r="AU203" s="131" t="s">
        <v>76</v>
      </c>
      <c r="AY203" s="124" t="s">
        <v>173</v>
      </c>
      <c r="BK203" s="132">
        <f>SUM(BK204:BK221)</f>
        <v>0</v>
      </c>
    </row>
    <row r="204" spans="1:65" s="2" customFormat="1" ht="21.75" customHeight="1">
      <c r="A204" s="30"/>
      <c r="B204" s="135"/>
      <c r="C204" s="136" t="s">
        <v>270</v>
      </c>
      <c r="D204" s="136" t="s">
        <v>175</v>
      </c>
      <c r="E204" s="137" t="s">
        <v>665</v>
      </c>
      <c r="F204" s="138" t="s">
        <v>666</v>
      </c>
      <c r="G204" s="139" t="s">
        <v>200</v>
      </c>
      <c r="H204" s="140">
        <v>2.48</v>
      </c>
      <c r="I204" s="141"/>
      <c r="J204" s="141">
        <f>ROUND(I204*H204,2)</f>
        <v>0</v>
      </c>
      <c r="K204" s="138" t="s">
        <v>177</v>
      </c>
      <c r="L204" s="31"/>
      <c r="M204" s="142" t="s">
        <v>3</v>
      </c>
      <c r="N204" s="143" t="s">
        <v>41</v>
      </c>
      <c r="O204" s="144">
        <v>0.53100000000000003</v>
      </c>
      <c r="P204" s="144">
        <f>O204*H204</f>
        <v>1.3168800000000001</v>
      </c>
      <c r="Q204" s="144">
        <v>0</v>
      </c>
      <c r="R204" s="144">
        <f>Q204*H204</f>
        <v>0</v>
      </c>
      <c r="S204" s="144">
        <v>0</v>
      </c>
      <c r="T204" s="145">
        <f>S204*H204</f>
        <v>0</v>
      </c>
      <c r="U204" s="30"/>
      <c r="V204" s="30"/>
      <c r="W204" s="30"/>
      <c r="X204" s="30"/>
      <c r="Y204" s="30"/>
      <c r="Z204" s="30"/>
      <c r="AA204" s="30"/>
      <c r="AB204" s="30"/>
      <c r="AC204" s="30"/>
      <c r="AD204" s="30"/>
      <c r="AE204" s="30"/>
      <c r="AR204" s="146" t="s">
        <v>178</v>
      </c>
      <c r="AT204" s="146" t="s">
        <v>175</v>
      </c>
      <c r="AU204" s="146" t="s">
        <v>79</v>
      </c>
      <c r="AY204" s="18" t="s">
        <v>173</v>
      </c>
      <c r="BE204" s="147">
        <f>IF(N204="základní",J204,0)</f>
        <v>0</v>
      </c>
      <c r="BF204" s="147">
        <f>IF(N204="snížená",J204,0)</f>
        <v>0</v>
      </c>
      <c r="BG204" s="147">
        <f>IF(N204="zákl. přenesená",J204,0)</f>
        <v>0</v>
      </c>
      <c r="BH204" s="147">
        <f>IF(N204="sníž. přenesená",J204,0)</f>
        <v>0</v>
      </c>
      <c r="BI204" s="147">
        <f>IF(N204="nulová",J204,0)</f>
        <v>0</v>
      </c>
      <c r="BJ204" s="18" t="s">
        <v>76</v>
      </c>
      <c r="BK204" s="147">
        <f>ROUND(I204*H204,2)</f>
        <v>0</v>
      </c>
      <c r="BL204" s="18" t="s">
        <v>178</v>
      </c>
      <c r="BM204" s="146" t="s">
        <v>667</v>
      </c>
    </row>
    <row r="205" spans="1:65" s="2" customFormat="1" ht="97.5">
      <c r="A205" s="30"/>
      <c r="B205" s="31"/>
      <c r="C205" s="30"/>
      <c r="D205" s="148" t="s">
        <v>179</v>
      </c>
      <c r="E205" s="30"/>
      <c r="F205" s="149" t="s">
        <v>668</v>
      </c>
      <c r="G205" s="30"/>
      <c r="H205" s="30"/>
      <c r="I205" s="30"/>
      <c r="J205" s="30"/>
      <c r="K205" s="30"/>
      <c r="L205" s="31"/>
      <c r="M205" s="150"/>
      <c r="N205" s="151"/>
      <c r="O205" s="51"/>
      <c r="P205" s="51"/>
      <c r="Q205" s="51"/>
      <c r="R205" s="51"/>
      <c r="S205" s="51"/>
      <c r="T205" s="52"/>
      <c r="U205" s="30"/>
      <c r="V205" s="30"/>
      <c r="W205" s="30"/>
      <c r="X205" s="30"/>
      <c r="Y205" s="30"/>
      <c r="Z205" s="30"/>
      <c r="AA205" s="30"/>
      <c r="AB205" s="30"/>
      <c r="AC205" s="30"/>
      <c r="AD205" s="30"/>
      <c r="AE205" s="30"/>
      <c r="AT205" s="18" t="s">
        <v>179</v>
      </c>
      <c r="AU205" s="18" t="s">
        <v>79</v>
      </c>
    </row>
    <row r="206" spans="1:65" s="13" customFormat="1">
      <c r="B206" s="152"/>
      <c r="D206" s="148" t="s">
        <v>181</v>
      </c>
      <c r="E206" s="153" t="s">
        <v>3</v>
      </c>
      <c r="F206" s="154" t="s">
        <v>669</v>
      </c>
      <c r="H206" s="153" t="s">
        <v>3</v>
      </c>
      <c r="L206" s="152"/>
      <c r="M206" s="155"/>
      <c r="N206" s="156"/>
      <c r="O206" s="156"/>
      <c r="P206" s="156"/>
      <c r="Q206" s="156"/>
      <c r="R206" s="156"/>
      <c r="S206" s="156"/>
      <c r="T206" s="157"/>
      <c r="AT206" s="153" t="s">
        <v>181</v>
      </c>
      <c r="AU206" s="153" t="s">
        <v>79</v>
      </c>
      <c r="AV206" s="13" t="s">
        <v>76</v>
      </c>
      <c r="AW206" s="13" t="s">
        <v>31</v>
      </c>
      <c r="AX206" s="13" t="s">
        <v>70</v>
      </c>
      <c r="AY206" s="153" t="s">
        <v>173</v>
      </c>
    </row>
    <row r="207" spans="1:65" s="14" customFormat="1">
      <c r="B207" s="158"/>
      <c r="D207" s="148" t="s">
        <v>181</v>
      </c>
      <c r="E207" s="159" t="s">
        <v>3</v>
      </c>
      <c r="F207" s="160" t="s">
        <v>670</v>
      </c>
      <c r="H207" s="161">
        <v>2.48</v>
      </c>
      <c r="L207" s="158"/>
      <c r="M207" s="162"/>
      <c r="N207" s="163"/>
      <c r="O207" s="163"/>
      <c r="P207" s="163"/>
      <c r="Q207" s="163"/>
      <c r="R207" s="163"/>
      <c r="S207" s="163"/>
      <c r="T207" s="164"/>
      <c r="AT207" s="159" t="s">
        <v>181</v>
      </c>
      <c r="AU207" s="159" t="s">
        <v>79</v>
      </c>
      <c r="AV207" s="14" t="s">
        <v>79</v>
      </c>
      <c r="AW207" s="14" t="s">
        <v>31</v>
      </c>
      <c r="AX207" s="14" t="s">
        <v>76</v>
      </c>
      <c r="AY207" s="159" t="s">
        <v>173</v>
      </c>
    </row>
    <row r="208" spans="1:65" s="2" customFormat="1" ht="16.5" customHeight="1">
      <c r="A208" s="30"/>
      <c r="B208" s="135"/>
      <c r="C208" s="172" t="s">
        <v>271</v>
      </c>
      <c r="D208" s="172" t="s">
        <v>246</v>
      </c>
      <c r="E208" s="173" t="s">
        <v>671</v>
      </c>
      <c r="F208" s="174" t="s">
        <v>672</v>
      </c>
      <c r="G208" s="175" t="s">
        <v>239</v>
      </c>
      <c r="H208" s="176">
        <v>5.0469999999999997</v>
      </c>
      <c r="I208" s="177"/>
      <c r="J208" s="177">
        <f>ROUND(I208*H208,2)</f>
        <v>0</v>
      </c>
      <c r="K208" s="174" t="s">
        <v>177</v>
      </c>
      <c r="L208" s="178"/>
      <c r="M208" s="179" t="s">
        <v>3</v>
      </c>
      <c r="N208" s="180" t="s">
        <v>41</v>
      </c>
      <c r="O208" s="144">
        <v>0</v>
      </c>
      <c r="P208" s="144">
        <f>O208*H208</f>
        <v>0</v>
      </c>
      <c r="Q208" s="144">
        <v>1</v>
      </c>
      <c r="R208" s="144">
        <f>Q208*H208</f>
        <v>5.0469999999999997</v>
      </c>
      <c r="S208" s="144">
        <v>0</v>
      </c>
      <c r="T208" s="145">
        <f>S208*H208</f>
        <v>0</v>
      </c>
      <c r="U208" s="30"/>
      <c r="V208" s="30"/>
      <c r="W208" s="30"/>
      <c r="X208" s="30"/>
      <c r="Y208" s="30"/>
      <c r="Z208" s="30"/>
      <c r="AA208" s="30"/>
      <c r="AB208" s="30"/>
      <c r="AC208" s="30"/>
      <c r="AD208" s="30"/>
      <c r="AE208" s="30"/>
      <c r="AR208" s="146" t="s">
        <v>211</v>
      </c>
      <c r="AT208" s="146" t="s">
        <v>246</v>
      </c>
      <c r="AU208" s="146" t="s">
        <v>79</v>
      </c>
      <c r="AY208" s="18" t="s">
        <v>173</v>
      </c>
      <c r="BE208" s="147">
        <f>IF(N208="základní",J208,0)</f>
        <v>0</v>
      </c>
      <c r="BF208" s="147">
        <f>IF(N208="snížená",J208,0)</f>
        <v>0</v>
      </c>
      <c r="BG208" s="147">
        <f>IF(N208="zákl. přenesená",J208,0)</f>
        <v>0</v>
      </c>
      <c r="BH208" s="147">
        <f>IF(N208="sníž. přenesená",J208,0)</f>
        <v>0</v>
      </c>
      <c r="BI208" s="147">
        <f>IF(N208="nulová",J208,0)</f>
        <v>0</v>
      </c>
      <c r="BJ208" s="18" t="s">
        <v>76</v>
      </c>
      <c r="BK208" s="147">
        <f>ROUND(I208*H208,2)</f>
        <v>0</v>
      </c>
      <c r="BL208" s="18" t="s">
        <v>178</v>
      </c>
      <c r="BM208" s="146" t="s">
        <v>673</v>
      </c>
    </row>
    <row r="209" spans="1:65" s="14" customFormat="1">
      <c r="B209" s="158"/>
      <c r="D209" s="148" t="s">
        <v>181</v>
      </c>
      <c r="F209" s="160" t="s">
        <v>674</v>
      </c>
      <c r="H209" s="161">
        <v>5.0469999999999997</v>
      </c>
      <c r="L209" s="158"/>
      <c r="M209" s="162"/>
      <c r="N209" s="163"/>
      <c r="O209" s="163"/>
      <c r="P209" s="163"/>
      <c r="Q209" s="163"/>
      <c r="R209" s="163"/>
      <c r="S209" s="163"/>
      <c r="T209" s="164"/>
      <c r="AT209" s="159" t="s">
        <v>181</v>
      </c>
      <c r="AU209" s="159" t="s">
        <v>79</v>
      </c>
      <c r="AV209" s="14" t="s">
        <v>79</v>
      </c>
      <c r="AW209" s="14" t="s">
        <v>4</v>
      </c>
      <c r="AX209" s="14" t="s">
        <v>76</v>
      </c>
      <c r="AY209" s="159" t="s">
        <v>173</v>
      </c>
    </row>
    <row r="210" spans="1:65" s="2" customFormat="1" ht="55.5" customHeight="1">
      <c r="A210" s="30"/>
      <c r="B210" s="135"/>
      <c r="C210" s="136" t="s">
        <v>275</v>
      </c>
      <c r="D210" s="136" t="s">
        <v>175</v>
      </c>
      <c r="E210" s="137" t="s">
        <v>344</v>
      </c>
      <c r="F210" s="138" t="s">
        <v>345</v>
      </c>
      <c r="G210" s="139" t="s">
        <v>200</v>
      </c>
      <c r="H210" s="140">
        <v>16.8</v>
      </c>
      <c r="I210" s="141"/>
      <c r="J210" s="141">
        <f>ROUND(I210*H210,2)</f>
        <v>0</v>
      </c>
      <c r="K210" s="138" t="s">
        <v>177</v>
      </c>
      <c r="L210" s="31"/>
      <c r="M210" s="142" t="s">
        <v>3</v>
      </c>
      <c r="N210" s="143" t="s">
        <v>41</v>
      </c>
      <c r="O210" s="144">
        <v>0.28199999999999997</v>
      </c>
      <c r="P210" s="144">
        <f>O210*H210</f>
        <v>4.7375999999999996</v>
      </c>
      <c r="Q210" s="144">
        <v>0</v>
      </c>
      <c r="R210" s="144">
        <f>Q210*H210</f>
        <v>0</v>
      </c>
      <c r="S210" s="144">
        <v>1.8080000000000001</v>
      </c>
      <c r="T210" s="145">
        <f>S210*H210</f>
        <v>30.374400000000001</v>
      </c>
      <c r="U210" s="30"/>
      <c r="V210" s="30"/>
      <c r="W210" s="30"/>
      <c r="X210" s="30"/>
      <c r="Y210" s="30"/>
      <c r="Z210" s="30"/>
      <c r="AA210" s="30"/>
      <c r="AB210" s="30"/>
      <c r="AC210" s="30"/>
      <c r="AD210" s="30"/>
      <c r="AE210" s="30"/>
      <c r="AR210" s="146" t="s">
        <v>178</v>
      </c>
      <c r="AT210" s="146" t="s">
        <v>175</v>
      </c>
      <c r="AU210" s="146" t="s">
        <v>79</v>
      </c>
      <c r="AY210" s="18" t="s">
        <v>173</v>
      </c>
      <c r="BE210" s="147">
        <f>IF(N210="základní",J210,0)</f>
        <v>0</v>
      </c>
      <c r="BF210" s="147">
        <f>IF(N210="snížená",J210,0)</f>
        <v>0</v>
      </c>
      <c r="BG210" s="147">
        <f>IF(N210="zákl. přenesená",J210,0)</f>
        <v>0</v>
      </c>
      <c r="BH210" s="147">
        <f>IF(N210="sníž. přenesená",J210,0)</f>
        <v>0</v>
      </c>
      <c r="BI210" s="147">
        <f>IF(N210="nulová",J210,0)</f>
        <v>0</v>
      </c>
      <c r="BJ210" s="18" t="s">
        <v>76</v>
      </c>
      <c r="BK210" s="147">
        <f>ROUND(I210*H210,2)</f>
        <v>0</v>
      </c>
      <c r="BL210" s="18" t="s">
        <v>178</v>
      </c>
      <c r="BM210" s="146" t="s">
        <v>675</v>
      </c>
    </row>
    <row r="211" spans="1:65" s="2" customFormat="1" ht="48.75">
      <c r="A211" s="30"/>
      <c r="B211" s="31"/>
      <c r="C211" s="30"/>
      <c r="D211" s="148" t="s">
        <v>179</v>
      </c>
      <c r="E211" s="30"/>
      <c r="F211" s="149" t="s">
        <v>346</v>
      </c>
      <c r="G211" s="30"/>
      <c r="H211" s="30"/>
      <c r="I211" s="30"/>
      <c r="J211" s="30"/>
      <c r="K211" s="30"/>
      <c r="L211" s="31"/>
      <c r="M211" s="150"/>
      <c r="N211" s="151"/>
      <c r="O211" s="51"/>
      <c r="P211" s="51"/>
      <c r="Q211" s="51"/>
      <c r="R211" s="51"/>
      <c r="S211" s="51"/>
      <c r="T211" s="52"/>
      <c r="U211" s="30"/>
      <c r="V211" s="30"/>
      <c r="W211" s="30"/>
      <c r="X211" s="30"/>
      <c r="Y211" s="30"/>
      <c r="Z211" s="30"/>
      <c r="AA211" s="30"/>
      <c r="AB211" s="30"/>
      <c r="AC211" s="30"/>
      <c r="AD211" s="30"/>
      <c r="AE211" s="30"/>
      <c r="AT211" s="18" t="s">
        <v>179</v>
      </c>
      <c r="AU211" s="18" t="s">
        <v>79</v>
      </c>
    </row>
    <row r="212" spans="1:65" s="13" customFormat="1">
      <c r="B212" s="152"/>
      <c r="D212" s="148" t="s">
        <v>181</v>
      </c>
      <c r="E212" s="153" t="s">
        <v>3</v>
      </c>
      <c r="F212" s="154" t="s">
        <v>676</v>
      </c>
      <c r="H212" s="153" t="s">
        <v>3</v>
      </c>
      <c r="L212" s="152"/>
      <c r="M212" s="155"/>
      <c r="N212" s="156"/>
      <c r="O212" s="156"/>
      <c r="P212" s="156"/>
      <c r="Q212" s="156"/>
      <c r="R212" s="156"/>
      <c r="S212" s="156"/>
      <c r="T212" s="157"/>
      <c r="AT212" s="153" t="s">
        <v>181</v>
      </c>
      <c r="AU212" s="153" t="s">
        <v>79</v>
      </c>
      <c r="AV212" s="13" t="s">
        <v>76</v>
      </c>
      <c r="AW212" s="13" t="s">
        <v>31</v>
      </c>
      <c r="AX212" s="13" t="s">
        <v>70</v>
      </c>
      <c r="AY212" s="153" t="s">
        <v>173</v>
      </c>
    </row>
    <row r="213" spans="1:65" s="14" customFormat="1">
      <c r="B213" s="158"/>
      <c r="D213" s="148" t="s">
        <v>181</v>
      </c>
      <c r="E213" s="159" t="s">
        <v>3</v>
      </c>
      <c r="F213" s="160" t="s">
        <v>677</v>
      </c>
      <c r="H213" s="161">
        <v>16.8</v>
      </c>
      <c r="L213" s="158"/>
      <c r="M213" s="162"/>
      <c r="N213" s="163"/>
      <c r="O213" s="163"/>
      <c r="P213" s="163"/>
      <c r="Q213" s="163"/>
      <c r="R213" s="163"/>
      <c r="S213" s="163"/>
      <c r="T213" s="164"/>
      <c r="AT213" s="159" t="s">
        <v>181</v>
      </c>
      <c r="AU213" s="159" t="s">
        <v>79</v>
      </c>
      <c r="AV213" s="14" t="s">
        <v>79</v>
      </c>
      <c r="AW213" s="14" t="s">
        <v>31</v>
      </c>
      <c r="AX213" s="14" t="s">
        <v>76</v>
      </c>
      <c r="AY213" s="159" t="s">
        <v>173</v>
      </c>
    </row>
    <row r="214" spans="1:65" s="2" customFormat="1" ht="33" customHeight="1">
      <c r="A214" s="30"/>
      <c r="B214" s="135"/>
      <c r="C214" s="136" t="s">
        <v>280</v>
      </c>
      <c r="D214" s="136" t="s">
        <v>175</v>
      </c>
      <c r="E214" s="137" t="s">
        <v>348</v>
      </c>
      <c r="F214" s="138" t="s">
        <v>349</v>
      </c>
      <c r="G214" s="139" t="s">
        <v>200</v>
      </c>
      <c r="H214" s="140">
        <v>16.8</v>
      </c>
      <c r="I214" s="141"/>
      <c r="J214" s="141">
        <f>ROUND(I214*H214,2)</f>
        <v>0</v>
      </c>
      <c r="K214" s="138" t="s">
        <v>177</v>
      </c>
      <c r="L214" s="31"/>
      <c r="M214" s="142" t="s">
        <v>3</v>
      </c>
      <c r="N214" s="143" t="s">
        <v>41</v>
      </c>
      <c r="O214" s="144">
        <v>0.63900000000000001</v>
      </c>
      <c r="P214" s="144">
        <f>O214*H214</f>
        <v>10.735200000000001</v>
      </c>
      <c r="Q214" s="144">
        <v>0</v>
      </c>
      <c r="R214" s="144">
        <f>Q214*H214</f>
        <v>0</v>
      </c>
      <c r="S214" s="144">
        <v>0</v>
      </c>
      <c r="T214" s="145">
        <f>S214*H214</f>
        <v>0</v>
      </c>
      <c r="U214" s="30"/>
      <c r="V214" s="30"/>
      <c r="W214" s="30"/>
      <c r="X214" s="30"/>
      <c r="Y214" s="30"/>
      <c r="Z214" s="30"/>
      <c r="AA214" s="30"/>
      <c r="AB214" s="30"/>
      <c r="AC214" s="30"/>
      <c r="AD214" s="30"/>
      <c r="AE214" s="30"/>
      <c r="AR214" s="146" t="s">
        <v>178</v>
      </c>
      <c r="AT214" s="146" t="s">
        <v>175</v>
      </c>
      <c r="AU214" s="146" t="s">
        <v>79</v>
      </c>
      <c r="AY214" s="18" t="s">
        <v>173</v>
      </c>
      <c r="BE214" s="147">
        <f>IF(N214="základní",J214,0)</f>
        <v>0</v>
      </c>
      <c r="BF214" s="147">
        <f>IF(N214="snížená",J214,0)</f>
        <v>0</v>
      </c>
      <c r="BG214" s="147">
        <f>IF(N214="zákl. přenesená",J214,0)</f>
        <v>0</v>
      </c>
      <c r="BH214" s="147">
        <f>IF(N214="sníž. přenesená",J214,0)</f>
        <v>0</v>
      </c>
      <c r="BI214" s="147">
        <f>IF(N214="nulová",J214,0)</f>
        <v>0</v>
      </c>
      <c r="BJ214" s="18" t="s">
        <v>76</v>
      </c>
      <c r="BK214" s="147">
        <f>ROUND(I214*H214,2)</f>
        <v>0</v>
      </c>
      <c r="BL214" s="18" t="s">
        <v>178</v>
      </c>
      <c r="BM214" s="146" t="s">
        <v>678</v>
      </c>
    </row>
    <row r="215" spans="1:65" s="2" customFormat="1" ht="156">
      <c r="A215" s="30"/>
      <c r="B215" s="31"/>
      <c r="C215" s="30"/>
      <c r="D215" s="148" t="s">
        <v>179</v>
      </c>
      <c r="E215" s="30"/>
      <c r="F215" s="149" t="s">
        <v>350</v>
      </c>
      <c r="G215" s="30"/>
      <c r="H215" s="30"/>
      <c r="I215" s="30"/>
      <c r="J215" s="30"/>
      <c r="K215" s="30"/>
      <c r="L215" s="31"/>
      <c r="M215" s="150"/>
      <c r="N215" s="151"/>
      <c r="O215" s="51"/>
      <c r="P215" s="51"/>
      <c r="Q215" s="51"/>
      <c r="R215" s="51"/>
      <c r="S215" s="51"/>
      <c r="T215" s="52"/>
      <c r="U215" s="30"/>
      <c r="V215" s="30"/>
      <c r="W215" s="30"/>
      <c r="X215" s="30"/>
      <c r="Y215" s="30"/>
      <c r="Z215" s="30"/>
      <c r="AA215" s="30"/>
      <c r="AB215" s="30"/>
      <c r="AC215" s="30"/>
      <c r="AD215" s="30"/>
      <c r="AE215" s="30"/>
      <c r="AT215" s="18" t="s">
        <v>179</v>
      </c>
      <c r="AU215" s="18" t="s">
        <v>79</v>
      </c>
    </row>
    <row r="216" spans="1:65" s="13" customFormat="1">
      <c r="B216" s="152"/>
      <c r="D216" s="148" t="s">
        <v>181</v>
      </c>
      <c r="E216" s="153" t="s">
        <v>3</v>
      </c>
      <c r="F216" s="154" t="s">
        <v>351</v>
      </c>
      <c r="H216" s="153" t="s">
        <v>3</v>
      </c>
      <c r="L216" s="152"/>
      <c r="M216" s="155"/>
      <c r="N216" s="156"/>
      <c r="O216" s="156"/>
      <c r="P216" s="156"/>
      <c r="Q216" s="156"/>
      <c r="R216" s="156"/>
      <c r="S216" s="156"/>
      <c r="T216" s="157"/>
      <c r="AT216" s="153" t="s">
        <v>181</v>
      </c>
      <c r="AU216" s="153" t="s">
        <v>79</v>
      </c>
      <c r="AV216" s="13" t="s">
        <v>76</v>
      </c>
      <c r="AW216" s="13" t="s">
        <v>31</v>
      </c>
      <c r="AX216" s="13" t="s">
        <v>70</v>
      </c>
      <c r="AY216" s="153" t="s">
        <v>173</v>
      </c>
    </row>
    <row r="217" spans="1:65" s="14" customFormat="1">
      <c r="B217" s="158"/>
      <c r="D217" s="148" t="s">
        <v>181</v>
      </c>
      <c r="E217" s="159" t="s">
        <v>3</v>
      </c>
      <c r="F217" s="160" t="s">
        <v>679</v>
      </c>
      <c r="H217" s="161">
        <v>16.8</v>
      </c>
      <c r="L217" s="158"/>
      <c r="M217" s="162"/>
      <c r="N217" s="163"/>
      <c r="O217" s="163"/>
      <c r="P217" s="163"/>
      <c r="Q217" s="163"/>
      <c r="R217" s="163"/>
      <c r="S217" s="163"/>
      <c r="T217" s="164"/>
      <c r="AT217" s="159" t="s">
        <v>181</v>
      </c>
      <c r="AU217" s="159" t="s">
        <v>79</v>
      </c>
      <c r="AV217" s="14" t="s">
        <v>79</v>
      </c>
      <c r="AW217" s="14" t="s">
        <v>31</v>
      </c>
      <c r="AX217" s="14" t="s">
        <v>76</v>
      </c>
      <c r="AY217" s="159" t="s">
        <v>173</v>
      </c>
    </row>
    <row r="218" spans="1:65" s="2" customFormat="1" ht="21.75" customHeight="1">
      <c r="A218" s="30"/>
      <c r="B218" s="135"/>
      <c r="C218" s="136" t="s">
        <v>283</v>
      </c>
      <c r="D218" s="136" t="s">
        <v>175</v>
      </c>
      <c r="E218" s="137" t="s">
        <v>353</v>
      </c>
      <c r="F218" s="138" t="s">
        <v>354</v>
      </c>
      <c r="G218" s="139" t="s">
        <v>200</v>
      </c>
      <c r="H218" s="140">
        <v>16.8</v>
      </c>
      <c r="I218" s="141"/>
      <c r="J218" s="141">
        <f>ROUND(I218*H218,2)</f>
        <v>0</v>
      </c>
      <c r="K218" s="138" t="s">
        <v>177</v>
      </c>
      <c r="L218" s="31"/>
      <c r="M218" s="142" t="s">
        <v>3</v>
      </c>
      <c r="N218" s="143" t="s">
        <v>41</v>
      </c>
      <c r="O218" s="144">
        <v>0.113</v>
      </c>
      <c r="P218" s="144">
        <f>O218*H218</f>
        <v>1.8984000000000001</v>
      </c>
      <c r="Q218" s="144">
        <v>0</v>
      </c>
      <c r="R218" s="144">
        <f>Q218*H218</f>
        <v>0</v>
      </c>
      <c r="S218" s="144">
        <v>0</v>
      </c>
      <c r="T218" s="145">
        <f>S218*H218</f>
        <v>0</v>
      </c>
      <c r="U218" s="30"/>
      <c r="V218" s="30"/>
      <c r="W218" s="30"/>
      <c r="X218" s="30"/>
      <c r="Y218" s="30"/>
      <c r="Z218" s="30"/>
      <c r="AA218" s="30"/>
      <c r="AB218" s="30"/>
      <c r="AC218" s="30"/>
      <c r="AD218" s="30"/>
      <c r="AE218" s="30"/>
      <c r="AR218" s="146" t="s">
        <v>178</v>
      </c>
      <c r="AT218" s="146" t="s">
        <v>175</v>
      </c>
      <c r="AU218" s="146" t="s">
        <v>79</v>
      </c>
      <c r="AY218" s="18" t="s">
        <v>173</v>
      </c>
      <c r="BE218" s="147">
        <f>IF(N218="základní",J218,0)</f>
        <v>0</v>
      </c>
      <c r="BF218" s="147">
        <f>IF(N218="snížená",J218,0)</f>
        <v>0</v>
      </c>
      <c r="BG218" s="147">
        <f>IF(N218="zákl. přenesená",J218,0)</f>
        <v>0</v>
      </c>
      <c r="BH218" s="147">
        <f>IF(N218="sníž. přenesená",J218,0)</f>
        <v>0</v>
      </c>
      <c r="BI218" s="147">
        <f>IF(N218="nulová",J218,0)</f>
        <v>0</v>
      </c>
      <c r="BJ218" s="18" t="s">
        <v>76</v>
      </c>
      <c r="BK218" s="147">
        <f>ROUND(I218*H218,2)</f>
        <v>0</v>
      </c>
      <c r="BL218" s="18" t="s">
        <v>178</v>
      </c>
      <c r="BM218" s="146" t="s">
        <v>680</v>
      </c>
    </row>
    <row r="219" spans="1:65" s="2" customFormat="1" ht="156">
      <c r="A219" s="30"/>
      <c r="B219" s="31"/>
      <c r="C219" s="30"/>
      <c r="D219" s="148" t="s">
        <v>179</v>
      </c>
      <c r="E219" s="30"/>
      <c r="F219" s="149" t="s">
        <v>350</v>
      </c>
      <c r="G219" s="30"/>
      <c r="H219" s="30"/>
      <c r="I219" s="30"/>
      <c r="J219" s="30"/>
      <c r="K219" s="30"/>
      <c r="L219" s="31"/>
      <c r="M219" s="150"/>
      <c r="N219" s="151"/>
      <c r="O219" s="51"/>
      <c r="P219" s="51"/>
      <c r="Q219" s="51"/>
      <c r="R219" s="51"/>
      <c r="S219" s="51"/>
      <c r="T219" s="52"/>
      <c r="U219" s="30"/>
      <c r="V219" s="30"/>
      <c r="W219" s="30"/>
      <c r="X219" s="30"/>
      <c r="Y219" s="30"/>
      <c r="Z219" s="30"/>
      <c r="AA219" s="30"/>
      <c r="AB219" s="30"/>
      <c r="AC219" s="30"/>
      <c r="AD219" s="30"/>
      <c r="AE219" s="30"/>
      <c r="AT219" s="18" t="s">
        <v>179</v>
      </c>
      <c r="AU219" s="18" t="s">
        <v>79</v>
      </c>
    </row>
    <row r="220" spans="1:65" s="14" customFormat="1">
      <c r="B220" s="158"/>
      <c r="D220" s="148" t="s">
        <v>181</v>
      </c>
      <c r="E220" s="159" t="s">
        <v>3</v>
      </c>
      <c r="F220" s="160" t="s">
        <v>681</v>
      </c>
      <c r="H220" s="161">
        <v>16.8</v>
      </c>
      <c r="L220" s="158"/>
      <c r="M220" s="162"/>
      <c r="N220" s="163"/>
      <c r="O220" s="163"/>
      <c r="P220" s="163"/>
      <c r="Q220" s="163"/>
      <c r="R220" s="163"/>
      <c r="S220" s="163"/>
      <c r="T220" s="164"/>
      <c r="AT220" s="159" t="s">
        <v>181</v>
      </c>
      <c r="AU220" s="159" t="s">
        <v>79</v>
      </c>
      <c r="AV220" s="14" t="s">
        <v>79</v>
      </c>
      <c r="AW220" s="14" t="s">
        <v>31</v>
      </c>
      <c r="AX220" s="14" t="s">
        <v>70</v>
      </c>
      <c r="AY220" s="159" t="s">
        <v>173</v>
      </c>
    </row>
    <row r="221" spans="1:65" s="15" customFormat="1">
      <c r="B221" s="165"/>
      <c r="D221" s="148" t="s">
        <v>181</v>
      </c>
      <c r="E221" s="166" t="s">
        <v>3</v>
      </c>
      <c r="F221" s="167" t="s">
        <v>188</v>
      </c>
      <c r="H221" s="168">
        <v>16.8</v>
      </c>
      <c r="L221" s="165"/>
      <c r="M221" s="169"/>
      <c r="N221" s="170"/>
      <c r="O221" s="170"/>
      <c r="P221" s="170"/>
      <c r="Q221" s="170"/>
      <c r="R221" s="170"/>
      <c r="S221" s="170"/>
      <c r="T221" s="171"/>
      <c r="AT221" s="166" t="s">
        <v>181</v>
      </c>
      <c r="AU221" s="166" t="s">
        <v>79</v>
      </c>
      <c r="AV221" s="15" t="s">
        <v>178</v>
      </c>
      <c r="AW221" s="15" t="s">
        <v>31</v>
      </c>
      <c r="AX221" s="15" t="s">
        <v>76</v>
      </c>
      <c r="AY221" s="166" t="s">
        <v>173</v>
      </c>
    </row>
    <row r="222" spans="1:65" s="12" customFormat="1" ht="22.9" customHeight="1">
      <c r="B222" s="123"/>
      <c r="D222" s="124" t="s">
        <v>69</v>
      </c>
      <c r="E222" s="133" t="s">
        <v>216</v>
      </c>
      <c r="F222" s="133" t="s">
        <v>372</v>
      </c>
      <c r="J222" s="134">
        <f>BK222</f>
        <v>0</v>
      </c>
      <c r="L222" s="123"/>
      <c r="M222" s="127"/>
      <c r="N222" s="128"/>
      <c r="O222" s="128"/>
      <c r="P222" s="129">
        <f>SUM(P223:P265)</f>
        <v>118.75629600000001</v>
      </c>
      <c r="Q222" s="128"/>
      <c r="R222" s="129">
        <f>SUM(R223:R265)</f>
        <v>22.506380800000002</v>
      </c>
      <c r="S222" s="128"/>
      <c r="T222" s="130">
        <f>SUM(T223:T265)</f>
        <v>32.490604000000005</v>
      </c>
      <c r="AR222" s="124" t="s">
        <v>76</v>
      </c>
      <c r="AT222" s="131" t="s">
        <v>69</v>
      </c>
      <c r="AU222" s="131" t="s">
        <v>76</v>
      </c>
      <c r="AY222" s="124" t="s">
        <v>173</v>
      </c>
      <c r="BK222" s="132">
        <f>SUM(BK223:BK265)</f>
        <v>0</v>
      </c>
    </row>
    <row r="223" spans="1:65" s="2" customFormat="1" ht="21.75" customHeight="1">
      <c r="A223" s="30"/>
      <c r="B223" s="135"/>
      <c r="C223" s="136" t="s">
        <v>287</v>
      </c>
      <c r="D223" s="136" t="s">
        <v>175</v>
      </c>
      <c r="E223" s="137" t="s">
        <v>682</v>
      </c>
      <c r="F223" s="138" t="s">
        <v>683</v>
      </c>
      <c r="G223" s="139" t="s">
        <v>190</v>
      </c>
      <c r="H223" s="140">
        <v>8</v>
      </c>
      <c r="I223" s="141"/>
      <c r="J223" s="141">
        <f>ROUND(I223*H223,2)</f>
        <v>0</v>
      </c>
      <c r="K223" s="138" t="s">
        <v>177</v>
      </c>
      <c r="L223" s="31"/>
      <c r="M223" s="142" t="s">
        <v>3</v>
      </c>
      <c r="N223" s="143" t="s">
        <v>41</v>
      </c>
      <c r="O223" s="144">
        <v>2.964</v>
      </c>
      <c r="P223" s="144">
        <f>O223*H223</f>
        <v>23.712</v>
      </c>
      <c r="Q223" s="144">
        <v>1.3682813</v>
      </c>
      <c r="R223" s="144">
        <f>Q223*H223</f>
        <v>10.9462504</v>
      </c>
      <c r="S223" s="144">
        <v>0</v>
      </c>
      <c r="T223" s="145">
        <f>S223*H223</f>
        <v>0</v>
      </c>
      <c r="U223" s="30"/>
      <c r="V223" s="30"/>
      <c r="W223" s="30"/>
      <c r="X223" s="30"/>
      <c r="Y223" s="30"/>
      <c r="Z223" s="30"/>
      <c r="AA223" s="30"/>
      <c r="AB223" s="30"/>
      <c r="AC223" s="30"/>
      <c r="AD223" s="30"/>
      <c r="AE223" s="30"/>
      <c r="AR223" s="146" t="s">
        <v>178</v>
      </c>
      <c r="AT223" s="146" t="s">
        <v>175</v>
      </c>
      <c r="AU223" s="146" t="s">
        <v>79</v>
      </c>
      <c r="AY223" s="18" t="s">
        <v>173</v>
      </c>
      <c r="BE223" s="147">
        <f>IF(N223="základní",J223,0)</f>
        <v>0</v>
      </c>
      <c r="BF223" s="147">
        <f>IF(N223="snížená",J223,0)</f>
        <v>0</v>
      </c>
      <c r="BG223" s="147">
        <f>IF(N223="zákl. přenesená",J223,0)</f>
        <v>0</v>
      </c>
      <c r="BH223" s="147">
        <f>IF(N223="sníž. přenesená",J223,0)</f>
        <v>0</v>
      </c>
      <c r="BI223" s="147">
        <f>IF(N223="nulová",J223,0)</f>
        <v>0</v>
      </c>
      <c r="BJ223" s="18" t="s">
        <v>76</v>
      </c>
      <c r="BK223" s="147">
        <f>ROUND(I223*H223,2)</f>
        <v>0</v>
      </c>
      <c r="BL223" s="18" t="s">
        <v>178</v>
      </c>
      <c r="BM223" s="146" t="s">
        <v>684</v>
      </c>
    </row>
    <row r="224" spans="1:65" s="2" customFormat="1" ht="126.75">
      <c r="A224" s="30"/>
      <c r="B224" s="31"/>
      <c r="C224" s="30"/>
      <c r="D224" s="148" t="s">
        <v>179</v>
      </c>
      <c r="E224" s="30"/>
      <c r="F224" s="149" t="s">
        <v>685</v>
      </c>
      <c r="G224" s="30"/>
      <c r="H224" s="30"/>
      <c r="I224" s="30"/>
      <c r="J224" s="30"/>
      <c r="K224" s="30"/>
      <c r="L224" s="31"/>
      <c r="M224" s="150"/>
      <c r="N224" s="151"/>
      <c r="O224" s="51"/>
      <c r="P224" s="51"/>
      <c r="Q224" s="51"/>
      <c r="R224" s="51"/>
      <c r="S224" s="51"/>
      <c r="T224" s="52"/>
      <c r="U224" s="30"/>
      <c r="V224" s="30"/>
      <c r="W224" s="30"/>
      <c r="X224" s="30"/>
      <c r="Y224" s="30"/>
      <c r="Z224" s="30"/>
      <c r="AA224" s="30"/>
      <c r="AB224" s="30"/>
      <c r="AC224" s="30"/>
      <c r="AD224" s="30"/>
      <c r="AE224" s="30"/>
      <c r="AT224" s="18" t="s">
        <v>179</v>
      </c>
      <c r="AU224" s="18" t="s">
        <v>79</v>
      </c>
    </row>
    <row r="225" spans="1:65" s="14" customFormat="1">
      <c r="B225" s="158"/>
      <c r="D225" s="148" t="s">
        <v>181</v>
      </c>
      <c r="E225" s="159" t="s">
        <v>3</v>
      </c>
      <c r="F225" s="160" t="s">
        <v>686</v>
      </c>
      <c r="H225" s="161">
        <v>8</v>
      </c>
      <c r="L225" s="158"/>
      <c r="M225" s="162"/>
      <c r="N225" s="163"/>
      <c r="O225" s="163"/>
      <c r="P225" s="163"/>
      <c r="Q225" s="163"/>
      <c r="R225" s="163"/>
      <c r="S225" s="163"/>
      <c r="T225" s="164"/>
      <c r="AT225" s="159" t="s">
        <v>181</v>
      </c>
      <c r="AU225" s="159" t="s">
        <v>79</v>
      </c>
      <c r="AV225" s="14" t="s">
        <v>79</v>
      </c>
      <c r="AW225" s="14" t="s">
        <v>31</v>
      </c>
      <c r="AX225" s="14" t="s">
        <v>70</v>
      </c>
      <c r="AY225" s="159" t="s">
        <v>173</v>
      </c>
    </row>
    <row r="226" spans="1:65" s="15" customFormat="1">
      <c r="B226" s="165"/>
      <c r="D226" s="148" t="s">
        <v>181</v>
      </c>
      <c r="E226" s="166" t="s">
        <v>3</v>
      </c>
      <c r="F226" s="167" t="s">
        <v>188</v>
      </c>
      <c r="H226" s="168">
        <v>8</v>
      </c>
      <c r="L226" s="165"/>
      <c r="M226" s="169"/>
      <c r="N226" s="170"/>
      <c r="O226" s="170"/>
      <c r="P226" s="170"/>
      <c r="Q226" s="170"/>
      <c r="R226" s="170"/>
      <c r="S226" s="170"/>
      <c r="T226" s="171"/>
      <c r="AT226" s="166" t="s">
        <v>181</v>
      </c>
      <c r="AU226" s="166" t="s">
        <v>79</v>
      </c>
      <c r="AV226" s="15" t="s">
        <v>178</v>
      </c>
      <c r="AW226" s="15" t="s">
        <v>31</v>
      </c>
      <c r="AX226" s="15" t="s">
        <v>76</v>
      </c>
      <c r="AY226" s="166" t="s">
        <v>173</v>
      </c>
    </row>
    <row r="227" spans="1:65" s="2" customFormat="1" ht="16.5" customHeight="1">
      <c r="A227" s="30"/>
      <c r="B227" s="135"/>
      <c r="C227" s="172" t="s">
        <v>290</v>
      </c>
      <c r="D227" s="172" t="s">
        <v>246</v>
      </c>
      <c r="E227" s="173" t="s">
        <v>687</v>
      </c>
      <c r="F227" s="174" t="s">
        <v>688</v>
      </c>
      <c r="G227" s="175" t="s">
        <v>293</v>
      </c>
      <c r="H227" s="176">
        <v>5</v>
      </c>
      <c r="I227" s="177"/>
      <c r="J227" s="177">
        <f>ROUND(I227*H227,2)</f>
        <v>0</v>
      </c>
      <c r="K227" s="174" t="s">
        <v>3</v>
      </c>
      <c r="L227" s="178"/>
      <c r="M227" s="179" t="s">
        <v>3</v>
      </c>
      <c r="N227" s="180" t="s">
        <v>41</v>
      </c>
      <c r="O227" s="144">
        <v>0</v>
      </c>
      <c r="P227" s="144">
        <f>O227*H227</f>
        <v>0</v>
      </c>
      <c r="Q227" s="144">
        <v>1.343</v>
      </c>
      <c r="R227" s="144">
        <f>Q227*H227</f>
        <v>6.7149999999999999</v>
      </c>
      <c r="S227" s="144">
        <v>0</v>
      </c>
      <c r="T227" s="145">
        <f>S227*H227</f>
        <v>0</v>
      </c>
      <c r="U227" s="30"/>
      <c r="V227" s="30"/>
      <c r="W227" s="30"/>
      <c r="X227" s="30"/>
      <c r="Y227" s="30"/>
      <c r="Z227" s="30"/>
      <c r="AA227" s="30"/>
      <c r="AB227" s="30"/>
      <c r="AC227" s="30"/>
      <c r="AD227" s="30"/>
      <c r="AE227" s="30"/>
      <c r="AR227" s="146" t="s">
        <v>211</v>
      </c>
      <c r="AT227" s="146" t="s">
        <v>246</v>
      </c>
      <c r="AU227" s="146" t="s">
        <v>79</v>
      </c>
      <c r="AY227" s="18" t="s">
        <v>173</v>
      </c>
      <c r="BE227" s="147">
        <f>IF(N227="základní",J227,0)</f>
        <v>0</v>
      </c>
      <c r="BF227" s="147">
        <f>IF(N227="snížená",J227,0)</f>
        <v>0</v>
      </c>
      <c r="BG227" s="147">
        <f>IF(N227="zákl. přenesená",J227,0)</f>
        <v>0</v>
      </c>
      <c r="BH227" s="147">
        <f>IF(N227="sníž. přenesená",J227,0)</f>
        <v>0</v>
      </c>
      <c r="BI227" s="147">
        <f>IF(N227="nulová",J227,0)</f>
        <v>0</v>
      </c>
      <c r="BJ227" s="18" t="s">
        <v>76</v>
      </c>
      <c r="BK227" s="147">
        <f>ROUND(I227*H227,2)</f>
        <v>0</v>
      </c>
      <c r="BL227" s="18" t="s">
        <v>178</v>
      </c>
      <c r="BM227" s="146" t="s">
        <v>689</v>
      </c>
    </row>
    <row r="228" spans="1:65" s="14" customFormat="1">
      <c r="B228" s="158"/>
      <c r="D228" s="148" t="s">
        <v>181</v>
      </c>
      <c r="E228" s="159" t="s">
        <v>3</v>
      </c>
      <c r="F228" s="160" t="s">
        <v>690</v>
      </c>
      <c r="H228" s="161">
        <v>5</v>
      </c>
      <c r="L228" s="158"/>
      <c r="M228" s="162"/>
      <c r="N228" s="163"/>
      <c r="O228" s="163"/>
      <c r="P228" s="163"/>
      <c r="Q228" s="163"/>
      <c r="R228" s="163"/>
      <c r="S228" s="163"/>
      <c r="T228" s="164"/>
      <c r="AT228" s="159" t="s">
        <v>181</v>
      </c>
      <c r="AU228" s="159" t="s">
        <v>79</v>
      </c>
      <c r="AV228" s="14" t="s">
        <v>79</v>
      </c>
      <c r="AW228" s="14" t="s">
        <v>31</v>
      </c>
      <c r="AX228" s="14" t="s">
        <v>70</v>
      </c>
      <c r="AY228" s="159" t="s">
        <v>173</v>
      </c>
    </row>
    <row r="229" spans="1:65" s="15" customFormat="1">
      <c r="B229" s="165"/>
      <c r="D229" s="148" t="s">
        <v>181</v>
      </c>
      <c r="E229" s="166" t="s">
        <v>3</v>
      </c>
      <c r="F229" s="167" t="s">
        <v>188</v>
      </c>
      <c r="H229" s="168">
        <v>5</v>
      </c>
      <c r="L229" s="165"/>
      <c r="M229" s="169"/>
      <c r="N229" s="170"/>
      <c r="O229" s="170"/>
      <c r="P229" s="170"/>
      <c r="Q229" s="170"/>
      <c r="R229" s="170"/>
      <c r="S229" s="170"/>
      <c r="T229" s="171"/>
      <c r="AT229" s="166" t="s">
        <v>181</v>
      </c>
      <c r="AU229" s="166" t="s">
        <v>79</v>
      </c>
      <c r="AV229" s="15" t="s">
        <v>178</v>
      </c>
      <c r="AW229" s="15" t="s">
        <v>31</v>
      </c>
      <c r="AX229" s="15" t="s">
        <v>76</v>
      </c>
      <c r="AY229" s="166" t="s">
        <v>173</v>
      </c>
    </row>
    <row r="230" spans="1:65" s="2" customFormat="1" ht="16.5" customHeight="1">
      <c r="A230" s="30"/>
      <c r="B230" s="135"/>
      <c r="C230" s="172" t="s">
        <v>297</v>
      </c>
      <c r="D230" s="172" t="s">
        <v>246</v>
      </c>
      <c r="E230" s="173" t="s">
        <v>691</v>
      </c>
      <c r="F230" s="174" t="s">
        <v>692</v>
      </c>
      <c r="G230" s="175" t="s">
        <v>293</v>
      </c>
      <c r="H230" s="176">
        <v>2</v>
      </c>
      <c r="I230" s="177"/>
      <c r="J230" s="177">
        <f>ROUND(I230*H230,2)</f>
        <v>0</v>
      </c>
      <c r="K230" s="174" t="s">
        <v>3</v>
      </c>
      <c r="L230" s="178"/>
      <c r="M230" s="179" t="s">
        <v>3</v>
      </c>
      <c r="N230" s="180" t="s">
        <v>41</v>
      </c>
      <c r="O230" s="144">
        <v>0</v>
      </c>
      <c r="P230" s="144">
        <f>O230*H230</f>
        <v>0</v>
      </c>
      <c r="Q230" s="144">
        <v>1.64</v>
      </c>
      <c r="R230" s="144">
        <f>Q230*H230</f>
        <v>3.28</v>
      </c>
      <c r="S230" s="144">
        <v>0</v>
      </c>
      <c r="T230" s="145">
        <f>S230*H230</f>
        <v>0</v>
      </c>
      <c r="U230" s="30"/>
      <c r="V230" s="30"/>
      <c r="W230" s="30"/>
      <c r="X230" s="30"/>
      <c r="Y230" s="30"/>
      <c r="Z230" s="30"/>
      <c r="AA230" s="30"/>
      <c r="AB230" s="30"/>
      <c r="AC230" s="30"/>
      <c r="AD230" s="30"/>
      <c r="AE230" s="30"/>
      <c r="AR230" s="146" t="s">
        <v>211</v>
      </c>
      <c r="AT230" s="146" t="s">
        <v>246</v>
      </c>
      <c r="AU230" s="146" t="s">
        <v>79</v>
      </c>
      <c r="AY230" s="18" t="s">
        <v>173</v>
      </c>
      <c r="BE230" s="147">
        <f>IF(N230="základní",J230,0)</f>
        <v>0</v>
      </c>
      <c r="BF230" s="147">
        <f>IF(N230="snížená",J230,0)</f>
        <v>0</v>
      </c>
      <c r="BG230" s="147">
        <f>IF(N230="zákl. přenesená",J230,0)</f>
        <v>0</v>
      </c>
      <c r="BH230" s="147">
        <f>IF(N230="sníž. přenesená",J230,0)</f>
        <v>0</v>
      </c>
      <c r="BI230" s="147">
        <f>IF(N230="nulová",J230,0)</f>
        <v>0</v>
      </c>
      <c r="BJ230" s="18" t="s">
        <v>76</v>
      </c>
      <c r="BK230" s="147">
        <f>ROUND(I230*H230,2)</f>
        <v>0</v>
      </c>
      <c r="BL230" s="18" t="s">
        <v>178</v>
      </c>
      <c r="BM230" s="146" t="s">
        <v>693</v>
      </c>
    </row>
    <row r="231" spans="1:65" s="13" customFormat="1">
      <c r="B231" s="152"/>
      <c r="D231" s="148" t="s">
        <v>181</v>
      </c>
      <c r="E231" s="153" t="s">
        <v>3</v>
      </c>
      <c r="F231" s="154" t="s">
        <v>694</v>
      </c>
      <c r="H231" s="153" t="s">
        <v>3</v>
      </c>
      <c r="L231" s="152"/>
      <c r="M231" s="155"/>
      <c r="N231" s="156"/>
      <c r="O231" s="156"/>
      <c r="P231" s="156"/>
      <c r="Q231" s="156"/>
      <c r="R231" s="156"/>
      <c r="S231" s="156"/>
      <c r="T231" s="157"/>
      <c r="AT231" s="153" t="s">
        <v>181</v>
      </c>
      <c r="AU231" s="153" t="s">
        <v>79</v>
      </c>
      <c r="AV231" s="13" t="s">
        <v>76</v>
      </c>
      <c r="AW231" s="13" t="s">
        <v>31</v>
      </c>
      <c r="AX231" s="13" t="s">
        <v>70</v>
      </c>
      <c r="AY231" s="153" t="s">
        <v>173</v>
      </c>
    </row>
    <row r="232" spans="1:65" s="14" customFormat="1">
      <c r="B232" s="158"/>
      <c r="D232" s="148" t="s">
        <v>181</v>
      </c>
      <c r="E232" s="159" t="s">
        <v>3</v>
      </c>
      <c r="F232" s="160" t="s">
        <v>695</v>
      </c>
      <c r="H232" s="161">
        <v>1</v>
      </c>
      <c r="L232" s="158"/>
      <c r="M232" s="162"/>
      <c r="N232" s="163"/>
      <c r="O232" s="163"/>
      <c r="P232" s="163"/>
      <c r="Q232" s="163"/>
      <c r="R232" s="163"/>
      <c r="S232" s="163"/>
      <c r="T232" s="164"/>
      <c r="AT232" s="159" t="s">
        <v>181</v>
      </c>
      <c r="AU232" s="159" t="s">
        <v>79</v>
      </c>
      <c r="AV232" s="14" t="s">
        <v>79</v>
      </c>
      <c r="AW232" s="14" t="s">
        <v>31</v>
      </c>
      <c r="AX232" s="14" t="s">
        <v>70</v>
      </c>
      <c r="AY232" s="159" t="s">
        <v>173</v>
      </c>
    </row>
    <row r="233" spans="1:65" s="14" customFormat="1">
      <c r="B233" s="158"/>
      <c r="D233" s="148" t="s">
        <v>181</v>
      </c>
      <c r="E233" s="159" t="s">
        <v>3</v>
      </c>
      <c r="F233" s="160" t="s">
        <v>696</v>
      </c>
      <c r="H233" s="161">
        <v>1</v>
      </c>
      <c r="L233" s="158"/>
      <c r="M233" s="162"/>
      <c r="N233" s="163"/>
      <c r="O233" s="163"/>
      <c r="P233" s="163"/>
      <c r="Q233" s="163"/>
      <c r="R233" s="163"/>
      <c r="S233" s="163"/>
      <c r="T233" s="164"/>
      <c r="AT233" s="159" t="s">
        <v>181</v>
      </c>
      <c r="AU233" s="159" t="s">
        <v>79</v>
      </c>
      <c r="AV233" s="14" t="s">
        <v>79</v>
      </c>
      <c r="AW233" s="14" t="s">
        <v>31</v>
      </c>
      <c r="AX233" s="14" t="s">
        <v>70</v>
      </c>
      <c r="AY233" s="159" t="s">
        <v>173</v>
      </c>
    </row>
    <row r="234" spans="1:65" s="15" customFormat="1">
      <c r="B234" s="165"/>
      <c r="D234" s="148" t="s">
        <v>181</v>
      </c>
      <c r="E234" s="166" t="s">
        <v>3</v>
      </c>
      <c r="F234" s="167" t="s">
        <v>188</v>
      </c>
      <c r="H234" s="168">
        <v>2</v>
      </c>
      <c r="L234" s="165"/>
      <c r="M234" s="169"/>
      <c r="N234" s="170"/>
      <c r="O234" s="170"/>
      <c r="P234" s="170"/>
      <c r="Q234" s="170"/>
      <c r="R234" s="170"/>
      <c r="S234" s="170"/>
      <c r="T234" s="171"/>
      <c r="AT234" s="166" t="s">
        <v>181</v>
      </c>
      <c r="AU234" s="166" t="s">
        <v>79</v>
      </c>
      <c r="AV234" s="15" t="s">
        <v>178</v>
      </c>
      <c r="AW234" s="15" t="s">
        <v>31</v>
      </c>
      <c r="AX234" s="15" t="s">
        <v>76</v>
      </c>
      <c r="AY234" s="166" t="s">
        <v>173</v>
      </c>
    </row>
    <row r="235" spans="1:65" s="2" customFormat="1" ht="21.75" customHeight="1">
      <c r="A235" s="30"/>
      <c r="B235" s="135"/>
      <c r="C235" s="136" t="s">
        <v>301</v>
      </c>
      <c r="D235" s="136" t="s">
        <v>175</v>
      </c>
      <c r="E235" s="137" t="s">
        <v>697</v>
      </c>
      <c r="F235" s="138" t="s">
        <v>698</v>
      </c>
      <c r="G235" s="139" t="s">
        <v>190</v>
      </c>
      <c r="H235" s="140">
        <v>18.600000000000001</v>
      </c>
      <c r="I235" s="141"/>
      <c r="J235" s="141">
        <f>ROUND(I235*H235,2)</f>
        <v>0</v>
      </c>
      <c r="K235" s="138" t="s">
        <v>177</v>
      </c>
      <c r="L235" s="31"/>
      <c r="M235" s="142" t="s">
        <v>3</v>
      </c>
      <c r="N235" s="143" t="s">
        <v>41</v>
      </c>
      <c r="O235" s="144">
        <v>0.24</v>
      </c>
      <c r="P235" s="144">
        <f>O235*H235</f>
        <v>4.4640000000000004</v>
      </c>
      <c r="Q235" s="144">
        <v>1.74E-4</v>
      </c>
      <c r="R235" s="144">
        <f>Q235*H235</f>
        <v>3.2364000000000004E-3</v>
      </c>
      <c r="S235" s="144">
        <v>0</v>
      </c>
      <c r="T235" s="145">
        <f>S235*H235</f>
        <v>0</v>
      </c>
      <c r="U235" s="30"/>
      <c r="V235" s="30"/>
      <c r="W235" s="30"/>
      <c r="X235" s="30"/>
      <c r="Y235" s="30"/>
      <c r="Z235" s="30"/>
      <c r="AA235" s="30"/>
      <c r="AB235" s="30"/>
      <c r="AC235" s="30"/>
      <c r="AD235" s="30"/>
      <c r="AE235" s="30"/>
      <c r="AR235" s="146" t="s">
        <v>178</v>
      </c>
      <c r="AT235" s="146" t="s">
        <v>175</v>
      </c>
      <c r="AU235" s="146" t="s">
        <v>79</v>
      </c>
      <c r="AY235" s="18" t="s">
        <v>173</v>
      </c>
      <c r="BE235" s="147">
        <f>IF(N235="základní",J235,0)</f>
        <v>0</v>
      </c>
      <c r="BF235" s="147">
        <f>IF(N235="snížená",J235,0)</f>
        <v>0</v>
      </c>
      <c r="BG235" s="147">
        <f>IF(N235="zákl. přenesená",J235,0)</f>
        <v>0</v>
      </c>
      <c r="BH235" s="147">
        <f>IF(N235="sníž. přenesená",J235,0)</f>
        <v>0</v>
      </c>
      <c r="BI235" s="147">
        <f>IF(N235="nulová",J235,0)</f>
        <v>0</v>
      </c>
      <c r="BJ235" s="18" t="s">
        <v>76</v>
      </c>
      <c r="BK235" s="147">
        <f>ROUND(I235*H235,2)</f>
        <v>0</v>
      </c>
      <c r="BL235" s="18" t="s">
        <v>178</v>
      </c>
      <c r="BM235" s="146" t="s">
        <v>699</v>
      </c>
    </row>
    <row r="236" spans="1:65" s="2" customFormat="1" ht="360.75">
      <c r="A236" s="30"/>
      <c r="B236" s="31"/>
      <c r="C236" s="30"/>
      <c r="D236" s="148" t="s">
        <v>179</v>
      </c>
      <c r="E236" s="30"/>
      <c r="F236" s="149" t="s">
        <v>700</v>
      </c>
      <c r="G236" s="30"/>
      <c r="H236" s="30"/>
      <c r="I236" s="30"/>
      <c r="J236" s="30"/>
      <c r="K236" s="30"/>
      <c r="L236" s="31"/>
      <c r="M236" s="150"/>
      <c r="N236" s="151"/>
      <c r="O236" s="51"/>
      <c r="P236" s="51"/>
      <c r="Q236" s="51"/>
      <c r="R236" s="51"/>
      <c r="S236" s="51"/>
      <c r="T236" s="52"/>
      <c r="U236" s="30"/>
      <c r="V236" s="30"/>
      <c r="W236" s="30"/>
      <c r="X236" s="30"/>
      <c r="Y236" s="30"/>
      <c r="Z236" s="30"/>
      <c r="AA236" s="30"/>
      <c r="AB236" s="30"/>
      <c r="AC236" s="30"/>
      <c r="AD236" s="30"/>
      <c r="AE236" s="30"/>
      <c r="AT236" s="18" t="s">
        <v>179</v>
      </c>
      <c r="AU236" s="18" t="s">
        <v>79</v>
      </c>
    </row>
    <row r="237" spans="1:65" s="13" customFormat="1">
      <c r="B237" s="152"/>
      <c r="D237" s="148" t="s">
        <v>181</v>
      </c>
      <c r="E237" s="153" t="s">
        <v>3</v>
      </c>
      <c r="F237" s="154" t="s">
        <v>701</v>
      </c>
      <c r="H237" s="153" t="s">
        <v>3</v>
      </c>
      <c r="L237" s="152"/>
      <c r="M237" s="155"/>
      <c r="N237" s="156"/>
      <c r="O237" s="156"/>
      <c r="P237" s="156"/>
      <c r="Q237" s="156"/>
      <c r="R237" s="156"/>
      <c r="S237" s="156"/>
      <c r="T237" s="157"/>
      <c r="AT237" s="153" t="s">
        <v>181</v>
      </c>
      <c r="AU237" s="153" t="s">
        <v>79</v>
      </c>
      <c r="AV237" s="13" t="s">
        <v>76</v>
      </c>
      <c r="AW237" s="13" t="s">
        <v>31</v>
      </c>
      <c r="AX237" s="13" t="s">
        <v>70</v>
      </c>
      <c r="AY237" s="153" t="s">
        <v>173</v>
      </c>
    </row>
    <row r="238" spans="1:65" s="14" customFormat="1">
      <c r="B238" s="158"/>
      <c r="D238" s="148" t="s">
        <v>181</v>
      </c>
      <c r="E238" s="159" t="s">
        <v>3</v>
      </c>
      <c r="F238" s="160" t="s">
        <v>702</v>
      </c>
      <c r="H238" s="161">
        <v>18.600000000000001</v>
      </c>
      <c r="L238" s="158"/>
      <c r="M238" s="162"/>
      <c r="N238" s="163"/>
      <c r="O238" s="163"/>
      <c r="P238" s="163"/>
      <c r="Q238" s="163"/>
      <c r="R238" s="163"/>
      <c r="S238" s="163"/>
      <c r="T238" s="164"/>
      <c r="AT238" s="159" t="s">
        <v>181</v>
      </c>
      <c r="AU238" s="159" t="s">
        <v>79</v>
      </c>
      <c r="AV238" s="14" t="s">
        <v>79</v>
      </c>
      <c r="AW238" s="14" t="s">
        <v>31</v>
      </c>
      <c r="AX238" s="14" t="s">
        <v>70</v>
      </c>
      <c r="AY238" s="159" t="s">
        <v>173</v>
      </c>
    </row>
    <row r="239" spans="1:65" s="15" customFormat="1">
      <c r="B239" s="165"/>
      <c r="D239" s="148" t="s">
        <v>181</v>
      </c>
      <c r="E239" s="166" t="s">
        <v>3</v>
      </c>
      <c r="F239" s="167" t="s">
        <v>188</v>
      </c>
      <c r="H239" s="168">
        <v>18.600000000000001</v>
      </c>
      <c r="L239" s="165"/>
      <c r="M239" s="169"/>
      <c r="N239" s="170"/>
      <c r="O239" s="170"/>
      <c r="P239" s="170"/>
      <c r="Q239" s="170"/>
      <c r="R239" s="170"/>
      <c r="S239" s="170"/>
      <c r="T239" s="171"/>
      <c r="AT239" s="166" t="s">
        <v>181</v>
      </c>
      <c r="AU239" s="166" t="s">
        <v>79</v>
      </c>
      <c r="AV239" s="15" t="s">
        <v>178</v>
      </c>
      <c r="AW239" s="15" t="s">
        <v>31</v>
      </c>
      <c r="AX239" s="15" t="s">
        <v>76</v>
      </c>
      <c r="AY239" s="166" t="s">
        <v>173</v>
      </c>
    </row>
    <row r="240" spans="1:65" s="2" customFormat="1" ht="21.75" customHeight="1">
      <c r="A240" s="30"/>
      <c r="B240" s="135"/>
      <c r="C240" s="136" t="s">
        <v>307</v>
      </c>
      <c r="D240" s="136" t="s">
        <v>175</v>
      </c>
      <c r="E240" s="137" t="s">
        <v>376</v>
      </c>
      <c r="F240" s="138" t="s">
        <v>377</v>
      </c>
      <c r="G240" s="139" t="s">
        <v>293</v>
      </c>
      <c r="H240" s="140">
        <v>2</v>
      </c>
      <c r="I240" s="141"/>
      <c r="J240" s="141">
        <f>ROUND(I240*H240,2)</f>
        <v>0</v>
      </c>
      <c r="K240" s="138" t="s">
        <v>177</v>
      </c>
      <c r="L240" s="31"/>
      <c r="M240" s="142" t="s">
        <v>3</v>
      </c>
      <c r="N240" s="143" t="s">
        <v>41</v>
      </c>
      <c r="O240" s="144">
        <v>1.2649999999999999</v>
      </c>
      <c r="P240" s="144">
        <f>O240*H240</f>
        <v>2.5299999999999998</v>
      </c>
      <c r="Q240" s="144">
        <v>6.4850000000000003E-3</v>
      </c>
      <c r="R240" s="144">
        <f>Q240*H240</f>
        <v>1.2970000000000001E-2</v>
      </c>
      <c r="S240" s="144">
        <v>0</v>
      </c>
      <c r="T240" s="145">
        <f>S240*H240</f>
        <v>0</v>
      </c>
      <c r="U240" s="30"/>
      <c r="V240" s="30"/>
      <c r="W240" s="30"/>
      <c r="X240" s="30"/>
      <c r="Y240" s="30"/>
      <c r="Z240" s="30"/>
      <c r="AA240" s="30"/>
      <c r="AB240" s="30"/>
      <c r="AC240" s="30"/>
      <c r="AD240" s="30"/>
      <c r="AE240" s="30"/>
      <c r="AR240" s="146" t="s">
        <v>178</v>
      </c>
      <c r="AT240" s="146" t="s">
        <v>175</v>
      </c>
      <c r="AU240" s="146" t="s">
        <v>79</v>
      </c>
      <c r="AY240" s="18" t="s">
        <v>173</v>
      </c>
      <c r="BE240" s="147">
        <f>IF(N240="základní",J240,0)</f>
        <v>0</v>
      </c>
      <c r="BF240" s="147">
        <f>IF(N240="snížená",J240,0)</f>
        <v>0</v>
      </c>
      <c r="BG240" s="147">
        <f>IF(N240="zákl. přenesená",J240,0)</f>
        <v>0</v>
      </c>
      <c r="BH240" s="147">
        <f>IF(N240="sníž. přenesená",J240,0)</f>
        <v>0</v>
      </c>
      <c r="BI240" s="147">
        <f>IF(N240="nulová",J240,0)</f>
        <v>0</v>
      </c>
      <c r="BJ240" s="18" t="s">
        <v>76</v>
      </c>
      <c r="BK240" s="147">
        <f>ROUND(I240*H240,2)</f>
        <v>0</v>
      </c>
      <c r="BL240" s="18" t="s">
        <v>178</v>
      </c>
      <c r="BM240" s="146" t="s">
        <v>703</v>
      </c>
    </row>
    <row r="241" spans="1:65" s="13" customFormat="1">
      <c r="B241" s="152"/>
      <c r="D241" s="148" t="s">
        <v>181</v>
      </c>
      <c r="E241" s="153" t="s">
        <v>3</v>
      </c>
      <c r="F241" s="154" t="s">
        <v>378</v>
      </c>
      <c r="H241" s="153" t="s">
        <v>3</v>
      </c>
      <c r="L241" s="152"/>
      <c r="M241" s="155"/>
      <c r="N241" s="156"/>
      <c r="O241" s="156"/>
      <c r="P241" s="156"/>
      <c r="Q241" s="156"/>
      <c r="R241" s="156"/>
      <c r="S241" s="156"/>
      <c r="T241" s="157"/>
      <c r="AT241" s="153" t="s">
        <v>181</v>
      </c>
      <c r="AU241" s="153" t="s">
        <v>79</v>
      </c>
      <c r="AV241" s="13" t="s">
        <v>76</v>
      </c>
      <c r="AW241" s="13" t="s">
        <v>31</v>
      </c>
      <c r="AX241" s="13" t="s">
        <v>70</v>
      </c>
      <c r="AY241" s="153" t="s">
        <v>173</v>
      </c>
    </row>
    <row r="242" spans="1:65" s="13" customFormat="1">
      <c r="B242" s="152"/>
      <c r="D242" s="148" t="s">
        <v>181</v>
      </c>
      <c r="E242" s="153" t="s">
        <v>3</v>
      </c>
      <c r="F242" s="154" t="s">
        <v>379</v>
      </c>
      <c r="H242" s="153" t="s">
        <v>3</v>
      </c>
      <c r="L242" s="152"/>
      <c r="M242" s="155"/>
      <c r="N242" s="156"/>
      <c r="O242" s="156"/>
      <c r="P242" s="156"/>
      <c r="Q242" s="156"/>
      <c r="R242" s="156"/>
      <c r="S242" s="156"/>
      <c r="T242" s="157"/>
      <c r="AT242" s="153" t="s">
        <v>181</v>
      </c>
      <c r="AU242" s="153" t="s">
        <v>79</v>
      </c>
      <c r="AV242" s="13" t="s">
        <v>76</v>
      </c>
      <c r="AW242" s="13" t="s">
        <v>31</v>
      </c>
      <c r="AX242" s="13" t="s">
        <v>70</v>
      </c>
      <c r="AY242" s="153" t="s">
        <v>173</v>
      </c>
    </row>
    <row r="243" spans="1:65" s="14" customFormat="1">
      <c r="B243" s="158"/>
      <c r="D243" s="148" t="s">
        <v>181</v>
      </c>
      <c r="E243" s="159" t="s">
        <v>3</v>
      </c>
      <c r="F243" s="160" t="s">
        <v>704</v>
      </c>
      <c r="H243" s="161">
        <v>2</v>
      </c>
      <c r="L243" s="158"/>
      <c r="M243" s="162"/>
      <c r="N243" s="163"/>
      <c r="O243" s="163"/>
      <c r="P243" s="163"/>
      <c r="Q243" s="163"/>
      <c r="R243" s="163"/>
      <c r="S243" s="163"/>
      <c r="T243" s="164"/>
      <c r="AT243" s="159" t="s">
        <v>181</v>
      </c>
      <c r="AU243" s="159" t="s">
        <v>79</v>
      </c>
      <c r="AV243" s="14" t="s">
        <v>79</v>
      </c>
      <c r="AW243" s="14" t="s">
        <v>31</v>
      </c>
      <c r="AX243" s="14" t="s">
        <v>70</v>
      </c>
      <c r="AY243" s="159" t="s">
        <v>173</v>
      </c>
    </row>
    <row r="244" spans="1:65" s="15" customFormat="1">
      <c r="B244" s="165"/>
      <c r="D244" s="148" t="s">
        <v>181</v>
      </c>
      <c r="E244" s="166" t="s">
        <v>3</v>
      </c>
      <c r="F244" s="167" t="s">
        <v>188</v>
      </c>
      <c r="H244" s="168">
        <v>2</v>
      </c>
      <c r="L244" s="165"/>
      <c r="M244" s="169"/>
      <c r="N244" s="170"/>
      <c r="O244" s="170"/>
      <c r="P244" s="170"/>
      <c r="Q244" s="170"/>
      <c r="R244" s="170"/>
      <c r="S244" s="170"/>
      <c r="T244" s="171"/>
      <c r="AT244" s="166" t="s">
        <v>181</v>
      </c>
      <c r="AU244" s="166" t="s">
        <v>79</v>
      </c>
      <c r="AV244" s="15" t="s">
        <v>178</v>
      </c>
      <c r="AW244" s="15" t="s">
        <v>31</v>
      </c>
      <c r="AX244" s="15" t="s">
        <v>76</v>
      </c>
      <c r="AY244" s="166" t="s">
        <v>173</v>
      </c>
    </row>
    <row r="245" spans="1:65" s="2" customFormat="1" ht="21.75" customHeight="1">
      <c r="A245" s="30"/>
      <c r="B245" s="135"/>
      <c r="C245" s="136" t="s">
        <v>311</v>
      </c>
      <c r="D245" s="136" t="s">
        <v>175</v>
      </c>
      <c r="E245" s="137" t="s">
        <v>381</v>
      </c>
      <c r="F245" s="138" t="s">
        <v>382</v>
      </c>
      <c r="G245" s="139" t="s">
        <v>200</v>
      </c>
      <c r="H245" s="140">
        <v>9</v>
      </c>
      <c r="I245" s="141"/>
      <c r="J245" s="141">
        <f>ROUND(I245*H245,2)</f>
        <v>0</v>
      </c>
      <c r="K245" s="138" t="s">
        <v>177</v>
      </c>
      <c r="L245" s="31"/>
      <c r="M245" s="142" t="s">
        <v>3</v>
      </c>
      <c r="N245" s="143" t="s">
        <v>41</v>
      </c>
      <c r="O245" s="144">
        <v>2.976</v>
      </c>
      <c r="P245" s="144">
        <f>O245*H245</f>
        <v>26.783999999999999</v>
      </c>
      <c r="Q245" s="144">
        <v>0.12</v>
      </c>
      <c r="R245" s="144">
        <f>Q245*H245</f>
        <v>1.08</v>
      </c>
      <c r="S245" s="144">
        <v>2.4900000000000002</v>
      </c>
      <c r="T245" s="145">
        <f>S245*H245</f>
        <v>22.410000000000004</v>
      </c>
      <c r="U245" s="30"/>
      <c r="V245" s="30"/>
      <c r="W245" s="30"/>
      <c r="X245" s="30"/>
      <c r="Y245" s="30"/>
      <c r="Z245" s="30"/>
      <c r="AA245" s="30"/>
      <c r="AB245" s="30"/>
      <c r="AC245" s="30"/>
      <c r="AD245" s="30"/>
      <c r="AE245" s="30"/>
      <c r="AR245" s="146" t="s">
        <v>178</v>
      </c>
      <c r="AT245" s="146" t="s">
        <v>175</v>
      </c>
      <c r="AU245" s="146" t="s">
        <v>79</v>
      </c>
      <c r="AY245" s="18" t="s">
        <v>173</v>
      </c>
      <c r="BE245" s="147">
        <f>IF(N245="základní",J245,0)</f>
        <v>0</v>
      </c>
      <c r="BF245" s="147">
        <f>IF(N245="snížená",J245,0)</f>
        <v>0</v>
      </c>
      <c r="BG245" s="147">
        <f>IF(N245="zákl. přenesená",J245,0)</f>
        <v>0</v>
      </c>
      <c r="BH245" s="147">
        <f>IF(N245="sníž. přenesená",J245,0)</f>
        <v>0</v>
      </c>
      <c r="BI245" s="147">
        <f>IF(N245="nulová",J245,0)</f>
        <v>0</v>
      </c>
      <c r="BJ245" s="18" t="s">
        <v>76</v>
      </c>
      <c r="BK245" s="147">
        <f>ROUND(I245*H245,2)</f>
        <v>0</v>
      </c>
      <c r="BL245" s="18" t="s">
        <v>178</v>
      </c>
      <c r="BM245" s="146" t="s">
        <v>705</v>
      </c>
    </row>
    <row r="246" spans="1:65" s="2" customFormat="1" ht="224.25">
      <c r="A246" s="30"/>
      <c r="B246" s="31"/>
      <c r="C246" s="30"/>
      <c r="D246" s="148" t="s">
        <v>179</v>
      </c>
      <c r="E246" s="30"/>
      <c r="F246" s="149" t="s">
        <v>383</v>
      </c>
      <c r="G246" s="30"/>
      <c r="H246" s="30"/>
      <c r="I246" s="30"/>
      <c r="J246" s="30"/>
      <c r="K246" s="30"/>
      <c r="L246" s="31"/>
      <c r="M246" s="150"/>
      <c r="N246" s="151"/>
      <c r="O246" s="51"/>
      <c r="P246" s="51"/>
      <c r="Q246" s="51"/>
      <c r="R246" s="51"/>
      <c r="S246" s="51"/>
      <c r="T246" s="52"/>
      <c r="U246" s="30"/>
      <c r="V246" s="30"/>
      <c r="W246" s="30"/>
      <c r="X246" s="30"/>
      <c r="Y246" s="30"/>
      <c r="Z246" s="30"/>
      <c r="AA246" s="30"/>
      <c r="AB246" s="30"/>
      <c r="AC246" s="30"/>
      <c r="AD246" s="30"/>
      <c r="AE246" s="30"/>
      <c r="AT246" s="18" t="s">
        <v>179</v>
      </c>
      <c r="AU246" s="18" t="s">
        <v>79</v>
      </c>
    </row>
    <row r="247" spans="1:65" s="13" customFormat="1">
      <c r="B247" s="152"/>
      <c r="D247" s="148" t="s">
        <v>181</v>
      </c>
      <c r="E247" s="153" t="s">
        <v>3</v>
      </c>
      <c r="F247" s="154" t="s">
        <v>706</v>
      </c>
      <c r="H247" s="153" t="s">
        <v>3</v>
      </c>
      <c r="L247" s="152"/>
      <c r="M247" s="155"/>
      <c r="N247" s="156"/>
      <c r="O247" s="156"/>
      <c r="P247" s="156"/>
      <c r="Q247" s="156"/>
      <c r="R247" s="156"/>
      <c r="S247" s="156"/>
      <c r="T247" s="157"/>
      <c r="AT247" s="153" t="s">
        <v>181</v>
      </c>
      <c r="AU247" s="153" t="s">
        <v>79</v>
      </c>
      <c r="AV247" s="13" t="s">
        <v>76</v>
      </c>
      <c r="AW247" s="13" t="s">
        <v>31</v>
      </c>
      <c r="AX247" s="13" t="s">
        <v>70</v>
      </c>
      <c r="AY247" s="153" t="s">
        <v>173</v>
      </c>
    </row>
    <row r="248" spans="1:65" s="14" customFormat="1">
      <c r="B248" s="158"/>
      <c r="D248" s="148" t="s">
        <v>181</v>
      </c>
      <c r="E248" s="159" t="s">
        <v>3</v>
      </c>
      <c r="F248" s="160" t="s">
        <v>707</v>
      </c>
      <c r="H248" s="161">
        <v>9</v>
      </c>
      <c r="L248" s="158"/>
      <c r="M248" s="162"/>
      <c r="N248" s="163"/>
      <c r="O248" s="163"/>
      <c r="P248" s="163"/>
      <c r="Q248" s="163"/>
      <c r="R248" s="163"/>
      <c r="S248" s="163"/>
      <c r="T248" s="164"/>
      <c r="AT248" s="159" t="s">
        <v>181</v>
      </c>
      <c r="AU248" s="159" t="s">
        <v>79</v>
      </c>
      <c r="AV248" s="14" t="s">
        <v>79</v>
      </c>
      <c r="AW248" s="14" t="s">
        <v>31</v>
      </c>
      <c r="AX248" s="14" t="s">
        <v>70</v>
      </c>
      <c r="AY248" s="159" t="s">
        <v>173</v>
      </c>
    </row>
    <row r="249" spans="1:65" s="15" customFormat="1">
      <c r="B249" s="165"/>
      <c r="D249" s="148" t="s">
        <v>181</v>
      </c>
      <c r="E249" s="166" t="s">
        <v>3</v>
      </c>
      <c r="F249" s="167" t="s">
        <v>188</v>
      </c>
      <c r="H249" s="168">
        <v>9</v>
      </c>
      <c r="L249" s="165"/>
      <c r="M249" s="169"/>
      <c r="N249" s="170"/>
      <c r="O249" s="170"/>
      <c r="P249" s="170"/>
      <c r="Q249" s="170"/>
      <c r="R249" s="170"/>
      <c r="S249" s="170"/>
      <c r="T249" s="171"/>
      <c r="AT249" s="166" t="s">
        <v>181</v>
      </c>
      <c r="AU249" s="166" t="s">
        <v>79</v>
      </c>
      <c r="AV249" s="15" t="s">
        <v>178</v>
      </c>
      <c r="AW249" s="15" t="s">
        <v>31</v>
      </c>
      <c r="AX249" s="15" t="s">
        <v>76</v>
      </c>
      <c r="AY249" s="166" t="s">
        <v>173</v>
      </c>
    </row>
    <row r="250" spans="1:65" s="2" customFormat="1" ht="21.75" customHeight="1">
      <c r="A250" s="30"/>
      <c r="B250" s="135"/>
      <c r="C250" s="136" t="s">
        <v>312</v>
      </c>
      <c r="D250" s="136" t="s">
        <v>175</v>
      </c>
      <c r="E250" s="137" t="s">
        <v>548</v>
      </c>
      <c r="F250" s="138" t="s">
        <v>549</v>
      </c>
      <c r="G250" s="139" t="s">
        <v>200</v>
      </c>
      <c r="H250" s="140">
        <v>3.746</v>
      </c>
      <c r="I250" s="141"/>
      <c r="J250" s="141">
        <f>ROUND(I250*H250,2)</f>
        <v>0</v>
      </c>
      <c r="K250" s="138" t="s">
        <v>177</v>
      </c>
      <c r="L250" s="31"/>
      <c r="M250" s="142" t="s">
        <v>3</v>
      </c>
      <c r="N250" s="143" t="s">
        <v>41</v>
      </c>
      <c r="O250" s="144">
        <v>5.2359999999999998</v>
      </c>
      <c r="P250" s="144">
        <f>O250*H250</f>
        <v>19.614055999999998</v>
      </c>
      <c r="Q250" s="144">
        <v>0.12</v>
      </c>
      <c r="R250" s="144">
        <f>Q250*H250</f>
        <v>0.44951999999999998</v>
      </c>
      <c r="S250" s="144">
        <v>2.2000000000000002</v>
      </c>
      <c r="T250" s="145">
        <f>S250*H250</f>
        <v>8.241200000000001</v>
      </c>
      <c r="U250" s="30"/>
      <c r="V250" s="30"/>
      <c r="W250" s="30"/>
      <c r="X250" s="30"/>
      <c r="Y250" s="30"/>
      <c r="Z250" s="30"/>
      <c r="AA250" s="30"/>
      <c r="AB250" s="30"/>
      <c r="AC250" s="30"/>
      <c r="AD250" s="30"/>
      <c r="AE250" s="30"/>
      <c r="AR250" s="146" t="s">
        <v>178</v>
      </c>
      <c r="AT250" s="146" t="s">
        <v>175</v>
      </c>
      <c r="AU250" s="146" t="s">
        <v>79</v>
      </c>
      <c r="AY250" s="18" t="s">
        <v>173</v>
      </c>
      <c r="BE250" s="147">
        <f>IF(N250="základní",J250,0)</f>
        <v>0</v>
      </c>
      <c r="BF250" s="147">
        <f>IF(N250="snížená",J250,0)</f>
        <v>0</v>
      </c>
      <c r="BG250" s="147">
        <f>IF(N250="zákl. přenesená",J250,0)</f>
        <v>0</v>
      </c>
      <c r="BH250" s="147">
        <f>IF(N250="sníž. přenesená",J250,0)</f>
        <v>0</v>
      </c>
      <c r="BI250" s="147">
        <f>IF(N250="nulová",J250,0)</f>
        <v>0</v>
      </c>
      <c r="BJ250" s="18" t="s">
        <v>76</v>
      </c>
      <c r="BK250" s="147">
        <f>ROUND(I250*H250,2)</f>
        <v>0</v>
      </c>
      <c r="BL250" s="18" t="s">
        <v>178</v>
      </c>
      <c r="BM250" s="146" t="s">
        <v>708</v>
      </c>
    </row>
    <row r="251" spans="1:65" s="2" customFormat="1" ht="224.25">
      <c r="A251" s="30"/>
      <c r="B251" s="31"/>
      <c r="C251" s="30"/>
      <c r="D251" s="148" t="s">
        <v>179</v>
      </c>
      <c r="E251" s="30"/>
      <c r="F251" s="149" t="s">
        <v>383</v>
      </c>
      <c r="G251" s="30"/>
      <c r="H251" s="30"/>
      <c r="I251" s="30"/>
      <c r="J251" s="30"/>
      <c r="K251" s="30"/>
      <c r="L251" s="31"/>
      <c r="M251" s="150"/>
      <c r="N251" s="151"/>
      <c r="O251" s="51"/>
      <c r="P251" s="51"/>
      <c r="Q251" s="51"/>
      <c r="R251" s="51"/>
      <c r="S251" s="51"/>
      <c r="T251" s="52"/>
      <c r="U251" s="30"/>
      <c r="V251" s="30"/>
      <c r="W251" s="30"/>
      <c r="X251" s="30"/>
      <c r="Y251" s="30"/>
      <c r="Z251" s="30"/>
      <c r="AA251" s="30"/>
      <c r="AB251" s="30"/>
      <c r="AC251" s="30"/>
      <c r="AD251" s="30"/>
      <c r="AE251" s="30"/>
      <c r="AT251" s="18" t="s">
        <v>179</v>
      </c>
      <c r="AU251" s="18" t="s">
        <v>79</v>
      </c>
    </row>
    <row r="252" spans="1:65" s="13" customFormat="1" ht="22.5">
      <c r="B252" s="152"/>
      <c r="D252" s="148" t="s">
        <v>181</v>
      </c>
      <c r="E252" s="153" t="s">
        <v>3</v>
      </c>
      <c r="F252" s="154" t="s">
        <v>709</v>
      </c>
      <c r="H252" s="153" t="s">
        <v>3</v>
      </c>
      <c r="L252" s="152"/>
      <c r="M252" s="155"/>
      <c r="N252" s="156"/>
      <c r="O252" s="156"/>
      <c r="P252" s="156"/>
      <c r="Q252" s="156"/>
      <c r="R252" s="156"/>
      <c r="S252" s="156"/>
      <c r="T252" s="157"/>
      <c r="AT252" s="153" t="s">
        <v>181</v>
      </c>
      <c r="AU252" s="153" t="s">
        <v>79</v>
      </c>
      <c r="AV252" s="13" t="s">
        <v>76</v>
      </c>
      <c r="AW252" s="13" t="s">
        <v>31</v>
      </c>
      <c r="AX252" s="13" t="s">
        <v>70</v>
      </c>
      <c r="AY252" s="153" t="s">
        <v>173</v>
      </c>
    </row>
    <row r="253" spans="1:65" s="13" customFormat="1">
      <c r="B253" s="152"/>
      <c r="D253" s="148" t="s">
        <v>181</v>
      </c>
      <c r="E253" s="153" t="s">
        <v>3</v>
      </c>
      <c r="F253" s="154" t="s">
        <v>710</v>
      </c>
      <c r="H253" s="153" t="s">
        <v>3</v>
      </c>
      <c r="L253" s="152"/>
      <c r="M253" s="155"/>
      <c r="N253" s="156"/>
      <c r="O253" s="156"/>
      <c r="P253" s="156"/>
      <c r="Q253" s="156"/>
      <c r="R253" s="156"/>
      <c r="S253" s="156"/>
      <c r="T253" s="157"/>
      <c r="AT253" s="153" t="s">
        <v>181</v>
      </c>
      <c r="AU253" s="153" t="s">
        <v>79</v>
      </c>
      <c r="AV253" s="13" t="s">
        <v>76</v>
      </c>
      <c r="AW253" s="13" t="s">
        <v>31</v>
      </c>
      <c r="AX253" s="13" t="s">
        <v>70</v>
      </c>
      <c r="AY253" s="153" t="s">
        <v>173</v>
      </c>
    </row>
    <row r="254" spans="1:65" s="14" customFormat="1">
      <c r="B254" s="158"/>
      <c r="D254" s="148" t="s">
        <v>181</v>
      </c>
      <c r="E254" s="159" t="s">
        <v>3</v>
      </c>
      <c r="F254" s="160" t="s">
        <v>711</v>
      </c>
      <c r="H254" s="161">
        <v>1.3</v>
      </c>
      <c r="L254" s="158"/>
      <c r="M254" s="162"/>
      <c r="N254" s="163"/>
      <c r="O254" s="163"/>
      <c r="P254" s="163"/>
      <c r="Q254" s="163"/>
      <c r="R254" s="163"/>
      <c r="S254" s="163"/>
      <c r="T254" s="164"/>
      <c r="AT254" s="159" t="s">
        <v>181</v>
      </c>
      <c r="AU254" s="159" t="s">
        <v>79</v>
      </c>
      <c r="AV254" s="14" t="s">
        <v>79</v>
      </c>
      <c r="AW254" s="14" t="s">
        <v>31</v>
      </c>
      <c r="AX254" s="14" t="s">
        <v>70</v>
      </c>
      <c r="AY254" s="159" t="s">
        <v>173</v>
      </c>
    </row>
    <row r="255" spans="1:65" s="14" customFormat="1">
      <c r="B255" s="158"/>
      <c r="D255" s="148" t="s">
        <v>181</v>
      </c>
      <c r="E255" s="159" t="s">
        <v>3</v>
      </c>
      <c r="F255" s="160" t="s">
        <v>712</v>
      </c>
      <c r="H255" s="161">
        <v>1.17</v>
      </c>
      <c r="L255" s="158"/>
      <c r="M255" s="162"/>
      <c r="N255" s="163"/>
      <c r="O255" s="163"/>
      <c r="P255" s="163"/>
      <c r="Q255" s="163"/>
      <c r="R255" s="163"/>
      <c r="S255" s="163"/>
      <c r="T255" s="164"/>
      <c r="AT255" s="159" t="s">
        <v>181</v>
      </c>
      <c r="AU255" s="159" t="s">
        <v>79</v>
      </c>
      <c r="AV255" s="14" t="s">
        <v>79</v>
      </c>
      <c r="AW255" s="14" t="s">
        <v>31</v>
      </c>
      <c r="AX255" s="14" t="s">
        <v>70</v>
      </c>
      <c r="AY255" s="159" t="s">
        <v>173</v>
      </c>
    </row>
    <row r="256" spans="1:65" s="14" customFormat="1">
      <c r="B256" s="158"/>
      <c r="D256" s="148" t="s">
        <v>181</v>
      </c>
      <c r="E256" s="159" t="s">
        <v>3</v>
      </c>
      <c r="F256" s="160" t="s">
        <v>713</v>
      </c>
      <c r="H256" s="161">
        <v>1.276</v>
      </c>
      <c r="L256" s="158"/>
      <c r="M256" s="162"/>
      <c r="N256" s="163"/>
      <c r="O256" s="163"/>
      <c r="P256" s="163"/>
      <c r="Q256" s="163"/>
      <c r="R256" s="163"/>
      <c r="S256" s="163"/>
      <c r="T256" s="164"/>
      <c r="AT256" s="159" t="s">
        <v>181</v>
      </c>
      <c r="AU256" s="159" t="s">
        <v>79</v>
      </c>
      <c r="AV256" s="14" t="s">
        <v>79</v>
      </c>
      <c r="AW256" s="14" t="s">
        <v>31</v>
      </c>
      <c r="AX256" s="14" t="s">
        <v>70</v>
      </c>
      <c r="AY256" s="159" t="s">
        <v>173</v>
      </c>
    </row>
    <row r="257" spans="1:65" s="15" customFormat="1">
      <c r="B257" s="165"/>
      <c r="D257" s="148" t="s">
        <v>181</v>
      </c>
      <c r="E257" s="166" t="s">
        <v>3</v>
      </c>
      <c r="F257" s="167" t="s">
        <v>188</v>
      </c>
      <c r="H257" s="168">
        <v>3.7459999999999996</v>
      </c>
      <c r="L257" s="165"/>
      <c r="M257" s="169"/>
      <c r="N257" s="170"/>
      <c r="O257" s="170"/>
      <c r="P257" s="170"/>
      <c r="Q257" s="170"/>
      <c r="R257" s="170"/>
      <c r="S257" s="170"/>
      <c r="T257" s="171"/>
      <c r="AT257" s="166" t="s">
        <v>181</v>
      </c>
      <c r="AU257" s="166" t="s">
        <v>79</v>
      </c>
      <c r="AV257" s="15" t="s">
        <v>178</v>
      </c>
      <c r="AW257" s="15" t="s">
        <v>31</v>
      </c>
      <c r="AX257" s="15" t="s">
        <v>76</v>
      </c>
      <c r="AY257" s="166" t="s">
        <v>173</v>
      </c>
    </row>
    <row r="258" spans="1:65" s="2" customFormat="1" ht="33" customHeight="1">
      <c r="A258" s="30"/>
      <c r="B258" s="135"/>
      <c r="C258" s="136" t="s">
        <v>313</v>
      </c>
      <c r="D258" s="136" t="s">
        <v>175</v>
      </c>
      <c r="E258" s="137" t="s">
        <v>555</v>
      </c>
      <c r="F258" s="138" t="s">
        <v>556</v>
      </c>
      <c r="G258" s="139" t="s">
        <v>239</v>
      </c>
      <c r="H258" s="140">
        <v>1.468</v>
      </c>
      <c r="I258" s="141"/>
      <c r="J258" s="141">
        <f>ROUND(I258*H258,2)</f>
        <v>0</v>
      </c>
      <c r="K258" s="138" t="s">
        <v>177</v>
      </c>
      <c r="L258" s="31"/>
      <c r="M258" s="142" t="s">
        <v>3</v>
      </c>
      <c r="N258" s="143" t="s">
        <v>41</v>
      </c>
      <c r="O258" s="144">
        <v>13.93</v>
      </c>
      <c r="P258" s="144">
        <f>O258*H258</f>
        <v>20.44924</v>
      </c>
      <c r="Q258" s="144">
        <v>0</v>
      </c>
      <c r="R258" s="144">
        <f>Q258*H258</f>
        <v>0</v>
      </c>
      <c r="S258" s="144">
        <v>1.2529999999999999</v>
      </c>
      <c r="T258" s="145">
        <f>S258*H258</f>
        <v>1.8394039999999998</v>
      </c>
      <c r="U258" s="30"/>
      <c r="V258" s="30"/>
      <c r="W258" s="30"/>
      <c r="X258" s="30"/>
      <c r="Y258" s="30"/>
      <c r="Z258" s="30"/>
      <c r="AA258" s="30"/>
      <c r="AB258" s="30"/>
      <c r="AC258" s="30"/>
      <c r="AD258" s="30"/>
      <c r="AE258" s="30"/>
      <c r="AR258" s="146" t="s">
        <v>178</v>
      </c>
      <c r="AT258" s="146" t="s">
        <v>175</v>
      </c>
      <c r="AU258" s="146" t="s">
        <v>79</v>
      </c>
      <c r="AY258" s="18" t="s">
        <v>173</v>
      </c>
      <c r="BE258" s="147">
        <f>IF(N258="základní",J258,0)</f>
        <v>0</v>
      </c>
      <c r="BF258" s="147">
        <f>IF(N258="snížená",J258,0)</f>
        <v>0</v>
      </c>
      <c r="BG258" s="147">
        <f>IF(N258="zákl. přenesená",J258,0)</f>
        <v>0</v>
      </c>
      <c r="BH258" s="147">
        <f>IF(N258="sníž. přenesená",J258,0)</f>
        <v>0</v>
      </c>
      <c r="BI258" s="147">
        <f>IF(N258="nulová",J258,0)</f>
        <v>0</v>
      </c>
      <c r="BJ258" s="18" t="s">
        <v>76</v>
      </c>
      <c r="BK258" s="147">
        <f>ROUND(I258*H258,2)</f>
        <v>0</v>
      </c>
      <c r="BL258" s="18" t="s">
        <v>178</v>
      </c>
      <c r="BM258" s="146" t="s">
        <v>714</v>
      </c>
    </row>
    <row r="259" spans="1:65" s="13" customFormat="1">
      <c r="B259" s="152"/>
      <c r="D259" s="148" t="s">
        <v>181</v>
      </c>
      <c r="E259" s="153" t="s">
        <v>3</v>
      </c>
      <c r="F259" s="154" t="s">
        <v>694</v>
      </c>
      <c r="H259" s="153" t="s">
        <v>3</v>
      </c>
      <c r="L259" s="152"/>
      <c r="M259" s="155"/>
      <c r="N259" s="156"/>
      <c r="O259" s="156"/>
      <c r="P259" s="156"/>
      <c r="Q259" s="156"/>
      <c r="R259" s="156"/>
      <c r="S259" s="156"/>
      <c r="T259" s="157"/>
      <c r="AT259" s="153" t="s">
        <v>181</v>
      </c>
      <c r="AU259" s="153" t="s">
        <v>79</v>
      </c>
      <c r="AV259" s="13" t="s">
        <v>76</v>
      </c>
      <c r="AW259" s="13" t="s">
        <v>31</v>
      </c>
      <c r="AX259" s="13" t="s">
        <v>70</v>
      </c>
      <c r="AY259" s="153" t="s">
        <v>173</v>
      </c>
    </row>
    <row r="260" spans="1:65" s="13" customFormat="1">
      <c r="B260" s="152"/>
      <c r="D260" s="148" t="s">
        <v>181</v>
      </c>
      <c r="E260" s="153" t="s">
        <v>3</v>
      </c>
      <c r="F260" s="154" t="s">
        <v>715</v>
      </c>
      <c r="H260" s="153" t="s">
        <v>3</v>
      </c>
      <c r="L260" s="152"/>
      <c r="M260" s="155"/>
      <c r="N260" s="156"/>
      <c r="O260" s="156"/>
      <c r="P260" s="156"/>
      <c r="Q260" s="156"/>
      <c r="R260" s="156"/>
      <c r="S260" s="156"/>
      <c r="T260" s="157"/>
      <c r="AT260" s="153" t="s">
        <v>181</v>
      </c>
      <c r="AU260" s="153" t="s">
        <v>79</v>
      </c>
      <c r="AV260" s="13" t="s">
        <v>76</v>
      </c>
      <c r="AW260" s="13" t="s">
        <v>31</v>
      </c>
      <c r="AX260" s="13" t="s">
        <v>70</v>
      </c>
      <c r="AY260" s="153" t="s">
        <v>173</v>
      </c>
    </row>
    <row r="261" spans="1:65" s="14" customFormat="1">
      <c r="B261" s="158"/>
      <c r="D261" s="148" t="s">
        <v>181</v>
      </c>
      <c r="E261" s="159" t="s">
        <v>3</v>
      </c>
      <c r="F261" s="160" t="s">
        <v>716</v>
      </c>
      <c r="H261" s="161">
        <v>1.468</v>
      </c>
      <c r="L261" s="158"/>
      <c r="M261" s="162"/>
      <c r="N261" s="163"/>
      <c r="O261" s="163"/>
      <c r="P261" s="163"/>
      <c r="Q261" s="163"/>
      <c r="R261" s="163"/>
      <c r="S261" s="163"/>
      <c r="T261" s="164"/>
      <c r="AT261" s="159" t="s">
        <v>181</v>
      </c>
      <c r="AU261" s="159" t="s">
        <v>79</v>
      </c>
      <c r="AV261" s="14" t="s">
        <v>79</v>
      </c>
      <c r="AW261" s="14" t="s">
        <v>31</v>
      </c>
      <c r="AX261" s="14" t="s">
        <v>70</v>
      </c>
      <c r="AY261" s="159" t="s">
        <v>173</v>
      </c>
    </row>
    <row r="262" spans="1:65" s="15" customFormat="1">
      <c r="B262" s="165"/>
      <c r="D262" s="148" t="s">
        <v>181</v>
      </c>
      <c r="E262" s="166" t="s">
        <v>3</v>
      </c>
      <c r="F262" s="167" t="s">
        <v>188</v>
      </c>
      <c r="H262" s="168">
        <v>1.468</v>
      </c>
      <c r="L262" s="165"/>
      <c r="M262" s="169"/>
      <c r="N262" s="170"/>
      <c r="O262" s="170"/>
      <c r="P262" s="170"/>
      <c r="Q262" s="170"/>
      <c r="R262" s="170"/>
      <c r="S262" s="170"/>
      <c r="T262" s="171"/>
      <c r="AT262" s="166" t="s">
        <v>181</v>
      </c>
      <c r="AU262" s="166" t="s">
        <v>79</v>
      </c>
      <c r="AV262" s="15" t="s">
        <v>178</v>
      </c>
      <c r="AW262" s="15" t="s">
        <v>31</v>
      </c>
      <c r="AX262" s="15" t="s">
        <v>76</v>
      </c>
      <c r="AY262" s="166" t="s">
        <v>173</v>
      </c>
    </row>
    <row r="263" spans="1:65" s="2" customFormat="1" ht="21.75" customHeight="1">
      <c r="A263" s="30"/>
      <c r="B263" s="135"/>
      <c r="C263" s="136" t="s">
        <v>317</v>
      </c>
      <c r="D263" s="136" t="s">
        <v>175</v>
      </c>
      <c r="E263" s="137" t="s">
        <v>717</v>
      </c>
      <c r="F263" s="138" t="s">
        <v>718</v>
      </c>
      <c r="G263" s="139" t="s">
        <v>293</v>
      </c>
      <c r="H263" s="140">
        <v>7</v>
      </c>
      <c r="I263" s="141"/>
      <c r="J263" s="141">
        <f>ROUND(I263*H263,2)</f>
        <v>0</v>
      </c>
      <c r="K263" s="138" t="s">
        <v>177</v>
      </c>
      <c r="L263" s="31"/>
      <c r="M263" s="142" t="s">
        <v>3</v>
      </c>
      <c r="N263" s="143" t="s">
        <v>41</v>
      </c>
      <c r="O263" s="144">
        <v>3.0289999999999999</v>
      </c>
      <c r="P263" s="144">
        <f>O263*H263</f>
        <v>21.202999999999999</v>
      </c>
      <c r="Q263" s="144">
        <v>2.7720000000000002E-3</v>
      </c>
      <c r="R263" s="144">
        <f>Q263*H263</f>
        <v>1.9404000000000001E-2</v>
      </c>
      <c r="S263" s="144">
        <v>0</v>
      </c>
      <c r="T263" s="145">
        <f>S263*H263</f>
        <v>0</v>
      </c>
      <c r="U263" s="30"/>
      <c r="V263" s="30"/>
      <c r="W263" s="30"/>
      <c r="X263" s="30"/>
      <c r="Y263" s="30"/>
      <c r="Z263" s="30"/>
      <c r="AA263" s="30"/>
      <c r="AB263" s="30"/>
      <c r="AC263" s="30"/>
      <c r="AD263" s="30"/>
      <c r="AE263" s="30"/>
      <c r="AR263" s="146" t="s">
        <v>178</v>
      </c>
      <c r="AT263" s="146" t="s">
        <v>175</v>
      </c>
      <c r="AU263" s="146" t="s">
        <v>79</v>
      </c>
      <c r="AY263" s="18" t="s">
        <v>173</v>
      </c>
      <c r="BE263" s="147">
        <f>IF(N263="základní",J263,0)</f>
        <v>0</v>
      </c>
      <c r="BF263" s="147">
        <f>IF(N263="snížená",J263,0)</f>
        <v>0</v>
      </c>
      <c r="BG263" s="147">
        <f>IF(N263="zákl. přenesená",J263,0)</f>
        <v>0</v>
      </c>
      <c r="BH263" s="147">
        <f>IF(N263="sníž. přenesená",J263,0)</f>
        <v>0</v>
      </c>
      <c r="BI263" s="147">
        <f>IF(N263="nulová",J263,0)</f>
        <v>0</v>
      </c>
      <c r="BJ263" s="18" t="s">
        <v>76</v>
      </c>
      <c r="BK263" s="147">
        <f>ROUND(I263*H263,2)</f>
        <v>0</v>
      </c>
      <c r="BL263" s="18" t="s">
        <v>178</v>
      </c>
      <c r="BM263" s="146" t="s">
        <v>719</v>
      </c>
    </row>
    <row r="264" spans="1:65" s="2" customFormat="1" ht="165.75">
      <c r="A264" s="30"/>
      <c r="B264" s="31"/>
      <c r="C264" s="30"/>
      <c r="D264" s="148" t="s">
        <v>179</v>
      </c>
      <c r="E264" s="30"/>
      <c r="F264" s="149" t="s">
        <v>393</v>
      </c>
      <c r="G264" s="30"/>
      <c r="H264" s="30"/>
      <c r="I264" s="30"/>
      <c r="J264" s="30"/>
      <c r="K264" s="30"/>
      <c r="L264" s="31"/>
      <c r="M264" s="150"/>
      <c r="N264" s="151"/>
      <c r="O264" s="51"/>
      <c r="P264" s="51"/>
      <c r="Q264" s="51"/>
      <c r="R264" s="51"/>
      <c r="S264" s="51"/>
      <c r="T264" s="52"/>
      <c r="U264" s="30"/>
      <c r="V264" s="30"/>
      <c r="W264" s="30"/>
      <c r="X264" s="30"/>
      <c r="Y264" s="30"/>
      <c r="Z264" s="30"/>
      <c r="AA264" s="30"/>
      <c r="AB264" s="30"/>
      <c r="AC264" s="30"/>
      <c r="AD264" s="30"/>
      <c r="AE264" s="30"/>
      <c r="AT264" s="18" t="s">
        <v>179</v>
      </c>
      <c r="AU264" s="18" t="s">
        <v>79</v>
      </c>
    </row>
    <row r="265" spans="1:65" s="14" customFormat="1">
      <c r="B265" s="158"/>
      <c r="D265" s="148" t="s">
        <v>181</v>
      </c>
      <c r="E265" s="159" t="s">
        <v>3</v>
      </c>
      <c r="F265" s="160" t="s">
        <v>720</v>
      </c>
      <c r="H265" s="161">
        <v>7</v>
      </c>
      <c r="L265" s="158"/>
      <c r="M265" s="162"/>
      <c r="N265" s="163"/>
      <c r="O265" s="163"/>
      <c r="P265" s="163"/>
      <c r="Q265" s="163"/>
      <c r="R265" s="163"/>
      <c r="S265" s="163"/>
      <c r="T265" s="164"/>
      <c r="AT265" s="159" t="s">
        <v>181</v>
      </c>
      <c r="AU265" s="159" t="s">
        <v>79</v>
      </c>
      <c r="AV265" s="14" t="s">
        <v>79</v>
      </c>
      <c r="AW265" s="14" t="s">
        <v>31</v>
      </c>
      <c r="AX265" s="14" t="s">
        <v>76</v>
      </c>
      <c r="AY265" s="159" t="s">
        <v>173</v>
      </c>
    </row>
    <row r="266" spans="1:65" s="12" customFormat="1" ht="22.9" customHeight="1">
      <c r="B266" s="123"/>
      <c r="D266" s="124" t="s">
        <v>69</v>
      </c>
      <c r="E266" s="133" t="s">
        <v>401</v>
      </c>
      <c r="F266" s="133" t="s">
        <v>402</v>
      </c>
      <c r="J266" s="134">
        <f>BK266</f>
        <v>0</v>
      </c>
      <c r="L266" s="123"/>
      <c r="M266" s="127"/>
      <c r="N266" s="128"/>
      <c r="O266" s="128"/>
      <c r="P266" s="129">
        <f>SUM(P267:P279)</f>
        <v>11.074737000000001</v>
      </c>
      <c r="Q266" s="128"/>
      <c r="R266" s="129">
        <f>SUM(R267:R279)</f>
        <v>0</v>
      </c>
      <c r="S266" s="128"/>
      <c r="T266" s="130">
        <f>SUM(T267:T279)</f>
        <v>0</v>
      </c>
      <c r="AR266" s="124" t="s">
        <v>76</v>
      </c>
      <c r="AT266" s="131" t="s">
        <v>69</v>
      </c>
      <c r="AU266" s="131" t="s">
        <v>76</v>
      </c>
      <c r="AY266" s="124" t="s">
        <v>173</v>
      </c>
      <c r="BK266" s="132">
        <f>SUM(BK267:BK279)</f>
        <v>0</v>
      </c>
    </row>
    <row r="267" spans="1:65" s="2" customFormat="1" ht="21.75" customHeight="1">
      <c r="A267" s="30"/>
      <c r="B267" s="135"/>
      <c r="C267" s="136" t="s">
        <v>319</v>
      </c>
      <c r="D267" s="136" t="s">
        <v>175</v>
      </c>
      <c r="E267" s="137" t="s">
        <v>404</v>
      </c>
      <c r="F267" s="138" t="s">
        <v>405</v>
      </c>
      <c r="G267" s="139" t="s">
        <v>239</v>
      </c>
      <c r="H267" s="140">
        <v>62.865000000000002</v>
      </c>
      <c r="I267" s="141"/>
      <c r="J267" s="141">
        <f>ROUND(I267*H267,2)</f>
        <v>0</v>
      </c>
      <c r="K267" s="138" t="s">
        <v>177</v>
      </c>
      <c r="L267" s="31"/>
      <c r="M267" s="142" t="s">
        <v>3</v>
      </c>
      <c r="N267" s="143" t="s">
        <v>41</v>
      </c>
      <c r="O267" s="144">
        <v>0.125</v>
      </c>
      <c r="P267" s="144">
        <f>O267*H267</f>
        <v>7.8581250000000002</v>
      </c>
      <c r="Q267" s="144">
        <v>0</v>
      </c>
      <c r="R267" s="144">
        <f>Q267*H267</f>
        <v>0</v>
      </c>
      <c r="S267" s="144">
        <v>0</v>
      </c>
      <c r="T267" s="145">
        <f>S267*H267</f>
        <v>0</v>
      </c>
      <c r="U267" s="30"/>
      <c r="V267" s="30"/>
      <c r="W267" s="30"/>
      <c r="X267" s="30"/>
      <c r="Y267" s="30"/>
      <c r="Z267" s="30"/>
      <c r="AA267" s="30"/>
      <c r="AB267" s="30"/>
      <c r="AC267" s="30"/>
      <c r="AD267" s="30"/>
      <c r="AE267" s="30"/>
      <c r="AR267" s="146" t="s">
        <v>178</v>
      </c>
      <c r="AT267" s="146" t="s">
        <v>175</v>
      </c>
      <c r="AU267" s="146" t="s">
        <v>79</v>
      </c>
      <c r="AY267" s="18" t="s">
        <v>173</v>
      </c>
      <c r="BE267" s="147">
        <f>IF(N267="základní",J267,0)</f>
        <v>0</v>
      </c>
      <c r="BF267" s="147">
        <f>IF(N267="snížená",J267,0)</f>
        <v>0</v>
      </c>
      <c r="BG267" s="147">
        <f>IF(N267="zákl. přenesená",J267,0)</f>
        <v>0</v>
      </c>
      <c r="BH267" s="147">
        <f>IF(N267="sníž. přenesená",J267,0)</f>
        <v>0</v>
      </c>
      <c r="BI267" s="147">
        <f>IF(N267="nulová",J267,0)</f>
        <v>0</v>
      </c>
      <c r="BJ267" s="18" t="s">
        <v>76</v>
      </c>
      <c r="BK267" s="147">
        <f>ROUND(I267*H267,2)</f>
        <v>0</v>
      </c>
      <c r="BL267" s="18" t="s">
        <v>178</v>
      </c>
      <c r="BM267" s="146" t="s">
        <v>721</v>
      </c>
    </row>
    <row r="268" spans="1:65" s="2" customFormat="1" ht="87.75">
      <c r="A268" s="30"/>
      <c r="B268" s="31"/>
      <c r="C268" s="30"/>
      <c r="D268" s="148" t="s">
        <v>179</v>
      </c>
      <c r="E268" s="30"/>
      <c r="F268" s="149" t="s">
        <v>406</v>
      </c>
      <c r="G268" s="30"/>
      <c r="H268" s="30"/>
      <c r="I268" s="30"/>
      <c r="J268" s="30"/>
      <c r="K268" s="30"/>
      <c r="L268" s="31"/>
      <c r="M268" s="150"/>
      <c r="N268" s="151"/>
      <c r="O268" s="51"/>
      <c r="P268" s="51"/>
      <c r="Q268" s="51"/>
      <c r="R268" s="51"/>
      <c r="S268" s="51"/>
      <c r="T268" s="52"/>
      <c r="U268" s="30"/>
      <c r="V268" s="30"/>
      <c r="W268" s="30"/>
      <c r="X268" s="30"/>
      <c r="Y268" s="30"/>
      <c r="Z268" s="30"/>
      <c r="AA268" s="30"/>
      <c r="AB268" s="30"/>
      <c r="AC268" s="30"/>
      <c r="AD268" s="30"/>
      <c r="AE268" s="30"/>
      <c r="AT268" s="18" t="s">
        <v>179</v>
      </c>
      <c r="AU268" s="18" t="s">
        <v>79</v>
      </c>
    </row>
    <row r="269" spans="1:65" s="2" customFormat="1" ht="33" customHeight="1">
      <c r="A269" s="30"/>
      <c r="B269" s="135"/>
      <c r="C269" s="136" t="s">
        <v>321</v>
      </c>
      <c r="D269" s="136" t="s">
        <v>175</v>
      </c>
      <c r="E269" s="137" t="s">
        <v>408</v>
      </c>
      <c r="F269" s="138" t="s">
        <v>409</v>
      </c>
      <c r="G269" s="139" t="s">
        <v>239</v>
      </c>
      <c r="H269" s="140">
        <v>536.10199999999998</v>
      </c>
      <c r="I269" s="141"/>
      <c r="J269" s="141">
        <f>ROUND(I269*H269,2)</f>
        <v>0</v>
      </c>
      <c r="K269" s="138" t="s">
        <v>177</v>
      </c>
      <c r="L269" s="31"/>
      <c r="M269" s="142" t="s">
        <v>3</v>
      </c>
      <c r="N269" s="143" t="s">
        <v>41</v>
      </c>
      <c r="O269" s="144">
        <v>6.0000000000000001E-3</v>
      </c>
      <c r="P269" s="144">
        <f>O269*H269</f>
        <v>3.216612</v>
      </c>
      <c r="Q269" s="144">
        <v>0</v>
      </c>
      <c r="R269" s="144">
        <f>Q269*H269</f>
        <v>0</v>
      </c>
      <c r="S269" s="144">
        <v>0</v>
      </c>
      <c r="T269" s="145">
        <f>S269*H269</f>
        <v>0</v>
      </c>
      <c r="U269" s="30"/>
      <c r="V269" s="30"/>
      <c r="W269" s="30"/>
      <c r="X269" s="30"/>
      <c r="Y269" s="30"/>
      <c r="Z269" s="30"/>
      <c r="AA269" s="30"/>
      <c r="AB269" s="30"/>
      <c r="AC269" s="30"/>
      <c r="AD269" s="30"/>
      <c r="AE269" s="30"/>
      <c r="AR269" s="146" t="s">
        <v>178</v>
      </c>
      <c r="AT269" s="146" t="s">
        <v>175</v>
      </c>
      <c r="AU269" s="146" t="s">
        <v>79</v>
      </c>
      <c r="AY269" s="18" t="s">
        <v>173</v>
      </c>
      <c r="BE269" s="147">
        <f>IF(N269="základní",J269,0)</f>
        <v>0</v>
      </c>
      <c r="BF269" s="147">
        <f>IF(N269="snížená",J269,0)</f>
        <v>0</v>
      </c>
      <c r="BG269" s="147">
        <f>IF(N269="zákl. přenesená",J269,0)</f>
        <v>0</v>
      </c>
      <c r="BH269" s="147">
        <f>IF(N269="sníž. přenesená",J269,0)</f>
        <v>0</v>
      </c>
      <c r="BI269" s="147">
        <f>IF(N269="nulová",J269,0)</f>
        <v>0</v>
      </c>
      <c r="BJ269" s="18" t="s">
        <v>76</v>
      </c>
      <c r="BK269" s="147">
        <f>ROUND(I269*H269,2)</f>
        <v>0</v>
      </c>
      <c r="BL269" s="18" t="s">
        <v>178</v>
      </c>
      <c r="BM269" s="146" t="s">
        <v>722</v>
      </c>
    </row>
    <row r="270" spans="1:65" s="2" customFormat="1" ht="87.75">
      <c r="A270" s="30"/>
      <c r="B270" s="31"/>
      <c r="C270" s="30"/>
      <c r="D270" s="148" t="s">
        <v>179</v>
      </c>
      <c r="E270" s="30"/>
      <c r="F270" s="149" t="s">
        <v>406</v>
      </c>
      <c r="G270" s="30"/>
      <c r="H270" s="30"/>
      <c r="I270" s="30"/>
      <c r="J270" s="30"/>
      <c r="K270" s="30"/>
      <c r="L270" s="31"/>
      <c r="M270" s="150"/>
      <c r="N270" s="151"/>
      <c r="O270" s="51"/>
      <c r="P270" s="51"/>
      <c r="Q270" s="51"/>
      <c r="R270" s="51"/>
      <c r="S270" s="51"/>
      <c r="T270" s="52"/>
      <c r="U270" s="30"/>
      <c r="V270" s="30"/>
      <c r="W270" s="30"/>
      <c r="X270" s="30"/>
      <c r="Y270" s="30"/>
      <c r="Z270" s="30"/>
      <c r="AA270" s="30"/>
      <c r="AB270" s="30"/>
      <c r="AC270" s="30"/>
      <c r="AD270" s="30"/>
      <c r="AE270" s="30"/>
      <c r="AT270" s="18" t="s">
        <v>179</v>
      </c>
      <c r="AU270" s="18" t="s">
        <v>79</v>
      </c>
    </row>
    <row r="271" spans="1:65" s="13" customFormat="1">
      <c r="B271" s="152"/>
      <c r="D271" s="148" t="s">
        <v>181</v>
      </c>
      <c r="E271" s="153" t="s">
        <v>3</v>
      </c>
      <c r="F271" s="154" t="s">
        <v>723</v>
      </c>
      <c r="H271" s="153" t="s">
        <v>3</v>
      </c>
      <c r="L271" s="152"/>
      <c r="M271" s="155"/>
      <c r="N271" s="156"/>
      <c r="O271" s="156"/>
      <c r="P271" s="156"/>
      <c r="Q271" s="156"/>
      <c r="R271" s="156"/>
      <c r="S271" s="156"/>
      <c r="T271" s="157"/>
      <c r="AT271" s="153" t="s">
        <v>181</v>
      </c>
      <c r="AU271" s="153" t="s">
        <v>79</v>
      </c>
      <c r="AV271" s="13" t="s">
        <v>76</v>
      </c>
      <c r="AW271" s="13" t="s">
        <v>31</v>
      </c>
      <c r="AX271" s="13" t="s">
        <v>70</v>
      </c>
      <c r="AY271" s="153" t="s">
        <v>173</v>
      </c>
    </row>
    <row r="272" spans="1:65" s="14" customFormat="1">
      <c r="B272" s="158"/>
      <c r="D272" s="148" t="s">
        <v>181</v>
      </c>
      <c r="E272" s="159" t="s">
        <v>3</v>
      </c>
      <c r="F272" s="160" t="s">
        <v>724</v>
      </c>
      <c r="H272" s="161">
        <v>536.10199999999998</v>
      </c>
      <c r="L272" s="158"/>
      <c r="M272" s="162"/>
      <c r="N272" s="163"/>
      <c r="O272" s="163"/>
      <c r="P272" s="163"/>
      <c r="Q272" s="163"/>
      <c r="R272" s="163"/>
      <c r="S272" s="163"/>
      <c r="T272" s="164"/>
      <c r="AT272" s="159" t="s">
        <v>181</v>
      </c>
      <c r="AU272" s="159" t="s">
        <v>79</v>
      </c>
      <c r="AV272" s="14" t="s">
        <v>79</v>
      </c>
      <c r="AW272" s="14" t="s">
        <v>31</v>
      </c>
      <c r="AX272" s="14" t="s">
        <v>76</v>
      </c>
      <c r="AY272" s="159" t="s">
        <v>173</v>
      </c>
    </row>
    <row r="273" spans="1:65" s="2" customFormat="1" ht="33" customHeight="1">
      <c r="A273" s="30"/>
      <c r="B273" s="135"/>
      <c r="C273" s="136" t="s">
        <v>322</v>
      </c>
      <c r="D273" s="136" t="s">
        <v>175</v>
      </c>
      <c r="E273" s="137" t="s">
        <v>566</v>
      </c>
      <c r="F273" s="138" t="s">
        <v>567</v>
      </c>
      <c r="G273" s="139" t="s">
        <v>239</v>
      </c>
      <c r="H273" s="140">
        <v>8.2409999999999997</v>
      </c>
      <c r="I273" s="141"/>
      <c r="J273" s="141">
        <f>ROUND(I273*H273,2)</f>
        <v>0</v>
      </c>
      <c r="K273" s="138" t="s">
        <v>177</v>
      </c>
      <c r="L273" s="31"/>
      <c r="M273" s="142" t="s">
        <v>3</v>
      </c>
      <c r="N273" s="143" t="s">
        <v>41</v>
      </c>
      <c r="O273" s="144">
        <v>0</v>
      </c>
      <c r="P273" s="144">
        <f>O273*H273</f>
        <v>0</v>
      </c>
      <c r="Q273" s="144">
        <v>0</v>
      </c>
      <c r="R273" s="144">
        <f>Q273*H273</f>
        <v>0</v>
      </c>
      <c r="S273" s="144">
        <v>0</v>
      </c>
      <c r="T273" s="145">
        <f>S273*H273</f>
        <v>0</v>
      </c>
      <c r="U273" s="30"/>
      <c r="V273" s="30"/>
      <c r="W273" s="30"/>
      <c r="X273" s="30"/>
      <c r="Y273" s="30"/>
      <c r="Z273" s="30"/>
      <c r="AA273" s="30"/>
      <c r="AB273" s="30"/>
      <c r="AC273" s="30"/>
      <c r="AD273" s="30"/>
      <c r="AE273" s="30"/>
      <c r="AR273" s="146" t="s">
        <v>178</v>
      </c>
      <c r="AT273" s="146" t="s">
        <v>175</v>
      </c>
      <c r="AU273" s="146" t="s">
        <v>79</v>
      </c>
      <c r="AY273" s="18" t="s">
        <v>173</v>
      </c>
      <c r="BE273" s="147">
        <f>IF(N273="základní",J273,0)</f>
        <v>0</v>
      </c>
      <c r="BF273" s="147">
        <f>IF(N273="snížená",J273,0)</f>
        <v>0</v>
      </c>
      <c r="BG273" s="147">
        <f>IF(N273="zákl. přenesená",J273,0)</f>
        <v>0</v>
      </c>
      <c r="BH273" s="147">
        <f>IF(N273="sníž. přenesená",J273,0)</f>
        <v>0</v>
      </c>
      <c r="BI273" s="147">
        <f>IF(N273="nulová",J273,0)</f>
        <v>0</v>
      </c>
      <c r="BJ273" s="18" t="s">
        <v>76</v>
      </c>
      <c r="BK273" s="147">
        <f>ROUND(I273*H273,2)</f>
        <v>0</v>
      </c>
      <c r="BL273" s="18" t="s">
        <v>178</v>
      </c>
      <c r="BM273" s="146" t="s">
        <v>725</v>
      </c>
    </row>
    <row r="274" spans="1:65" s="2" customFormat="1" ht="97.5">
      <c r="A274" s="30"/>
      <c r="B274" s="31"/>
      <c r="C274" s="30"/>
      <c r="D274" s="148" t="s">
        <v>179</v>
      </c>
      <c r="E274" s="30"/>
      <c r="F274" s="149" t="s">
        <v>414</v>
      </c>
      <c r="G274" s="30"/>
      <c r="H274" s="30"/>
      <c r="I274" s="30"/>
      <c r="J274" s="30"/>
      <c r="K274" s="30"/>
      <c r="L274" s="31"/>
      <c r="M274" s="150"/>
      <c r="N274" s="151"/>
      <c r="O274" s="51"/>
      <c r="P274" s="51"/>
      <c r="Q274" s="51"/>
      <c r="R274" s="51"/>
      <c r="S274" s="51"/>
      <c r="T274" s="52"/>
      <c r="U274" s="30"/>
      <c r="V274" s="30"/>
      <c r="W274" s="30"/>
      <c r="X274" s="30"/>
      <c r="Y274" s="30"/>
      <c r="Z274" s="30"/>
      <c r="AA274" s="30"/>
      <c r="AB274" s="30"/>
      <c r="AC274" s="30"/>
      <c r="AD274" s="30"/>
      <c r="AE274" s="30"/>
      <c r="AT274" s="18" t="s">
        <v>179</v>
      </c>
      <c r="AU274" s="18" t="s">
        <v>79</v>
      </c>
    </row>
    <row r="275" spans="1:65" s="14" customFormat="1">
      <c r="B275" s="158"/>
      <c r="D275" s="148" t="s">
        <v>181</v>
      </c>
      <c r="E275" s="159" t="s">
        <v>3</v>
      </c>
      <c r="F275" s="160" t="s">
        <v>726</v>
      </c>
      <c r="H275" s="161">
        <v>8.2409999999999997</v>
      </c>
      <c r="L275" s="158"/>
      <c r="M275" s="162"/>
      <c r="N275" s="163"/>
      <c r="O275" s="163"/>
      <c r="P275" s="163"/>
      <c r="Q275" s="163"/>
      <c r="R275" s="163"/>
      <c r="S275" s="163"/>
      <c r="T275" s="164"/>
      <c r="AT275" s="159" t="s">
        <v>181</v>
      </c>
      <c r="AU275" s="159" t="s">
        <v>79</v>
      </c>
      <c r="AV275" s="14" t="s">
        <v>79</v>
      </c>
      <c r="AW275" s="14" t="s">
        <v>31</v>
      </c>
      <c r="AX275" s="14" t="s">
        <v>70</v>
      </c>
      <c r="AY275" s="159" t="s">
        <v>173</v>
      </c>
    </row>
    <row r="276" spans="1:65" s="15" customFormat="1">
      <c r="B276" s="165"/>
      <c r="D276" s="148" t="s">
        <v>181</v>
      </c>
      <c r="E276" s="166" t="s">
        <v>3</v>
      </c>
      <c r="F276" s="167" t="s">
        <v>188</v>
      </c>
      <c r="H276" s="168">
        <v>8.2409999999999997</v>
      </c>
      <c r="L276" s="165"/>
      <c r="M276" s="169"/>
      <c r="N276" s="170"/>
      <c r="O276" s="170"/>
      <c r="P276" s="170"/>
      <c r="Q276" s="170"/>
      <c r="R276" s="170"/>
      <c r="S276" s="170"/>
      <c r="T276" s="171"/>
      <c r="AT276" s="166" t="s">
        <v>181</v>
      </c>
      <c r="AU276" s="166" t="s">
        <v>79</v>
      </c>
      <c r="AV276" s="15" t="s">
        <v>178</v>
      </c>
      <c r="AW276" s="15" t="s">
        <v>31</v>
      </c>
      <c r="AX276" s="15" t="s">
        <v>76</v>
      </c>
      <c r="AY276" s="166" t="s">
        <v>173</v>
      </c>
    </row>
    <row r="277" spans="1:65" s="2" customFormat="1" ht="33" customHeight="1">
      <c r="A277" s="30"/>
      <c r="B277" s="135"/>
      <c r="C277" s="136" t="s">
        <v>324</v>
      </c>
      <c r="D277" s="136" t="s">
        <v>175</v>
      </c>
      <c r="E277" s="137" t="s">
        <v>727</v>
      </c>
      <c r="F277" s="138" t="s">
        <v>728</v>
      </c>
      <c r="G277" s="139" t="s">
        <v>239</v>
      </c>
      <c r="H277" s="140">
        <v>22.41</v>
      </c>
      <c r="I277" s="141"/>
      <c r="J277" s="141">
        <f>ROUND(I277*H277,2)</f>
        <v>0</v>
      </c>
      <c r="K277" s="138" t="s">
        <v>177</v>
      </c>
      <c r="L277" s="31"/>
      <c r="M277" s="142" t="s">
        <v>3</v>
      </c>
      <c r="N277" s="143" t="s">
        <v>41</v>
      </c>
      <c r="O277" s="144">
        <v>0</v>
      </c>
      <c r="P277" s="144">
        <f>O277*H277</f>
        <v>0</v>
      </c>
      <c r="Q277" s="144">
        <v>0</v>
      </c>
      <c r="R277" s="144">
        <f>Q277*H277</f>
        <v>0</v>
      </c>
      <c r="S277" s="144">
        <v>0</v>
      </c>
      <c r="T277" s="145">
        <f>S277*H277</f>
        <v>0</v>
      </c>
      <c r="U277" s="30"/>
      <c r="V277" s="30"/>
      <c r="W277" s="30"/>
      <c r="X277" s="30"/>
      <c r="Y277" s="30"/>
      <c r="Z277" s="30"/>
      <c r="AA277" s="30"/>
      <c r="AB277" s="30"/>
      <c r="AC277" s="30"/>
      <c r="AD277" s="30"/>
      <c r="AE277" s="30"/>
      <c r="AR277" s="146" t="s">
        <v>178</v>
      </c>
      <c r="AT277" s="146" t="s">
        <v>175</v>
      </c>
      <c r="AU277" s="146" t="s">
        <v>79</v>
      </c>
      <c r="AY277" s="18" t="s">
        <v>173</v>
      </c>
      <c r="BE277" s="147">
        <f>IF(N277="základní",J277,0)</f>
        <v>0</v>
      </c>
      <c r="BF277" s="147">
        <f>IF(N277="snížená",J277,0)</f>
        <v>0</v>
      </c>
      <c r="BG277" s="147">
        <f>IF(N277="zákl. přenesená",J277,0)</f>
        <v>0</v>
      </c>
      <c r="BH277" s="147">
        <f>IF(N277="sníž. přenesená",J277,0)</f>
        <v>0</v>
      </c>
      <c r="BI277" s="147">
        <f>IF(N277="nulová",J277,0)</f>
        <v>0</v>
      </c>
      <c r="BJ277" s="18" t="s">
        <v>76</v>
      </c>
      <c r="BK277" s="147">
        <f>ROUND(I277*H277,2)</f>
        <v>0</v>
      </c>
      <c r="BL277" s="18" t="s">
        <v>178</v>
      </c>
      <c r="BM277" s="146" t="s">
        <v>729</v>
      </c>
    </row>
    <row r="278" spans="1:65" s="14" customFormat="1">
      <c r="B278" s="158"/>
      <c r="D278" s="148" t="s">
        <v>181</v>
      </c>
      <c r="E278" s="159" t="s">
        <v>3</v>
      </c>
      <c r="F278" s="160" t="s">
        <v>730</v>
      </c>
      <c r="H278" s="161">
        <v>22.41</v>
      </c>
      <c r="L278" s="158"/>
      <c r="M278" s="162"/>
      <c r="N278" s="163"/>
      <c r="O278" s="163"/>
      <c r="P278" s="163"/>
      <c r="Q278" s="163"/>
      <c r="R278" s="163"/>
      <c r="S278" s="163"/>
      <c r="T278" s="164"/>
      <c r="AT278" s="159" t="s">
        <v>181</v>
      </c>
      <c r="AU278" s="159" t="s">
        <v>79</v>
      </c>
      <c r="AV278" s="14" t="s">
        <v>79</v>
      </c>
      <c r="AW278" s="14" t="s">
        <v>31</v>
      </c>
      <c r="AX278" s="14" t="s">
        <v>70</v>
      </c>
      <c r="AY278" s="159" t="s">
        <v>173</v>
      </c>
    </row>
    <row r="279" spans="1:65" s="15" customFormat="1">
      <c r="B279" s="165"/>
      <c r="D279" s="148" t="s">
        <v>181</v>
      </c>
      <c r="E279" s="166" t="s">
        <v>3</v>
      </c>
      <c r="F279" s="167" t="s">
        <v>188</v>
      </c>
      <c r="H279" s="168">
        <v>22.41</v>
      </c>
      <c r="L279" s="165"/>
      <c r="M279" s="169"/>
      <c r="N279" s="170"/>
      <c r="O279" s="170"/>
      <c r="P279" s="170"/>
      <c r="Q279" s="170"/>
      <c r="R279" s="170"/>
      <c r="S279" s="170"/>
      <c r="T279" s="171"/>
      <c r="AT279" s="166" t="s">
        <v>181</v>
      </c>
      <c r="AU279" s="166" t="s">
        <v>79</v>
      </c>
      <c r="AV279" s="15" t="s">
        <v>178</v>
      </c>
      <c r="AW279" s="15" t="s">
        <v>31</v>
      </c>
      <c r="AX279" s="15" t="s">
        <v>76</v>
      </c>
      <c r="AY279" s="166" t="s">
        <v>173</v>
      </c>
    </row>
    <row r="280" spans="1:65" s="12" customFormat="1" ht="22.9" customHeight="1">
      <c r="B280" s="123"/>
      <c r="D280" s="124" t="s">
        <v>69</v>
      </c>
      <c r="E280" s="133" t="s">
        <v>417</v>
      </c>
      <c r="F280" s="133" t="s">
        <v>418</v>
      </c>
      <c r="J280" s="134">
        <f>BK280</f>
        <v>0</v>
      </c>
      <c r="L280" s="123"/>
      <c r="M280" s="127"/>
      <c r="N280" s="128"/>
      <c r="O280" s="128"/>
      <c r="P280" s="129">
        <f>SUM(P281:P282)</f>
        <v>11.594478000000001</v>
      </c>
      <c r="Q280" s="128"/>
      <c r="R280" s="129">
        <f>SUM(R281:R282)</f>
        <v>0</v>
      </c>
      <c r="S280" s="128"/>
      <c r="T280" s="130">
        <f>SUM(T281:T282)</f>
        <v>0</v>
      </c>
      <c r="AR280" s="124" t="s">
        <v>76</v>
      </c>
      <c r="AT280" s="131" t="s">
        <v>69</v>
      </c>
      <c r="AU280" s="131" t="s">
        <v>76</v>
      </c>
      <c r="AY280" s="124" t="s">
        <v>173</v>
      </c>
      <c r="BK280" s="132">
        <f>SUM(BK281:BK282)</f>
        <v>0</v>
      </c>
    </row>
    <row r="281" spans="1:65" s="2" customFormat="1" ht="33" customHeight="1">
      <c r="A281" s="30"/>
      <c r="B281" s="135"/>
      <c r="C281" s="136" t="s">
        <v>329</v>
      </c>
      <c r="D281" s="136" t="s">
        <v>175</v>
      </c>
      <c r="E281" s="137" t="s">
        <v>420</v>
      </c>
      <c r="F281" s="138" t="s">
        <v>421</v>
      </c>
      <c r="G281" s="139" t="s">
        <v>239</v>
      </c>
      <c r="H281" s="140">
        <v>102.60599999999999</v>
      </c>
      <c r="I281" s="141"/>
      <c r="J281" s="141">
        <f>ROUND(I281*H281,2)</f>
        <v>0</v>
      </c>
      <c r="K281" s="138" t="s">
        <v>177</v>
      </c>
      <c r="L281" s="31"/>
      <c r="M281" s="142" t="s">
        <v>3</v>
      </c>
      <c r="N281" s="143" t="s">
        <v>41</v>
      </c>
      <c r="O281" s="144">
        <v>0.113</v>
      </c>
      <c r="P281" s="144">
        <f>O281*H281</f>
        <v>11.594478000000001</v>
      </c>
      <c r="Q281" s="144">
        <v>0</v>
      </c>
      <c r="R281" s="144">
        <f>Q281*H281</f>
        <v>0</v>
      </c>
      <c r="S281" s="144">
        <v>0</v>
      </c>
      <c r="T281" s="145">
        <f>S281*H281</f>
        <v>0</v>
      </c>
      <c r="U281" s="30"/>
      <c r="V281" s="30"/>
      <c r="W281" s="30"/>
      <c r="X281" s="30"/>
      <c r="Y281" s="30"/>
      <c r="Z281" s="30"/>
      <c r="AA281" s="30"/>
      <c r="AB281" s="30"/>
      <c r="AC281" s="30"/>
      <c r="AD281" s="30"/>
      <c r="AE281" s="30"/>
      <c r="AR281" s="146" t="s">
        <v>178</v>
      </c>
      <c r="AT281" s="146" t="s">
        <v>175</v>
      </c>
      <c r="AU281" s="146" t="s">
        <v>79</v>
      </c>
      <c r="AY281" s="18" t="s">
        <v>173</v>
      </c>
      <c r="BE281" s="147">
        <f>IF(N281="základní",J281,0)</f>
        <v>0</v>
      </c>
      <c r="BF281" s="147">
        <f>IF(N281="snížená",J281,0)</f>
        <v>0</v>
      </c>
      <c r="BG281" s="147">
        <f>IF(N281="zákl. přenesená",J281,0)</f>
        <v>0</v>
      </c>
      <c r="BH281" s="147">
        <f>IF(N281="sníž. přenesená",J281,0)</f>
        <v>0</v>
      </c>
      <c r="BI281" s="147">
        <f>IF(N281="nulová",J281,0)</f>
        <v>0</v>
      </c>
      <c r="BJ281" s="18" t="s">
        <v>76</v>
      </c>
      <c r="BK281" s="147">
        <f>ROUND(I281*H281,2)</f>
        <v>0</v>
      </c>
      <c r="BL281" s="18" t="s">
        <v>178</v>
      </c>
      <c r="BM281" s="146" t="s">
        <v>731</v>
      </c>
    </row>
    <row r="282" spans="1:65" s="2" customFormat="1" ht="39">
      <c r="A282" s="30"/>
      <c r="B282" s="31"/>
      <c r="C282" s="30"/>
      <c r="D282" s="148" t="s">
        <v>179</v>
      </c>
      <c r="E282" s="30"/>
      <c r="F282" s="149" t="s">
        <v>422</v>
      </c>
      <c r="G282" s="30"/>
      <c r="H282" s="30"/>
      <c r="I282" s="30"/>
      <c r="J282" s="30"/>
      <c r="K282" s="30"/>
      <c r="L282" s="31"/>
      <c r="M282" s="150"/>
      <c r="N282" s="151"/>
      <c r="O282" s="51"/>
      <c r="P282" s="51"/>
      <c r="Q282" s="51"/>
      <c r="R282" s="51"/>
      <c r="S282" s="51"/>
      <c r="T282" s="52"/>
      <c r="U282" s="30"/>
      <c r="V282" s="30"/>
      <c r="W282" s="30"/>
      <c r="X282" s="30"/>
      <c r="Y282" s="30"/>
      <c r="Z282" s="30"/>
      <c r="AA282" s="30"/>
      <c r="AB282" s="30"/>
      <c r="AC282" s="30"/>
      <c r="AD282" s="30"/>
      <c r="AE282" s="30"/>
      <c r="AT282" s="18" t="s">
        <v>179</v>
      </c>
      <c r="AU282" s="18" t="s">
        <v>79</v>
      </c>
    </row>
    <row r="283" spans="1:65" s="12" customFormat="1" ht="25.9" customHeight="1">
      <c r="B283" s="123"/>
      <c r="D283" s="124" t="s">
        <v>69</v>
      </c>
      <c r="E283" s="125" t="s">
        <v>423</v>
      </c>
      <c r="F283" s="125" t="s">
        <v>424</v>
      </c>
      <c r="J283" s="126">
        <f>BK283</f>
        <v>0</v>
      </c>
      <c r="L283" s="123"/>
      <c r="M283" s="127"/>
      <c r="N283" s="128"/>
      <c r="O283" s="128"/>
      <c r="P283" s="129">
        <f>P284</f>
        <v>6.4890140000000001</v>
      </c>
      <c r="Q283" s="128"/>
      <c r="R283" s="129">
        <f>R284</f>
        <v>4.2269600000000004E-2</v>
      </c>
      <c r="S283" s="128"/>
      <c r="T283" s="130">
        <f>T284</f>
        <v>0</v>
      </c>
      <c r="AR283" s="124" t="s">
        <v>79</v>
      </c>
      <c r="AT283" s="131" t="s">
        <v>69</v>
      </c>
      <c r="AU283" s="131" t="s">
        <v>70</v>
      </c>
      <c r="AY283" s="124" t="s">
        <v>173</v>
      </c>
      <c r="BK283" s="132">
        <f>BK284</f>
        <v>0</v>
      </c>
    </row>
    <row r="284" spans="1:65" s="12" customFormat="1" ht="22.9" customHeight="1">
      <c r="B284" s="123"/>
      <c r="D284" s="124" t="s">
        <v>69</v>
      </c>
      <c r="E284" s="133" t="s">
        <v>425</v>
      </c>
      <c r="F284" s="133" t="s">
        <v>426</v>
      </c>
      <c r="J284" s="134">
        <f>BK284</f>
        <v>0</v>
      </c>
      <c r="L284" s="123"/>
      <c r="M284" s="127"/>
      <c r="N284" s="128"/>
      <c r="O284" s="128"/>
      <c r="P284" s="129">
        <f>SUM(P285:P307)</f>
        <v>6.4890140000000001</v>
      </c>
      <c r="Q284" s="128"/>
      <c r="R284" s="129">
        <f>SUM(R285:R307)</f>
        <v>4.2269600000000004E-2</v>
      </c>
      <c r="S284" s="128"/>
      <c r="T284" s="130">
        <f>SUM(T285:T307)</f>
        <v>0</v>
      </c>
      <c r="AR284" s="124" t="s">
        <v>79</v>
      </c>
      <c r="AT284" s="131" t="s">
        <v>69</v>
      </c>
      <c r="AU284" s="131" t="s">
        <v>76</v>
      </c>
      <c r="AY284" s="124" t="s">
        <v>173</v>
      </c>
      <c r="BK284" s="132">
        <f>SUM(BK285:BK307)</f>
        <v>0</v>
      </c>
    </row>
    <row r="285" spans="1:65" s="2" customFormat="1" ht="33" customHeight="1">
      <c r="A285" s="30"/>
      <c r="B285" s="135"/>
      <c r="C285" s="136" t="s">
        <v>333</v>
      </c>
      <c r="D285" s="136" t="s">
        <v>175</v>
      </c>
      <c r="E285" s="137" t="s">
        <v>732</v>
      </c>
      <c r="F285" s="138" t="s">
        <v>733</v>
      </c>
      <c r="G285" s="139" t="s">
        <v>176</v>
      </c>
      <c r="H285" s="140">
        <v>22.94</v>
      </c>
      <c r="I285" s="141"/>
      <c r="J285" s="141">
        <f>ROUND(I285*H285,2)</f>
        <v>0</v>
      </c>
      <c r="K285" s="138" t="s">
        <v>177</v>
      </c>
      <c r="L285" s="31"/>
      <c r="M285" s="142" t="s">
        <v>3</v>
      </c>
      <c r="N285" s="143" t="s">
        <v>41</v>
      </c>
      <c r="O285" s="144">
        <v>2.4E-2</v>
      </c>
      <c r="P285" s="144">
        <f>O285*H285</f>
        <v>0.55056000000000005</v>
      </c>
      <c r="Q285" s="144">
        <v>0</v>
      </c>
      <c r="R285" s="144">
        <f>Q285*H285</f>
        <v>0</v>
      </c>
      <c r="S285" s="144">
        <v>0</v>
      </c>
      <c r="T285" s="145">
        <f>S285*H285</f>
        <v>0</v>
      </c>
      <c r="U285" s="30"/>
      <c r="V285" s="30"/>
      <c r="W285" s="30"/>
      <c r="X285" s="30"/>
      <c r="Y285" s="30"/>
      <c r="Z285" s="30"/>
      <c r="AA285" s="30"/>
      <c r="AB285" s="30"/>
      <c r="AC285" s="30"/>
      <c r="AD285" s="30"/>
      <c r="AE285" s="30"/>
      <c r="AR285" s="146" t="s">
        <v>245</v>
      </c>
      <c r="AT285" s="146" t="s">
        <v>175</v>
      </c>
      <c r="AU285" s="146" t="s">
        <v>79</v>
      </c>
      <c r="AY285" s="18" t="s">
        <v>173</v>
      </c>
      <c r="BE285" s="147">
        <f>IF(N285="základní",J285,0)</f>
        <v>0</v>
      </c>
      <c r="BF285" s="147">
        <f>IF(N285="snížená",J285,0)</f>
        <v>0</v>
      </c>
      <c r="BG285" s="147">
        <f>IF(N285="zákl. přenesená",J285,0)</f>
        <v>0</v>
      </c>
      <c r="BH285" s="147">
        <f>IF(N285="sníž. přenesená",J285,0)</f>
        <v>0</v>
      </c>
      <c r="BI285" s="147">
        <f>IF(N285="nulová",J285,0)</f>
        <v>0</v>
      </c>
      <c r="BJ285" s="18" t="s">
        <v>76</v>
      </c>
      <c r="BK285" s="147">
        <f>ROUND(I285*H285,2)</f>
        <v>0</v>
      </c>
      <c r="BL285" s="18" t="s">
        <v>245</v>
      </c>
      <c r="BM285" s="146" t="s">
        <v>734</v>
      </c>
    </row>
    <row r="286" spans="1:65" s="2" customFormat="1" ht="39">
      <c r="A286" s="30"/>
      <c r="B286" s="31"/>
      <c r="C286" s="30"/>
      <c r="D286" s="148" t="s">
        <v>179</v>
      </c>
      <c r="E286" s="30"/>
      <c r="F286" s="149" t="s">
        <v>430</v>
      </c>
      <c r="G286" s="30"/>
      <c r="H286" s="30"/>
      <c r="I286" s="30"/>
      <c r="J286" s="30"/>
      <c r="K286" s="30"/>
      <c r="L286" s="31"/>
      <c r="M286" s="150"/>
      <c r="N286" s="151"/>
      <c r="O286" s="51"/>
      <c r="P286" s="51"/>
      <c r="Q286" s="51"/>
      <c r="R286" s="51"/>
      <c r="S286" s="51"/>
      <c r="T286" s="52"/>
      <c r="U286" s="30"/>
      <c r="V286" s="30"/>
      <c r="W286" s="30"/>
      <c r="X286" s="30"/>
      <c r="Y286" s="30"/>
      <c r="Z286" s="30"/>
      <c r="AA286" s="30"/>
      <c r="AB286" s="30"/>
      <c r="AC286" s="30"/>
      <c r="AD286" s="30"/>
      <c r="AE286" s="30"/>
      <c r="AT286" s="18" t="s">
        <v>179</v>
      </c>
      <c r="AU286" s="18" t="s">
        <v>79</v>
      </c>
    </row>
    <row r="287" spans="1:65" s="13" customFormat="1">
      <c r="B287" s="152"/>
      <c r="D287" s="148" t="s">
        <v>181</v>
      </c>
      <c r="E287" s="153" t="s">
        <v>3</v>
      </c>
      <c r="F287" s="154" t="s">
        <v>735</v>
      </c>
      <c r="H287" s="153" t="s">
        <v>3</v>
      </c>
      <c r="L287" s="152"/>
      <c r="M287" s="155"/>
      <c r="N287" s="156"/>
      <c r="O287" s="156"/>
      <c r="P287" s="156"/>
      <c r="Q287" s="156"/>
      <c r="R287" s="156"/>
      <c r="S287" s="156"/>
      <c r="T287" s="157"/>
      <c r="AT287" s="153" t="s">
        <v>181</v>
      </c>
      <c r="AU287" s="153" t="s">
        <v>79</v>
      </c>
      <c r="AV287" s="13" t="s">
        <v>76</v>
      </c>
      <c r="AW287" s="13" t="s">
        <v>31</v>
      </c>
      <c r="AX287" s="13" t="s">
        <v>70</v>
      </c>
      <c r="AY287" s="153" t="s">
        <v>173</v>
      </c>
    </row>
    <row r="288" spans="1:65" s="14" customFormat="1">
      <c r="B288" s="158"/>
      <c r="D288" s="148" t="s">
        <v>181</v>
      </c>
      <c r="E288" s="159" t="s">
        <v>3</v>
      </c>
      <c r="F288" s="160" t="s">
        <v>736</v>
      </c>
      <c r="H288" s="161">
        <v>22.94</v>
      </c>
      <c r="L288" s="158"/>
      <c r="M288" s="162"/>
      <c r="N288" s="163"/>
      <c r="O288" s="163"/>
      <c r="P288" s="163"/>
      <c r="Q288" s="163"/>
      <c r="R288" s="163"/>
      <c r="S288" s="163"/>
      <c r="T288" s="164"/>
      <c r="AT288" s="159" t="s">
        <v>181</v>
      </c>
      <c r="AU288" s="159" t="s">
        <v>79</v>
      </c>
      <c r="AV288" s="14" t="s">
        <v>79</v>
      </c>
      <c r="AW288" s="14" t="s">
        <v>31</v>
      </c>
      <c r="AX288" s="14" t="s">
        <v>70</v>
      </c>
      <c r="AY288" s="159" t="s">
        <v>173</v>
      </c>
    </row>
    <row r="289" spans="1:65" s="15" customFormat="1">
      <c r="B289" s="165"/>
      <c r="D289" s="148" t="s">
        <v>181</v>
      </c>
      <c r="E289" s="166" t="s">
        <v>3</v>
      </c>
      <c r="F289" s="167" t="s">
        <v>188</v>
      </c>
      <c r="H289" s="168">
        <v>22.94</v>
      </c>
      <c r="L289" s="165"/>
      <c r="M289" s="169"/>
      <c r="N289" s="170"/>
      <c r="O289" s="170"/>
      <c r="P289" s="170"/>
      <c r="Q289" s="170"/>
      <c r="R289" s="170"/>
      <c r="S289" s="170"/>
      <c r="T289" s="171"/>
      <c r="AT289" s="166" t="s">
        <v>181</v>
      </c>
      <c r="AU289" s="166" t="s">
        <v>79</v>
      </c>
      <c r="AV289" s="15" t="s">
        <v>178</v>
      </c>
      <c r="AW289" s="15" t="s">
        <v>31</v>
      </c>
      <c r="AX289" s="15" t="s">
        <v>76</v>
      </c>
      <c r="AY289" s="166" t="s">
        <v>173</v>
      </c>
    </row>
    <row r="290" spans="1:65" s="2" customFormat="1" ht="16.5" customHeight="1">
      <c r="A290" s="30"/>
      <c r="B290" s="135"/>
      <c r="C290" s="172" t="s">
        <v>337</v>
      </c>
      <c r="D290" s="172" t="s">
        <v>246</v>
      </c>
      <c r="E290" s="173" t="s">
        <v>432</v>
      </c>
      <c r="F290" s="174" t="s">
        <v>433</v>
      </c>
      <c r="G290" s="175" t="s">
        <v>239</v>
      </c>
      <c r="H290" s="176">
        <v>7.0000000000000001E-3</v>
      </c>
      <c r="I290" s="177"/>
      <c r="J290" s="177">
        <f>ROUND(I290*H290,2)</f>
        <v>0</v>
      </c>
      <c r="K290" s="174" t="s">
        <v>177</v>
      </c>
      <c r="L290" s="178"/>
      <c r="M290" s="179" t="s">
        <v>3</v>
      </c>
      <c r="N290" s="180" t="s">
        <v>41</v>
      </c>
      <c r="O290" s="144">
        <v>0</v>
      </c>
      <c r="P290" s="144">
        <f>O290*H290</f>
        <v>0</v>
      </c>
      <c r="Q290" s="144">
        <v>1</v>
      </c>
      <c r="R290" s="144">
        <f>Q290*H290</f>
        <v>7.0000000000000001E-3</v>
      </c>
      <c r="S290" s="144">
        <v>0</v>
      </c>
      <c r="T290" s="145">
        <f>S290*H290</f>
        <v>0</v>
      </c>
      <c r="U290" s="30"/>
      <c r="V290" s="30"/>
      <c r="W290" s="30"/>
      <c r="X290" s="30"/>
      <c r="Y290" s="30"/>
      <c r="Z290" s="30"/>
      <c r="AA290" s="30"/>
      <c r="AB290" s="30"/>
      <c r="AC290" s="30"/>
      <c r="AD290" s="30"/>
      <c r="AE290" s="30"/>
      <c r="AR290" s="146" t="s">
        <v>301</v>
      </c>
      <c r="AT290" s="146" t="s">
        <v>246</v>
      </c>
      <c r="AU290" s="146" t="s">
        <v>79</v>
      </c>
      <c r="AY290" s="18" t="s">
        <v>173</v>
      </c>
      <c r="BE290" s="147">
        <f>IF(N290="základní",J290,0)</f>
        <v>0</v>
      </c>
      <c r="BF290" s="147">
        <f>IF(N290="snížená",J290,0)</f>
        <v>0</v>
      </c>
      <c r="BG290" s="147">
        <f>IF(N290="zákl. přenesená",J290,0)</f>
        <v>0</v>
      </c>
      <c r="BH290" s="147">
        <f>IF(N290="sníž. přenesená",J290,0)</f>
        <v>0</v>
      </c>
      <c r="BI290" s="147">
        <f>IF(N290="nulová",J290,0)</f>
        <v>0</v>
      </c>
      <c r="BJ290" s="18" t="s">
        <v>76</v>
      </c>
      <c r="BK290" s="147">
        <f>ROUND(I290*H290,2)</f>
        <v>0</v>
      </c>
      <c r="BL290" s="18" t="s">
        <v>245</v>
      </c>
      <c r="BM290" s="146" t="s">
        <v>737</v>
      </c>
    </row>
    <row r="291" spans="1:65" s="14" customFormat="1">
      <c r="B291" s="158"/>
      <c r="D291" s="148" t="s">
        <v>181</v>
      </c>
      <c r="F291" s="160" t="s">
        <v>738</v>
      </c>
      <c r="H291" s="161">
        <v>7.0000000000000001E-3</v>
      </c>
      <c r="L291" s="158"/>
      <c r="M291" s="162"/>
      <c r="N291" s="163"/>
      <c r="O291" s="163"/>
      <c r="P291" s="163"/>
      <c r="Q291" s="163"/>
      <c r="R291" s="163"/>
      <c r="S291" s="163"/>
      <c r="T291" s="164"/>
      <c r="AT291" s="159" t="s">
        <v>181</v>
      </c>
      <c r="AU291" s="159" t="s">
        <v>79</v>
      </c>
      <c r="AV291" s="14" t="s">
        <v>79</v>
      </c>
      <c r="AW291" s="14" t="s">
        <v>4</v>
      </c>
      <c r="AX291" s="14" t="s">
        <v>76</v>
      </c>
      <c r="AY291" s="159" t="s">
        <v>173</v>
      </c>
    </row>
    <row r="292" spans="1:65" s="2" customFormat="1" ht="33" customHeight="1">
      <c r="A292" s="30"/>
      <c r="B292" s="135"/>
      <c r="C292" s="136" t="s">
        <v>338</v>
      </c>
      <c r="D292" s="136" t="s">
        <v>175</v>
      </c>
      <c r="E292" s="137" t="s">
        <v>739</v>
      </c>
      <c r="F292" s="138" t="s">
        <v>740</v>
      </c>
      <c r="G292" s="139" t="s">
        <v>176</v>
      </c>
      <c r="H292" s="140">
        <v>45.88</v>
      </c>
      <c r="I292" s="141"/>
      <c r="J292" s="141">
        <f>ROUND(I292*H292,2)</f>
        <v>0</v>
      </c>
      <c r="K292" s="138" t="s">
        <v>177</v>
      </c>
      <c r="L292" s="31"/>
      <c r="M292" s="142" t="s">
        <v>3</v>
      </c>
      <c r="N292" s="143" t="s">
        <v>41</v>
      </c>
      <c r="O292" s="144">
        <v>0.03</v>
      </c>
      <c r="P292" s="144">
        <f>O292*H292</f>
        <v>1.3764000000000001</v>
      </c>
      <c r="Q292" s="144">
        <v>0</v>
      </c>
      <c r="R292" s="144">
        <f>Q292*H292</f>
        <v>0</v>
      </c>
      <c r="S292" s="144">
        <v>0</v>
      </c>
      <c r="T292" s="145">
        <f>S292*H292</f>
        <v>0</v>
      </c>
      <c r="U292" s="30"/>
      <c r="V292" s="30"/>
      <c r="W292" s="30"/>
      <c r="X292" s="30"/>
      <c r="Y292" s="30"/>
      <c r="Z292" s="30"/>
      <c r="AA292" s="30"/>
      <c r="AB292" s="30"/>
      <c r="AC292" s="30"/>
      <c r="AD292" s="30"/>
      <c r="AE292" s="30"/>
      <c r="AR292" s="146" t="s">
        <v>245</v>
      </c>
      <c r="AT292" s="146" t="s">
        <v>175</v>
      </c>
      <c r="AU292" s="146" t="s">
        <v>79</v>
      </c>
      <c r="AY292" s="18" t="s">
        <v>173</v>
      </c>
      <c r="BE292" s="147">
        <f>IF(N292="základní",J292,0)</f>
        <v>0</v>
      </c>
      <c r="BF292" s="147">
        <f>IF(N292="snížená",J292,0)</f>
        <v>0</v>
      </c>
      <c r="BG292" s="147">
        <f>IF(N292="zákl. přenesená",J292,0)</f>
        <v>0</v>
      </c>
      <c r="BH292" s="147">
        <f>IF(N292="sníž. přenesená",J292,0)</f>
        <v>0</v>
      </c>
      <c r="BI292" s="147">
        <f>IF(N292="nulová",J292,0)</f>
        <v>0</v>
      </c>
      <c r="BJ292" s="18" t="s">
        <v>76</v>
      </c>
      <c r="BK292" s="147">
        <f>ROUND(I292*H292,2)</f>
        <v>0</v>
      </c>
      <c r="BL292" s="18" t="s">
        <v>245</v>
      </c>
      <c r="BM292" s="146" t="s">
        <v>741</v>
      </c>
    </row>
    <row r="293" spans="1:65" s="2" customFormat="1" ht="39">
      <c r="A293" s="30"/>
      <c r="B293" s="31"/>
      <c r="C293" s="30"/>
      <c r="D293" s="148" t="s">
        <v>179</v>
      </c>
      <c r="E293" s="30"/>
      <c r="F293" s="149" t="s">
        <v>430</v>
      </c>
      <c r="G293" s="30"/>
      <c r="H293" s="30"/>
      <c r="I293" s="30"/>
      <c r="J293" s="30"/>
      <c r="K293" s="30"/>
      <c r="L293" s="31"/>
      <c r="M293" s="150"/>
      <c r="N293" s="151"/>
      <c r="O293" s="51"/>
      <c r="P293" s="51"/>
      <c r="Q293" s="51"/>
      <c r="R293" s="51"/>
      <c r="S293" s="51"/>
      <c r="T293" s="52"/>
      <c r="U293" s="30"/>
      <c r="V293" s="30"/>
      <c r="W293" s="30"/>
      <c r="X293" s="30"/>
      <c r="Y293" s="30"/>
      <c r="Z293" s="30"/>
      <c r="AA293" s="30"/>
      <c r="AB293" s="30"/>
      <c r="AC293" s="30"/>
      <c r="AD293" s="30"/>
      <c r="AE293" s="30"/>
      <c r="AT293" s="18" t="s">
        <v>179</v>
      </c>
      <c r="AU293" s="18" t="s">
        <v>79</v>
      </c>
    </row>
    <row r="294" spans="1:65" s="13" customFormat="1">
      <c r="B294" s="152"/>
      <c r="D294" s="148" t="s">
        <v>181</v>
      </c>
      <c r="E294" s="153" t="s">
        <v>3</v>
      </c>
      <c r="F294" s="154" t="s">
        <v>735</v>
      </c>
      <c r="H294" s="153" t="s">
        <v>3</v>
      </c>
      <c r="L294" s="152"/>
      <c r="M294" s="155"/>
      <c r="N294" s="156"/>
      <c r="O294" s="156"/>
      <c r="P294" s="156"/>
      <c r="Q294" s="156"/>
      <c r="R294" s="156"/>
      <c r="S294" s="156"/>
      <c r="T294" s="157"/>
      <c r="AT294" s="153" t="s">
        <v>181</v>
      </c>
      <c r="AU294" s="153" t="s">
        <v>79</v>
      </c>
      <c r="AV294" s="13" t="s">
        <v>76</v>
      </c>
      <c r="AW294" s="13" t="s">
        <v>31</v>
      </c>
      <c r="AX294" s="13" t="s">
        <v>70</v>
      </c>
      <c r="AY294" s="153" t="s">
        <v>173</v>
      </c>
    </row>
    <row r="295" spans="1:65" s="14" customFormat="1">
      <c r="B295" s="158"/>
      <c r="D295" s="148" t="s">
        <v>181</v>
      </c>
      <c r="E295" s="159" t="s">
        <v>3</v>
      </c>
      <c r="F295" s="160" t="s">
        <v>742</v>
      </c>
      <c r="H295" s="161">
        <v>45.88</v>
      </c>
      <c r="L295" s="158"/>
      <c r="M295" s="162"/>
      <c r="N295" s="163"/>
      <c r="O295" s="163"/>
      <c r="P295" s="163"/>
      <c r="Q295" s="163"/>
      <c r="R295" s="163"/>
      <c r="S295" s="163"/>
      <c r="T295" s="164"/>
      <c r="AT295" s="159" t="s">
        <v>181</v>
      </c>
      <c r="AU295" s="159" t="s">
        <v>79</v>
      </c>
      <c r="AV295" s="14" t="s">
        <v>79</v>
      </c>
      <c r="AW295" s="14" t="s">
        <v>31</v>
      </c>
      <c r="AX295" s="14" t="s">
        <v>70</v>
      </c>
      <c r="AY295" s="159" t="s">
        <v>173</v>
      </c>
    </row>
    <row r="296" spans="1:65" s="15" customFormat="1">
      <c r="B296" s="165"/>
      <c r="D296" s="148" t="s">
        <v>181</v>
      </c>
      <c r="E296" s="166" t="s">
        <v>3</v>
      </c>
      <c r="F296" s="167" t="s">
        <v>188</v>
      </c>
      <c r="H296" s="168">
        <v>45.88</v>
      </c>
      <c r="L296" s="165"/>
      <c r="M296" s="169"/>
      <c r="N296" s="170"/>
      <c r="O296" s="170"/>
      <c r="P296" s="170"/>
      <c r="Q296" s="170"/>
      <c r="R296" s="170"/>
      <c r="S296" s="170"/>
      <c r="T296" s="171"/>
      <c r="AT296" s="166" t="s">
        <v>181</v>
      </c>
      <c r="AU296" s="166" t="s">
        <v>79</v>
      </c>
      <c r="AV296" s="15" t="s">
        <v>178</v>
      </c>
      <c r="AW296" s="15" t="s">
        <v>31</v>
      </c>
      <c r="AX296" s="15" t="s">
        <v>76</v>
      </c>
      <c r="AY296" s="166" t="s">
        <v>173</v>
      </c>
    </row>
    <row r="297" spans="1:65" s="2" customFormat="1" ht="16.5" customHeight="1">
      <c r="A297" s="30"/>
      <c r="B297" s="135"/>
      <c r="C297" s="172" t="s">
        <v>343</v>
      </c>
      <c r="D297" s="172" t="s">
        <v>246</v>
      </c>
      <c r="E297" s="173" t="s">
        <v>438</v>
      </c>
      <c r="F297" s="174" t="s">
        <v>439</v>
      </c>
      <c r="G297" s="175" t="s">
        <v>239</v>
      </c>
      <c r="H297" s="176">
        <v>1.6E-2</v>
      </c>
      <c r="I297" s="177"/>
      <c r="J297" s="177">
        <f>ROUND(I297*H297,2)</f>
        <v>0</v>
      </c>
      <c r="K297" s="174" t="s">
        <v>177</v>
      </c>
      <c r="L297" s="178"/>
      <c r="M297" s="179" t="s">
        <v>3</v>
      </c>
      <c r="N297" s="180" t="s">
        <v>41</v>
      </c>
      <c r="O297" s="144">
        <v>0</v>
      </c>
      <c r="P297" s="144">
        <f>O297*H297</f>
        <v>0</v>
      </c>
      <c r="Q297" s="144">
        <v>1</v>
      </c>
      <c r="R297" s="144">
        <f>Q297*H297</f>
        <v>1.6E-2</v>
      </c>
      <c r="S297" s="144">
        <v>0</v>
      </c>
      <c r="T297" s="145">
        <f>S297*H297</f>
        <v>0</v>
      </c>
      <c r="U297" s="30"/>
      <c r="V297" s="30"/>
      <c r="W297" s="30"/>
      <c r="X297" s="30"/>
      <c r="Y297" s="30"/>
      <c r="Z297" s="30"/>
      <c r="AA297" s="30"/>
      <c r="AB297" s="30"/>
      <c r="AC297" s="30"/>
      <c r="AD297" s="30"/>
      <c r="AE297" s="30"/>
      <c r="AR297" s="146" t="s">
        <v>301</v>
      </c>
      <c r="AT297" s="146" t="s">
        <v>246</v>
      </c>
      <c r="AU297" s="146" t="s">
        <v>79</v>
      </c>
      <c r="AY297" s="18" t="s">
        <v>173</v>
      </c>
      <c r="BE297" s="147">
        <f>IF(N297="základní",J297,0)</f>
        <v>0</v>
      </c>
      <c r="BF297" s="147">
        <f>IF(N297="snížená",J297,0)</f>
        <v>0</v>
      </c>
      <c r="BG297" s="147">
        <f>IF(N297="zákl. přenesená",J297,0)</f>
        <v>0</v>
      </c>
      <c r="BH297" s="147">
        <f>IF(N297="sníž. přenesená",J297,0)</f>
        <v>0</v>
      </c>
      <c r="BI297" s="147">
        <f>IF(N297="nulová",J297,0)</f>
        <v>0</v>
      </c>
      <c r="BJ297" s="18" t="s">
        <v>76</v>
      </c>
      <c r="BK297" s="147">
        <f>ROUND(I297*H297,2)</f>
        <v>0</v>
      </c>
      <c r="BL297" s="18" t="s">
        <v>245</v>
      </c>
      <c r="BM297" s="146" t="s">
        <v>743</v>
      </c>
    </row>
    <row r="298" spans="1:65" s="14" customFormat="1">
      <c r="B298" s="158"/>
      <c r="D298" s="148" t="s">
        <v>181</v>
      </c>
      <c r="F298" s="160" t="s">
        <v>744</v>
      </c>
      <c r="H298" s="161">
        <v>1.6E-2</v>
      </c>
      <c r="L298" s="158"/>
      <c r="M298" s="162"/>
      <c r="N298" s="163"/>
      <c r="O298" s="163"/>
      <c r="P298" s="163"/>
      <c r="Q298" s="163"/>
      <c r="R298" s="163"/>
      <c r="S298" s="163"/>
      <c r="T298" s="164"/>
      <c r="AT298" s="159" t="s">
        <v>181</v>
      </c>
      <c r="AU298" s="159" t="s">
        <v>79</v>
      </c>
      <c r="AV298" s="14" t="s">
        <v>79</v>
      </c>
      <c r="AW298" s="14" t="s">
        <v>4</v>
      </c>
      <c r="AX298" s="14" t="s">
        <v>76</v>
      </c>
      <c r="AY298" s="159" t="s">
        <v>173</v>
      </c>
    </row>
    <row r="299" spans="1:65" s="2" customFormat="1" ht="33" customHeight="1">
      <c r="A299" s="30"/>
      <c r="B299" s="135"/>
      <c r="C299" s="136" t="s">
        <v>347</v>
      </c>
      <c r="D299" s="136" t="s">
        <v>175</v>
      </c>
      <c r="E299" s="137" t="s">
        <v>447</v>
      </c>
      <c r="F299" s="138" t="s">
        <v>448</v>
      </c>
      <c r="G299" s="139" t="s">
        <v>176</v>
      </c>
      <c r="H299" s="140">
        <v>22.94</v>
      </c>
      <c r="I299" s="141"/>
      <c r="J299" s="141">
        <f>ROUND(I299*H299,2)</f>
        <v>0</v>
      </c>
      <c r="K299" s="138" t="s">
        <v>177</v>
      </c>
      <c r="L299" s="31"/>
      <c r="M299" s="142" t="s">
        <v>3</v>
      </c>
      <c r="N299" s="143" t="s">
        <v>41</v>
      </c>
      <c r="O299" s="144">
        <v>0.19600000000000001</v>
      </c>
      <c r="P299" s="144">
        <f>O299*H299</f>
        <v>4.4962400000000002</v>
      </c>
      <c r="Q299" s="144">
        <v>0</v>
      </c>
      <c r="R299" s="144">
        <f>Q299*H299</f>
        <v>0</v>
      </c>
      <c r="S299" s="144">
        <v>0</v>
      </c>
      <c r="T299" s="145">
        <f>S299*H299</f>
        <v>0</v>
      </c>
      <c r="U299" s="30"/>
      <c r="V299" s="30"/>
      <c r="W299" s="30"/>
      <c r="X299" s="30"/>
      <c r="Y299" s="30"/>
      <c r="Z299" s="30"/>
      <c r="AA299" s="30"/>
      <c r="AB299" s="30"/>
      <c r="AC299" s="30"/>
      <c r="AD299" s="30"/>
      <c r="AE299" s="30"/>
      <c r="AR299" s="146" t="s">
        <v>245</v>
      </c>
      <c r="AT299" s="146" t="s">
        <v>175</v>
      </c>
      <c r="AU299" s="146" t="s">
        <v>79</v>
      </c>
      <c r="AY299" s="18" t="s">
        <v>173</v>
      </c>
      <c r="BE299" s="147">
        <f>IF(N299="základní",J299,0)</f>
        <v>0</v>
      </c>
      <c r="BF299" s="147">
        <f>IF(N299="snížená",J299,0)</f>
        <v>0</v>
      </c>
      <c r="BG299" s="147">
        <f>IF(N299="zákl. přenesená",J299,0)</f>
        <v>0</v>
      </c>
      <c r="BH299" s="147">
        <f>IF(N299="sníž. přenesená",J299,0)</f>
        <v>0</v>
      </c>
      <c r="BI299" s="147">
        <f>IF(N299="nulová",J299,0)</f>
        <v>0</v>
      </c>
      <c r="BJ299" s="18" t="s">
        <v>76</v>
      </c>
      <c r="BK299" s="147">
        <f>ROUND(I299*H299,2)</f>
        <v>0</v>
      </c>
      <c r="BL299" s="18" t="s">
        <v>245</v>
      </c>
      <c r="BM299" s="146" t="s">
        <v>745</v>
      </c>
    </row>
    <row r="300" spans="1:65" s="2" customFormat="1" ht="78">
      <c r="A300" s="30"/>
      <c r="B300" s="31"/>
      <c r="C300" s="30"/>
      <c r="D300" s="148" t="s">
        <v>179</v>
      </c>
      <c r="E300" s="30"/>
      <c r="F300" s="149" t="s">
        <v>445</v>
      </c>
      <c r="G300" s="30"/>
      <c r="H300" s="30"/>
      <c r="I300" s="30"/>
      <c r="J300" s="30"/>
      <c r="K300" s="30"/>
      <c r="L300" s="31"/>
      <c r="M300" s="150"/>
      <c r="N300" s="151"/>
      <c r="O300" s="51"/>
      <c r="P300" s="51"/>
      <c r="Q300" s="51"/>
      <c r="R300" s="51"/>
      <c r="S300" s="51"/>
      <c r="T300" s="52"/>
      <c r="U300" s="30"/>
      <c r="V300" s="30"/>
      <c r="W300" s="30"/>
      <c r="X300" s="30"/>
      <c r="Y300" s="30"/>
      <c r="Z300" s="30"/>
      <c r="AA300" s="30"/>
      <c r="AB300" s="30"/>
      <c r="AC300" s="30"/>
      <c r="AD300" s="30"/>
      <c r="AE300" s="30"/>
      <c r="AT300" s="18" t="s">
        <v>179</v>
      </c>
      <c r="AU300" s="18" t="s">
        <v>79</v>
      </c>
    </row>
    <row r="301" spans="1:65" s="13" customFormat="1">
      <c r="B301" s="152"/>
      <c r="D301" s="148" t="s">
        <v>181</v>
      </c>
      <c r="E301" s="153" t="s">
        <v>3</v>
      </c>
      <c r="F301" s="154" t="s">
        <v>746</v>
      </c>
      <c r="H301" s="153" t="s">
        <v>3</v>
      </c>
      <c r="L301" s="152"/>
      <c r="M301" s="155"/>
      <c r="N301" s="156"/>
      <c r="O301" s="156"/>
      <c r="P301" s="156"/>
      <c r="Q301" s="156"/>
      <c r="R301" s="156"/>
      <c r="S301" s="156"/>
      <c r="T301" s="157"/>
      <c r="AT301" s="153" t="s">
        <v>181</v>
      </c>
      <c r="AU301" s="153" t="s">
        <v>79</v>
      </c>
      <c r="AV301" s="13" t="s">
        <v>76</v>
      </c>
      <c r="AW301" s="13" t="s">
        <v>31</v>
      </c>
      <c r="AX301" s="13" t="s">
        <v>70</v>
      </c>
      <c r="AY301" s="153" t="s">
        <v>173</v>
      </c>
    </row>
    <row r="302" spans="1:65" s="14" customFormat="1">
      <c r="B302" s="158"/>
      <c r="D302" s="148" t="s">
        <v>181</v>
      </c>
      <c r="E302" s="159" t="s">
        <v>3</v>
      </c>
      <c r="F302" s="160" t="s">
        <v>747</v>
      </c>
      <c r="H302" s="161">
        <v>22.94</v>
      </c>
      <c r="L302" s="158"/>
      <c r="M302" s="162"/>
      <c r="N302" s="163"/>
      <c r="O302" s="163"/>
      <c r="P302" s="163"/>
      <c r="Q302" s="163"/>
      <c r="R302" s="163"/>
      <c r="S302" s="163"/>
      <c r="T302" s="164"/>
      <c r="AT302" s="159" t="s">
        <v>181</v>
      </c>
      <c r="AU302" s="159" t="s">
        <v>79</v>
      </c>
      <c r="AV302" s="14" t="s">
        <v>79</v>
      </c>
      <c r="AW302" s="14" t="s">
        <v>31</v>
      </c>
      <c r="AX302" s="14" t="s">
        <v>70</v>
      </c>
      <c r="AY302" s="159" t="s">
        <v>173</v>
      </c>
    </row>
    <row r="303" spans="1:65" s="15" customFormat="1">
      <c r="B303" s="165"/>
      <c r="D303" s="148" t="s">
        <v>181</v>
      </c>
      <c r="E303" s="166" t="s">
        <v>3</v>
      </c>
      <c r="F303" s="167" t="s">
        <v>188</v>
      </c>
      <c r="H303" s="168">
        <v>22.94</v>
      </c>
      <c r="L303" s="165"/>
      <c r="M303" s="169"/>
      <c r="N303" s="170"/>
      <c r="O303" s="170"/>
      <c r="P303" s="170"/>
      <c r="Q303" s="170"/>
      <c r="R303" s="170"/>
      <c r="S303" s="170"/>
      <c r="T303" s="171"/>
      <c r="AT303" s="166" t="s">
        <v>181</v>
      </c>
      <c r="AU303" s="166" t="s">
        <v>79</v>
      </c>
      <c r="AV303" s="15" t="s">
        <v>178</v>
      </c>
      <c r="AW303" s="15" t="s">
        <v>31</v>
      </c>
      <c r="AX303" s="15" t="s">
        <v>76</v>
      </c>
      <c r="AY303" s="166" t="s">
        <v>173</v>
      </c>
    </row>
    <row r="304" spans="1:65" s="2" customFormat="1" ht="21.75" customHeight="1">
      <c r="A304" s="30"/>
      <c r="B304" s="135"/>
      <c r="C304" s="172" t="s">
        <v>352</v>
      </c>
      <c r="D304" s="172" t="s">
        <v>246</v>
      </c>
      <c r="E304" s="173" t="s">
        <v>748</v>
      </c>
      <c r="F304" s="174" t="s">
        <v>749</v>
      </c>
      <c r="G304" s="175" t="s">
        <v>176</v>
      </c>
      <c r="H304" s="176">
        <v>24.087</v>
      </c>
      <c r="I304" s="177"/>
      <c r="J304" s="177">
        <f>ROUND(I304*H304,2)</f>
        <v>0</v>
      </c>
      <c r="K304" s="174" t="s">
        <v>177</v>
      </c>
      <c r="L304" s="178"/>
      <c r="M304" s="179" t="s">
        <v>3</v>
      </c>
      <c r="N304" s="180" t="s">
        <v>41</v>
      </c>
      <c r="O304" s="144">
        <v>0</v>
      </c>
      <c r="P304" s="144">
        <f>O304*H304</f>
        <v>0</v>
      </c>
      <c r="Q304" s="144">
        <v>8.0000000000000004E-4</v>
      </c>
      <c r="R304" s="144">
        <f>Q304*H304</f>
        <v>1.9269600000000001E-2</v>
      </c>
      <c r="S304" s="144">
        <v>0</v>
      </c>
      <c r="T304" s="145">
        <f>S304*H304</f>
        <v>0</v>
      </c>
      <c r="U304" s="30"/>
      <c r="V304" s="30"/>
      <c r="W304" s="30"/>
      <c r="X304" s="30"/>
      <c r="Y304" s="30"/>
      <c r="Z304" s="30"/>
      <c r="AA304" s="30"/>
      <c r="AB304" s="30"/>
      <c r="AC304" s="30"/>
      <c r="AD304" s="30"/>
      <c r="AE304" s="30"/>
      <c r="AR304" s="146" t="s">
        <v>301</v>
      </c>
      <c r="AT304" s="146" t="s">
        <v>246</v>
      </c>
      <c r="AU304" s="146" t="s">
        <v>79</v>
      </c>
      <c r="AY304" s="18" t="s">
        <v>173</v>
      </c>
      <c r="BE304" s="147">
        <f>IF(N304="základní",J304,0)</f>
        <v>0</v>
      </c>
      <c r="BF304" s="147">
        <f>IF(N304="snížená",J304,0)</f>
        <v>0</v>
      </c>
      <c r="BG304" s="147">
        <f>IF(N304="zákl. přenesená",J304,0)</f>
        <v>0</v>
      </c>
      <c r="BH304" s="147">
        <f>IF(N304="sníž. přenesená",J304,0)</f>
        <v>0</v>
      </c>
      <c r="BI304" s="147">
        <f>IF(N304="nulová",J304,0)</f>
        <v>0</v>
      </c>
      <c r="BJ304" s="18" t="s">
        <v>76</v>
      </c>
      <c r="BK304" s="147">
        <f>ROUND(I304*H304,2)</f>
        <v>0</v>
      </c>
      <c r="BL304" s="18" t="s">
        <v>245</v>
      </c>
      <c r="BM304" s="146" t="s">
        <v>750</v>
      </c>
    </row>
    <row r="305" spans="1:65" s="14" customFormat="1">
      <c r="B305" s="158"/>
      <c r="D305" s="148" t="s">
        <v>181</v>
      </c>
      <c r="F305" s="160" t="s">
        <v>751</v>
      </c>
      <c r="H305" s="161">
        <v>24.087</v>
      </c>
      <c r="L305" s="158"/>
      <c r="M305" s="162"/>
      <c r="N305" s="163"/>
      <c r="O305" s="163"/>
      <c r="P305" s="163"/>
      <c r="Q305" s="163"/>
      <c r="R305" s="163"/>
      <c r="S305" s="163"/>
      <c r="T305" s="164"/>
      <c r="AT305" s="159" t="s">
        <v>181</v>
      </c>
      <c r="AU305" s="159" t="s">
        <v>79</v>
      </c>
      <c r="AV305" s="14" t="s">
        <v>79</v>
      </c>
      <c r="AW305" s="14" t="s">
        <v>4</v>
      </c>
      <c r="AX305" s="14" t="s">
        <v>76</v>
      </c>
      <c r="AY305" s="159" t="s">
        <v>173</v>
      </c>
    </row>
    <row r="306" spans="1:65" s="2" customFormat="1" ht="44.25" customHeight="1">
      <c r="A306" s="30"/>
      <c r="B306" s="135"/>
      <c r="C306" s="136" t="s">
        <v>355</v>
      </c>
      <c r="D306" s="136" t="s">
        <v>175</v>
      </c>
      <c r="E306" s="137" t="s">
        <v>462</v>
      </c>
      <c r="F306" s="138" t="s">
        <v>463</v>
      </c>
      <c r="G306" s="139" t="s">
        <v>239</v>
      </c>
      <c r="H306" s="140">
        <v>4.2000000000000003E-2</v>
      </c>
      <c r="I306" s="141"/>
      <c r="J306" s="141">
        <f>ROUND(I306*H306,2)</f>
        <v>0</v>
      </c>
      <c r="K306" s="138" t="s">
        <v>177</v>
      </c>
      <c r="L306" s="31"/>
      <c r="M306" s="142" t="s">
        <v>3</v>
      </c>
      <c r="N306" s="143" t="s">
        <v>41</v>
      </c>
      <c r="O306" s="144">
        <v>1.5669999999999999</v>
      </c>
      <c r="P306" s="144">
        <f>O306*H306</f>
        <v>6.5813999999999998E-2</v>
      </c>
      <c r="Q306" s="144">
        <v>0</v>
      </c>
      <c r="R306" s="144">
        <f>Q306*H306</f>
        <v>0</v>
      </c>
      <c r="S306" s="144">
        <v>0</v>
      </c>
      <c r="T306" s="145">
        <f>S306*H306</f>
        <v>0</v>
      </c>
      <c r="U306" s="30"/>
      <c r="V306" s="30"/>
      <c r="W306" s="30"/>
      <c r="X306" s="30"/>
      <c r="Y306" s="30"/>
      <c r="Z306" s="30"/>
      <c r="AA306" s="30"/>
      <c r="AB306" s="30"/>
      <c r="AC306" s="30"/>
      <c r="AD306" s="30"/>
      <c r="AE306" s="30"/>
      <c r="AR306" s="146" t="s">
        <v>245</v>
      </c>
      <c r="AT306" s="146" t="s">
        <v>175</v>
      </c>
      <c r="AU306" s="146" t="s">
        <v>79</v>
      </c>
      <c r="AY306" s="18" t="s">
        <v>173</v>
      </c>
      <c r="BE306" s="147">
        <f>IF(N306="základní",J306,0)</f>
        <v>0</v>
      </c>
      <c r="BF306" s="147">
        <f>IF(N306="snížená",J306,0)</f>
        <v>0</v>
      </c>
      <c r="BG306" s="147">
        <f>IF(N306="zákl. přenesená",J306,0)</f>
        <v>0</v>
      </c>
      <c r="BH306" s="147">
        <f>IF(N306="sníž. přenesená",J306,0)</f>
        <v>0</v>
      </c>
      <c r="BI306" s="147">
        <f>IF(N306="nulová",J306,0)</f>
        <v>0</v>
      </c>
      <c r="BJ306" s="18" t="s">
        <v>76</v>
      </c>
      <c r="BK306" s="147">
        <f>ROUND(I306*H306,2)</f>
        <v>0</v>
      </c>
      <c r="BL306" s="18" t="s">
        <v>245</v>
      </c>
      <c r="BM306" s="146" t="s">
        <v>752</v>
      </c>
    </row>
    <row r="307" spans="1:65" s="2" customFormat="1" ht="126.75">
      <c r="A307" s="30"/>
      <c r="B307" s="31"/>
      <c r="C307" s="30"/>
      <c r="D307" s="148" t="s">
        <v>179</v>
      </c>
      <c r="E307" s="30"/>
      <c r="F307" s="149" t="s">
        <v>464</v>
      </c>
      <c r="G307" s="30"/>
      <c r="H307" s="30"/>
      <c r="I307" s="30"/>
      <c r="J307" s="30"/>
      <c r="K307" s="30"/>
      <c r="L307" s="31"/>
      <c r="M307" s="150"/>
      <c r="N307" s="151"/>
      <c r="O307" s="51"/>
      <c r="P307" s="51"/>
      <c r="Q307" s="51"/>
      <c r="R307" s="51"/>
      <c r="S307" s="51"/>
      <c r="T307" s="52"/>
      <c r="U307" s="30"/>
      <c r="V307" s="30"/>
      <c r="W307" s="30"/>
      <c r="X307" s="30"/>
      <c r="Y307" s="30"/>
      <c r="Z307" s="30"/>
      <c r="AA307" s="30"/>
      <c r="AB307" s="30"/>
      <c r="AC307" s="30"/>
      <c r="AD307" s="30"/>
      <c r="AE307" s="30"/>
      <c r="AT307" s="18" t="s">
        <v>179</v>
      </c>
      <c r="AU307" s="18" t="s">
        <v>79</v>
      </c>
    </row>
    <row r="308" spans="1:65" s="12" customFormat="1" ht="25.9" customHeight="1">
      <c r="B308" s="123"/>
      <c r="D308" s="124" t="s">
        <v>69</v>
      </c>
      <c r="E308" s="125" t="s">
        <v>471</v>
      </c>
      <c r="F308" s="125" t="s">
        <v>472</v>
      </c>
      <c r="J308" s="126">
        <f>BK308</f>
        <v>0</v>
      </c>
      <c r="L308" s="123"/>
      <c r="M308" s="127"/>
      <c r="N308" s="128"/>
      <c r="O308" s="128"/>
      <c r="P308" s="129">
        <f>P309+P311+P319+P321+P323+P325+P327+P329+P331</f>
        <v>0</v>
      </c>
      <c r="Q308" s="128"/>
      <c r="R308" s="129">
        <f>R309+R311+R319+R321+R323+R325+R327+R329+R331</f>
        <v>1.375</v>
      </c>
      <c r="S308" s="128"/>
      <c r="T308" s="130">
        <f>T309+T311+T319+T321+T323+T325+T327+T329+T331</f>
        <v>6.25</v>
      </c>
      <c r="AR308" s="124" t="s">
        <v>197</v>
      </c>
      <c r="AT308" s="131" t="s">
        <v>69</v>
      </c>
      <c r="AU308" s="131" t="s">
        <v>70</v>
      </c>
      <c r="AY308" s="124" t="s">
        <v>173</v>
      </c>
      <c r="BK308" s="132">
        <f>BK309+BK311+BK319+BK321+BK323+BK325+BK327+BK329+BK331</f>
        <v>0</v>
      </c>
    </row>
    <row r="309" spans="1:65" s="12" customFormat="1" ht="22.9" customHeight="1">
      <c r="B309" s="123"/>
      <c r="D309" s="124" t="s">
        <v>69</v>
      </c>
      <c r="E309" s="133" t="s">
        <v>473</v>
      </c>
      <c r="F309" s="133" t="s">
        <v>474</v>
      </c>
      <c r="J309" s="134">
        <f>BK309</f>
        <v>0</v>
      </c>
      <c r="L309" s="123"/>
      <c r="M309" s="127"/>
      <c r="N309" s="128"/>
      <c r="O309" s="128"/>
      <c r="P309" s="129">
        <f>P310</f>
        <v>0</v>
      </c>
      <c r="Q309" s="128"/>
      <c r="R309" s="129">
        <f>R310</f>
        <v>0</v>
      </c>
      <c r="S309" s="128"/>
      <c r="T309" s="130">
        <f>T310</f>
        <v>0</v>
      </c>
      <c r="AR309" s="124" t="s">
        <v>197</v>
      </c>
      <c r="AT309" s="131" t="s">
        <v>69</v>
      </c>
      <c r="AU309" s="131" t="s">
        <v>76</v>
      </c>
      <c r="AY309" s="124" t="s">
        <v>173</v>
      </c>
      <c r="BK309" s="132">
        <f>BK310</f>
        <v>0</v>
      </c>
    </row>
    <row r="310" spans="1:65" s="2" customFormat="1" ht="16.5" customHeight="1">
      <c r="A310" s="30"/>
      <c r="B310" s="135"/>
      <c r="C310" s="136" t="s">
        <v>356</v>
      </c>
      <c r="D310" s="136" t="s">
        <v>175</v>
      </c>
      <c r="E310" s="137" t="s">
        <v>475</v>
      </c>
      <c r="F310" s="138" t="s">
        <v>474</v>
      </c>
      <c r="G310" s="139" t="s">
        <v>476</v>
      </c>
      <c r="H310" s="140">
        <v>1</v>
      </c>
      <c r="I310" s="141"/>
      <c r="J310" s="141">
        <f>ROUND(I310*H310,2)</f>
        <v>0</v>
      </c>
      <c r="K310" s="138" t="s">
        <v>177</v>
      </c>
      <c r="L310" s="31"/>
      <c r="M310" s="142" t="s">
        <v>3</v>
      </c>
      <c r="N310" s="143" t="s">
        <v>41</v>
      </c>
      <c r="O310" s="144">
        <v>0</v>
      </c>
      <c r="P310" s="144">
        <f>O310*H310</f>
        <v>0</v>
      </c>
      <c r="Q310" s="144">
        <v>0</v>
      </c>
      <c r="R310" s="144">
        <f>Q310*H310</f>
        <v>0</v>
      </c>
      <c r="S310" s="144">
        <v>0</v>
      </c>
      <c r="T310" s="145">
        <f>S310*H310</f>
        <v>0</v>
      </c>
      <c r="U310" s="30"/>
      <c r="V310" s="30"/>
      <c r="W310" s="30"/>
      <c r="X310" s="30"/>
      <c r="Y310" s="30"/>
      <c r="Z310" s="30"/>
      <c r="AA310" s="30"/>
      <c r="AB310" s="30"/>
      <c r="AC310" s="30"/>
      <c r="AD310" s="30"/>
      <c r="AE310" s="30"/>
      <c r="AR310" s="146" t="s">
        <v>477</v>
      </c>
      <c r="AT310" s="146" t="s">
        <v>175</v>
      </c>
      <c r="AU310" s="146" t="s">
        <v>79</v>
      </c>
      <c r="AY310" s="18" t="s">
        <v>173</v>
      </c>
      <c r="BE310" s="147">
        <f>IF(N310="základní",J310,0)</f>
        <v>0</v>
      </c>
      <c r="BF310" s="147">
        <f>IF(N310="snížená",J310,0)</f>
        <v>0</v>
      </c>
      <c r="BG310" s="147">
        <f>IF(N310="zákl. přenesená",J310,0)</f>
        <v>0</v>
      </c>
      <c r="BH310" s="147">
        <f>IF(N310="sníž. přenesená",J310,0)</f>
        <v>0</v>
      </c>
      <c r="BI310" s="147">
        <f>IF(N310="nulová",J310,0)</f>
        <v>0</v>
      </c>
      <c r="BJ310" s="18" t="s">
        <v>76</v>
      </c>
      <c r="BK310" s="147">
        <f>ROUND(I310*H310,2)</f>
        <v>0</v>
      </c>
      <c r="BL310" s="18" t="s">
        <v>477</v>
      </c>
      <c r="BM310" s="146" t="s">
        <v>753</v>
      </c>
    </row>
    <row r="311" spans="1:65" s="12" customFormat="1" ht="22.9" customHeight="1">
      <c r="B311" s="123"/>
      <c r="D311" s="124" t="s">
        <v>69</v>
      </c>
      <c r="E311" s="133" t="s">
        <v>478</v>
      </c>
      <c r="F311" s="133" t="s">
        <v>479</v>
      </c>
      <c r="J311" s="134">
        <f>BK311</f>
        <v>0</v>
      </c>
      <c r="L311" s="123"/>
      <c r="M311" s="127"/>
      <c r="N311" s="128"/>
      <c r="O311" s="128"/>
      <c r="P311" s="129">
        <f>SUM(P312:P318)</f>
        <v>0</v>
      </c>
      <c r="Q311" s="128"/>
      <c r="R311" s="129">
        <f>SUM(R312:R318)</f>
        <v>1.375</v>
      </c>
      <c r="S311" s="128"/>
      <c r="T311" s="130">
        <f>SUM(T312:T318)</f>
        <v>6.25</v>
      </c>
      <c r="AR311" s="124" t="s">
        <v>197</v>
      </c>
      <c r="AT311" s="131" t="s">
        <v>69</v>
      </c>
      <c r="AU311" s="131" t="s">
        <v>76</v>
      </c>
      <c r="AY311" s="124" t="s">
        <v>173</v>
      </c>
      <c r="BK311" s="132">
        <f>SUM(BK312:BK318)</f>
        <v>0</v>
      </c>
    </row>
    <row r="312" spans="1:65" s="2" customFormat="1" ht="21.75" customHeight="1">
      <c r="A312" s="30"/>
      <c r="B312" s="135"/>
      <c r="C312" s="136" t="s">
        <v>357</v>
      </c>
      <c r="D312" s="136" t="s">
        <v>175</v>
      </c>
      <c r="E312" s="137" t="s">
        <v>480</v>
      </c>
      <c r="F312" s="138" t="s">
        <v>481</v>
      </c>
      <c r="G312" s="139" t="s">
        <v>476</v>
      </c>
      <c r="H312" s="140">
        <v>1</v>
      </c>
      <c r="I312" s="141"/>
      <c r="J312" s="141">
        <f>ROUND(I312*H312,2)</f>
        <v>0</v>
      </c>
      <c r="K312" s="138" t="s">
        <v>3</v>
      </c>
      <c r="L312" s="31"/>
      <c r="M312" s="142" t="s">
        <v>3</v>
      </c>
      <c r="N312" s="143" t="s">
        <v>41</v>
      </c>
      <c r="O312" s="144">
        <v>0</v>
      </c>
      <c r="P312" s="144">
        <f>O312*H312</f>
        <v>0</v>
      </c>
      <c r="Q312" s="144">
        <v>0</v>
      </c>
      <c r="R312" s="144">
        <f>Q312*H312</f>
        <v>0</v>
      </c>
      <c r="S312" s="144">
        <v>0</v>
      </c>
      <c r="T312" s="145">
        <f>S312*H312</f>
        <v>0</v>
      </c>
      <c r="U312" s="30"/>
      <c r="V312" s="30"/>
      <c r="W312" s="30"/>
      <c r="X312" s="30"/>
      <c r="Y312" s="30"/>
      <c r="Z312" s="30"/>
      <c r="AA312" s="30"/>
      <c r="AB312" s="30"/>
      <c r="AC312" s="30"/>
      <c r="AD312" s="30"/>
      <c r="AE312" s="30"/>
      <c r="AR312" s="146" t="s">
        <v>477</v>
      </c>
      <c r="AT312" s="146" t="s">
        <v>175</v>
      </c>
      <c r="AU312" s="146" t="s">
        <v>79</v>
      </c>
      <c r="AY312" s="18" t="s">
        <v>173</v>
      </c>
      <c r="BE312" s="147">
        <f>IF(N312="základní",J312,0)</f>
        <v>0</v>
      </c>
      <c r="BF312" s="147">
        <f>IF(N312="snížená",J312,0)</f>
        <v>0</v>
      </c>
      <c r="BG312" s="147">
        <f>IF(N312="zákl. přenesená",J312,0)</f>
        <v>0</v>
      </c>
      <c r="BH312" s="147">
        <f>IF(N312="sníž. přenesená",J312,0)</f>
        <v>0</v>
      </c>
      <c r="BI312" s="147">
        <f>IF(N312="nulová",J312,0)</f>
        <v>0</v>
      </c>
      <c r="BJ312" s="18" t="s">
        <v>76</v>
      </c>
      <c r="BK312" s="147">
        <f>ROUND(I312*H312,2)</f>
        <v>0</v>
      </c>
      <c r="BL312" s="18" t="s">
        <v>477</v>
      </c>
      <c r="BM312" s="146" t="s">
        <v>754</v>
      </c>
    </row>
    <row r="313" spans="1:65" s="2" customFormat="1" ht="33.75" customHeight="1">
      <c r="A313" s="30"/>
      <c r="B313" s="135"/>
      <c r="C313" s="136" t="s">
        <v>358</v>
      </c>
      <c r="D313" s="136" t="s">
        <v>175</v>
      </c>
      <c r="E313" s="137" t="s">
        <v>482</v>
      </c>
      <c r="F313" s="138" t="s">
        <v>575</v>
      </c>
      <c r="G313" s="139" t="s">
        <v>190</v>
      </c>
      <c r="H313" s="140">
        <v>25</v>
      </c>
      <c r="I313" s="141"/>
      <c r="J313" s="141">
        <f>ROUND(I313*H313,2)</f>
        <v>0</v>
      </c>
      <c r="K313" s="138" t="s">
        <v>3</v>
      </c>
      <c r="L313" s="31"/>
      <c r="M313" s="142" t="s">
        <v>3</v>
      </c>
      <c r="N313" s="143" t="s">
        <v>41</v>
      </c>
      <c r="O313" s="144">
        <v>0</v>
      </c>
      <c r="P313" s="144">
        <f>O313*H313</f>
        <v>0</v>
      </c>
      <c r="Q313" s="144">
        <v>5.5E-2</v>
      </c>
      <c r="R313" s="144">
        <f>Q313*H313</f>
        <v>1.375</v>
      </c>
      <c r="S313" s="144">
        <v>0.25</v>
      </c>
      <c r="T313" s="145">
        <f>S313*H313</f>
        <v>6.25</v>
      </c>
      <c r="U313" s="30"/>
      <c r="V313" s="30"/>
      <c r="W313" s="30"/>
      <c r="X313" s="30"/>
      <c r="Y313" s="30"/>
      <c r="Z313" s="30"/>
      <c r="AA313" s="30"/>
      <c r="AB313" s="30"/>
      <c r="AC313" s="30"/>
      <c r="AD313" s="30"/>
      <c r="AE313" s="30"/>
      <c r="AR313" s="146" t="s">
        <v>477</v>
      </c>
      <c r="AT313" s="146" t="s">
        <v>175</v>
      </c>
      <c r="AU313" s="146" t="s">
        <v>79</v>
      </c>
      <c r="AY313" s="18" t="s">
        <v>173</v>
      </c>
      <c r="BE313" s="147">
        <f>IF(N313="základní",J313,0)</f>
        <v>0</v>
      </c>
      <c r="BF313" s="147">
        <f>IF(N313="snížená",J313,0)</f>
        <v>0</v>
      </c>
      <c r="BG313" s="147">
        <f>IF(N313="zákl. přenesená",J313,0)</f>
        <v>0</v>
      </c>
      <c r="BH313" s="147">
        <f>IF(N313="sníž. přenesená",J313,0)</f>
        <v>0</v>
      </c>
      <c r="BI313" s="147">
        <f>IF(N313="nulová",J313,0)</f>
        <v>0</v>
      </c>
      <c r="BJ313" s="18" t="s">
        <v>76</v>
      </c>
      <c r="BK313" s="147">
        <f>ROUND(I313*H313,2)</f>
        <v>0</v>
      </c>
      <c r="BL313" s="18" t="s">
        <v>477</v>
      </c>
      <c r="BM313" s="146" t="s">
        <v>755</v>
      </c>
    </row>
    <row r="314" spans="1:65" s="2" customFormat="1" ht="68.25">
      <c r="A314" s="30"/>
      <c r="B314" s="31"/>
      <c r="C314" s="30"/>
      <c r="D314" s="148" t="s">
        <v>304</v>
      </c>
      <c r="E314" s="30"/>
      <c r="F314" s="149" t="s">
        <v>484</v>
      </c>
      <c r="G314" s="30"/>
      <c r="H314" s="30"/>
      <c r="I314" s="30"/>
      <c r="J314" s="30"/>
      <c r="K314" s="30"/>
      <c r="L314" s="31"/>
      <c r="M314" s="150"/>
      <c r="N314" s="151"/>
      <c r="O314" s="51"/>
      <c r="P314" s="51"/>
      <c r="Q314" s="51"/>
      <c r="R314" s="51"/>
      <c r="S314" s="51"/>
      <c r="T314" s="52"/>
      <c r="U314" s="30"/>
      <c r="V314" s="30"/>
      <c r="W314" s="30"/>
      <c r="X314" s="30"/>
      <c r="Y314" s="30"/>
      <c r="Z314" s="30"/>
      <c r="AA314" s="30"/>
      <c r="AB314" s="30"/>
      <c r="AC314" s="30"/>
      <c r="AD314" s="30"/>
      <c r="AE314" s="30"/>
      <c r="AT314" s="18" t="s">
        <v>304</v>
      </c>
      <c r="AU314" s="18" t="s">
        <v>79</v>
      </c>
    </row>
    <row r="315" spans="1:65" s="13" customFormat="1">
      <c r="B315" s="152"/>
      <c r="D315" s="148" t="s">
        <v>181</v>
      </c>
      <c r="E315" s="153" t="s">
        <v>3</v>
      </c>
      <c r="F315" s="154" t="s">
        <v>577</v>
      </c>
      <c r="H315" s="153" t="s">
        <v>3</v>
      </c>
      <c r="L315" s="152"/>
      <c r="M315" s="155"/>
      <c r="N315" s="156"/>
      <c r="O315" s="156"/>
      <c r="P315" s="156"/>
      <c r="Q315" s="156"/>
      <c r="R315" s="156"/>
      <c r="S315" s="156"/>
      <c r="T315" s="157"/>
      <c r="AT315" s="153" t="s">
        <v>181</v>
      </c>
      <c r="AU315" s="153" t="s">
        <v>79</v>
      </c>
      <c r="AV315" s="13" t="s">
        <v>76</v>
      </c>
      <c r="AW315" s="13" t="s">
        <v>31</v>
      </c>
      <c r="AX315" s="13" t="s">
        <v>70</v>
      </c>
      <c r="AY315" s="153" t="s">
        <v>173</v>
      </c>
    </row>
    <row r="316" spans="1:65" s="14" customFormat="1" ht="22.5">
      <c r="B316" s="158"/>
      <c r="D316" s="148" t="s">
        <v>181</v>
      </c>
      <c r="E316" s="159" t="s">
        <v>3</v>
      </c>
      <c r="F316" s="160" t="s">
        <v>756</v>
      </c>
      <c r="H316" s="161">
        <v>8.5</v>
      </c>
      <c r="L316" s="158"/>
      <c r="M316" s="162"/>
      <c r="N316" s="163"/>
      <c r="O316" s="163"/>
      <c r="P316" s="163"/>
      <c r="Q316" s="163"/>
      <c r="R316" s="163"/>
      <c r="S316" s="163"/>
      <c r="T316" s="164"/>
      <c r="AT316" s="159" t="s">
        <v>181</v>
      </c>
      <c r="AU316" s="159" t="s">
        <v>79</v>
      </c>
      <c r="AV316" s="14" t="s">
        <v>79</v>
      </c>
      <c r="AW316" s="14" t="s">
        <v>31</v>
      </c>
      <c r="AX316" s="14" t="s">
        <v>70</v>
      </c>
      <c r="AY316" s="159" t="s">
        <v>173</v>
      </c>
    </row>
    <row r="317" spans="1:65" s="14" customFormat="1">
      <c r="B317" s="158"/>
      <c r="D317" s="148" t="s">
        <v>181</v>
      </c>
      <c r="E317" s="159" t="s">
        <v>3</v>
      </c>
      <c r="F317" s="160" t="s">
        <v>757</v>
      </c>
      <c r="H317" s="161">
        <v>16.5</v>
      </c>
      <c r="L317" s="158"/>
      <c r="M317" s="162"/>
      <c r="N317" s="163"/>
      <c r="O317" s="163"/>
      <c r="P317" s="163"/>
      <c r="Q317" s="163"/>
      <c r="R317" s="163"/>
      <c r="S317" s="163"/>
      <c r="T317" s="164"/>
      <c r="AT317" s="159" t="s">
        <v>181</v>
      </c>
      <c r="AU317" s="159" t="s">
        <v>79</v>
      </c>
      <c r="AV317" s="14" t="s">
        <v>79</v>
      </c>
      <c r="AW317" s="14" t="s">
        <v>31</v>
      </c>
      <c r="AX317" s="14" t="s">
        <v>70</v>
      </c>
      <c r="AY317" s="159" t="s">
        <v>173</v>
      </c>
    </row>
    <row r="318" spans="1:65" s="15" customFormat="1">
      <c r="B318" s="165"/>
      <c r="D318" s="148" t="s">
        <v>181</v>
      </c>
      <c r="E318" s="166" t="s">
        <v>3</v>
      </c>
      <c r="F318" s="167" t="s">
        <v>188</v>
      </c>
      <c r="H318" s="168">
        <v>25</v>
      </c>
      <c r="L318" s="165"/>
      <c r="M318" s="169"/>
      <c r="N318" s="170"/>
      <c r="O318" s="170"/>
      <c r="P318" s="170"/>
      <c r="Q318" s="170"/>
      <c r="R318" s="170"/>
      <c r="S318" s="170"/>
      <c r="T318" s="171"/>
      <c r="AT318" s="166" t="s">
        <v>181</v>
      </c>
      <c r="AU318" s="166" t="s">
        <v>79</v>
      </c>
      <c r="AV318" s="15" t="s">
        <v>178</v>
      </c>
      <c r="AW318" s="15" t="s">
        <v>31</v>
      </c>
      <c r="AX318" s="15" t="s">
        <v>76</v>
      </c>
      <c r="AY318" s="166" t="s">
        <v>173</v>
      </c>
    </row>
    <row r="319" spans="1:65" s="12" customFormat="1" ht="22.9" customHeight="1">
      <c r="B319" s="123"/>
      <c r="D319" s="124" t="s">
        <v>69</v>
      </c>
      <c r="E319" s="133" t="s">
        <v>486</v>
      </c>
      <c r="F319" s="133" t="s">
        <v>487</v>
      </c>
      <c r="J319" s="134">
        <f>BK319</f>
        <v>0</v>
      </c>
      <c r="L319" s="123"/>
      <c r="M319" s="127"/>
      <c r="N319" s="128"/>
      <c r="O319" s="128"/>
      <c r="P319" s="129">
        <f>P320</f>
        <v>0</v>
      </c>
      <c r="Q319" s="128"/>
      <c r="R319" s="129">
        <f>R320</f>
        <v>0</v>
      </c>
      <c r="S319" s="128"/>
      <c r="T319" s="130">
        <f>T320</f>
        <v>0</v>
      </c>
      <c r="AR319" s="124" t="s">
        <v>197</v>
      </c>
      <c r="AT319" s="131" t="s">
        <v>69</v>
      </c>
      <c r="AU319" s="131" t="s">
        <v>76</v>
      </c>
      <c r="AY319" s="124" t="s">
        <v>173</v>
      </c>
      <c r="BK319" s="132">
        <f>BK320</f>
        <v>0</v>
      </c>
    </row>
    <row r="320" spans="1:65" s="2" customFormat="1" ht="16.5" customHeight="1">
      <c r="A320" s="30"/>
      <c r="B320" s="135"/>
      <c r="C320" s="136" t="s">
        <v>359</v>
      </c>
      <c r="D320" s="136" t="s">
        <v>175</v>
      </c>
      <c r="E320" s="137" t="s">
        <v>488</v>
      </c>
      <c r="F320" s="138" t="s">
        <v>487</v>
      </c>
      <c r="G320" s="139" t="s">
        <v>476</v>
      </c>
      <c r="H320" s="140">
        <v>1</v>
      </c>
      <c r="I320" s="141"/>
      <c r="J320" s="141">
        <f>ROUND(I320*H320,2)</f>
        <v>0</v>
      </c>
      <c r="K320" s="138" t="s">
        <v>177</v>
      </c>
      <c r="L320" s="31"/>
      <c r="M320" s="142" t="s">
        <v>3</v>
      </c>
      <c r="N320" s="143" t="s">
        <v>41</v>
      </c>
      <c r="O320" s="144">
        <v>0</v>
      </c>
      <c r="P320" s="144">
        <f>O320*H320</f>
        <v>0</v>
      </c>
      <c r="Q320" s="144">
        <v>0</v>
      </c>
      <c r="R320" s="144">
        <f>Q320*H320</f>
        <v>0</v>
      </c>
      <c r="S320" s="144">
        <v>0</v>
      </c>
      <c r="T320" s="145">
        <f>S320*H320</f>
        <v>0</v>
      </c>
      <c r="U320" s="30"/>
      <c r="V320" s="30"/>
      <c r="W320" s="30"/>
      <c r="X320" s="30"/>
      <c r="Y320" s="30"/>
      <c r="Z320" s="30"/>
      <c r="AA320" s="30"/>
      <c r="AB320" s="30"/>
      <c r="AC320" s="30"/>
      <c r="AD320" s="30"/>
      <c r="AE320" s="30"/>
      <c r="AR320" s="146" t="s">
        <v>477</v>
      </c>
      <c r="AT320" s="146" t="s">
        <v>175</v>
      </c>
      <c r="AU320" s="146" t="s">
        <v>79</v>
      </c>
      <c r="AY320" s="18" t="s">
        <v>173</v>
      </c>
      <c r="BE320" s="147">
        <f>IF(N320="základní",J320,0)</f>
        <v>0</v>
      </c>
      <c r="BF320" s="147">
        <f>IF(N320="snížená",J320,0)</f>
        <v>0</v>
      </c>
      <c r="BG320" s="147">
        <f>IF(N320="zákl. přenesená",J320,0)</f>
        <v>0</v>
      </c>
      <c r="BH320" s="147">
        <f>IF(N320="sníž. přenesená",J320,0)</f>
        <v>0</v>
      </c>
      <c r="BI320" s="147">
        <f>IF(N320="nulová",J320,0)</f>
        <v>0</v>
      </c>
      <c r="BJ320" s="18" t="s">
        <v>76</v>
      </c>
      <c r="BK320" s="147">
        <f>ROUND(I320*H320,2)</f>
        <v>0</v>
      </c>
      <c r="BL320" s="18" t="s">
        <v>477</v>
      </c>
      <c r="BM320" s="146" t="s">
        <v>758</v>
      </c>
    </row>
    <row r="321" spans="1:65" s="12" customFormat="1" ht="22.9" customHeight="1">
      <c r="B321" s="123"/>
      <c r="D321" s="124" t="s">
        <v>69</v>
      </c>
      <c r="E321" s="133" t="s">
        <v>489</v>
      </c>
      <c r="F321" s="133" t="s">
        <v>490</v>
      </c>
      <c r="J321" s="134">
        <f>BK321</f>
        <v>0</v>
      </c>
      <c r="L321" s="123"/>
      <c r="M321" s="127"/>
      <c r="N321" s="128"/>
      <c r="O321" s="128"/>
      <c r="P321" s="129">
        <f>P322</f>
        <v>0</v>
      </c>
      <c r="Q321" s="128"/>
      <c r="R321" s="129">
        <f>R322</f>
        <v>0</v>
      </c>
      <c r="S321" s="128"/>
      <c r="T321" s="130">
        <f>T322</f>
        <v>0</v>
      </c>
      <c r="AR321" s="124" t="s">
        <v>197</v>
      </c>
      <c r="AT321" s="131" t="s">
        <v>69</v>
      </c>
      <c r="AU321" s="131" t="s">
        <v>76</v>
      </c>
      <c r="AY321" s="124" t="s">
        <v>173</v>
      </c>
      <c r="BK321" s="132">
        <f>BK322</f>
        <v>0</v>
      </c>
    </row>
    <row r="322" spans="1:65" s="2" customFormat="1" ht="16.5" customHeight="1">
      <c r="A322" s="30"/>
      <c r="B322" s="135"/>
      <c r="C322" s="136" t="s">
        <v>360</v>
      </c>
      <c r="D322" s="136" t="s">
        <v>175</v>
      </c>
      <c r="E322" s="137" t="s">
        <v>491</v>
      </c>
      <c r="F322" s="138" t="s">
        <v>490</v>
      </c>
      <c r="G322" s="139" t="s">
        <v>476</v>
      </c>
      <c r="H322" s="140">
        <v>1</v>
      </c>
      <c r="I322" s="141"/>
      <c r="J322" s="141">
        <f>ROUND(I322*H322,2)</f>
        <v>0</v>
      </c>
      <c r="K322" s="138" t="s">
        <v>177</v>
      </c>
      <c r="L322" s="31"/>
      <c r="M322" s="142" t="s">
        <v>3</v>
      </c>
      <c r="N322" s="143" t="s">
        <v>41</v>
      </c>
      <c r="O322" s="144">
        <v>0</v>
      </c>
      <c r="P322" s="144">
        <f>O322*H322</f>
        <v>0</v>
      </c>
      <c r="Q322" s="144">
        <v>0</v>
      </c>
      <c r="R322" s="144">
        <f>Q322*H322</f>
        <v>0</v>
      </c>
      <c r="S322" s="144">
        <v>0</v>
      </c>
      <c r="T322" s="145">
        <f>S322*H322</f>
        <v>0</v>
      </c>
      <c r="U322" s="30"/>
      <c r="V322" s="30"/>
      <c r="W322" s="30"/>
      <c r="X322" s="30"/>
      <c r="Y322" s="30"/>
      <c r="Z322" s="30"/>
      <c r="AA322" s="30"/>
      <c r="AB322" s="30"/>
      <c r="AC322" s="30"/>
      <c r="AD322" s="30"/>
      <c r="AE322" s="30"/>
      <c r="AR322" s="146" t="s">
        <v>477</v>
      </c>
      <c r="AT322" s="146" t="s">
        <v>175</v>
      </c>
      <c r="AU322" s="146" t="s">
        <v>79</v>
      </c>
      <c r="AY322" s="18" t="s">
        <v>173</v>
      </c>
      <c r="BE322" s="147">
        <f>IF(N322="základní",J322,0)</f>
        <v>0</v>
      </c>
      <c r="BF322" s="147">
        <f>IF(N322="snížená",J322,0)</f>
        <v>0</v>
      </c>
      <c r="BG322" s="147">
        <f>IF(N322="zákl. přenesená",J322,0)</f>
        <v>0</v>
      </c>
      <c r="BH322" s="147">
        <f>IF(N322="sníž. přenesená",J322,0)</f>
        <v>0</v>
      </c>
      <c r="BI322" s="147">
        <f>IF(N322="nulová",J322,0)</f>
        <v>0</v>
      </c>
      <c r="BJ322" s="18" t="s">
        <v>76</v>
      </c>
      <c r="BK322" s="147">
        <f>ROUND(I322*H322,2)</f>
        <v>0</v>
      </c>
      <c r="BL322" s="18" t="s">
        <v>477</v>
      </c>
      <c r="BM322" s="146" t="s">
        <v>759</v>
      </c>
    </row>
    <row r="323" spans="1:65" s="12" customFormat="1" ht="22.9" customHeight="1">
      <c r="B323" s="123"/>
      <c r="D323" s="124" t="s">
        <v>69</v>
      </c>
      <c r="E323" s="133" t="s">
        <v>492</v>
      </c>
      <c r="F323" s="133" t="s">
        <v>493</v>
      </c>
      <c r="J323" s="134">
        <f>BK323</f>
        <v>0</v>
      </c>
      <c r="L323" s="123"/>
      <c r="M323" s="127"/>
      <c r="N323" s="128"/>
      <c r="O323" s="128"/>
      <c r="P323" s="129">
        <f>P324</f>
        <v>0</v>
      </c>
      <c r="Q323" s="128"/>
      <c r="R323" s="129">
        <f>R324</f>
        <v>0</v>
      </c>
      <c r="S323" s="128"/>
      <c r="T323" s="130">
        <f>T324</f>
        <v>0</v>
      </c>
      <c r="AR323" s="124" t="s">
        <v>197</v>
      </c>
      <c r="AT323" s="131" t="s">
        <v>69</v>
      </c>
      <c r="AU323" s="131" t="s">
        <v>76</v>
      </c>
      <c r="AY323" s="124" t="s">
        <v>173</v>
      </c>
      <c r="BK323" s="132">
        <f>BK324</f>
        <v>0</v>
      </c>
    </row>
    <row r="324" spans="1:65" s="2" customFormat="1" ht="16.5" customHeight="1">
      <c r="A324" s="30"/>
      <c r="B324" s="135"/>
      <c r="C324" s="136" t="s">
        <v>361</v>
      </c>
      <c r="D324" s="136" t="s">
        <v>175</v>
      </c>
      <c r="E324" s="137" t="s">
        <v>494</v>
      </c>
      <c r="F324" s="138" t="s">
        <v>493</v>
      </c>
      <c r="G324" s="139" t="s">
        <v>476</v>
      </c>
      <c r="H324" s="140">
        <v>1</v>
      </c>
      <c r="I324" s="141"/>
      <c r="J324" s="141">
        <f>ROUND(I324*H324,2)</f>
        <v>0</v>
      </c>
      <c r="K324" s="138" t="s">
        <v>177</v>
      </c>
      <c r="L324" s="31"/>
      <c r="M324" s="142" t="s">
        <v>3</v>
      </c>
      <c r="N324" s="143" t="s">
        <v>41</v>
      </c>
      <c r="O324" s="144">
        <v>0</v>
      </c>
      <c r="P324" s="144">
        <f>O324*H324</f>
        <v>0</v>
      </c>
      <c r="Q324" s="144">
        <v>0</v>
      </c>
      <c r="R324" s="144">
        <f>Q324*H324</f>
        <v>0</v>
      </c>
      <c r="S324" s="144">
        <v>0</v>
      </c>
      <c r="T324" s="145">
        <f>S324*H324</f>
        <v>0</v>
      </c>
      <c r="U324" s="30"/>
      <c r="V324" s="30"/>
      <c r="W324" s="30"/>
      <c r="X324" s="30"/>
      <c r="Y324" s="30"/>
      <c r="Z324" s="30"/>
      <c r="AA324" s="30"/>
      <c r="AB324" s="30"/>
      <c r="AC324" s="30"/>
      <c r="AD324" s="30"/>
      <c r="AE324" s="30"/>
      <c r="AR324" s="146" t="s">
        <v>477</v>
      </c>
      <c r="AT324" s="146" t="s">
        <v>175</v>
      </c>
      <c r="AU324" s="146" t="s">
        <v>79</v>
      </c>
      <c r="AY324" s="18" t="s">
        <v>173</v>
      </c>
      <c r="BE324" s="147">
        <f>IF(N324="základní",J324,0)</f>
        <v>0</v>
      </c>
      <c r="BF324" s="147">
        <f>IF(N324="snížená",J324,0)</f>
        <v>0</v>
      </c>
      <c r="BG324" s="147">
        <f>IF(N324="zákl. přenesená",J324,0)</f>
        <v>0</v>
      </c>
      <c r="BH324" s="147">
        <f>IF(N324="sníž. přenesená",J324,0)</f>
        <v>0</v>
      </c>
      <c r="BI324" s="147">
        <f>IF(N324="nulová",J324,0)</f>
        <v>0</v>
      </c>
      <c r="BJ324" s="18" t="s">
        <v>76</v>
      </c>
      <c r="BK324" s="147">
        <f>ROUND(I324*H324,2)</f>
        <v>0</v>
      </c>
      <c r="BL324" s="18" t="s">
        <v>477</v>
      </c>
      <c r="BM324" s="146" t="s">
        <v>760</v>
      </c>
    </row>
    <row r="325" spans="1:65" s="12" customFormat="1" ht="22.9" customHeight="1">
      <c r="B325" s="123"/>
      <c r="D325" s="124" t="s">
        <v>69</v>
      </c>
      <c r="E325" s="133" t="s">
        <v>495</v>
      </c>
      <c r="F325" s="133" t="s">
        <v>496</v>
      </c>
      <c r="J325" s="134">
        <f>BK325</f>
        <v>0</v>
      </c>
      <c r="L325" s="123"/>
      <c r="M325" s="127"/>
      <c r="N325" s="128"/>
      <c r="O325" s="128"/>
      <c r="P325" s="129">
        <f>P326</f>
        <v>0</v>
      </c>
      <c r="Q325" s="128"/>
      <c r="R325" s="129">
        <f>R326</f>
        <v>0</v>
      </c>
      <c r="S325" s="128"/>
      <c r="T325" s="130">
        <f>T326</f>
        <v>0</v>
      </c>
      <c r="AR325" s="124" t="s">
        <v>197</v>
      </c>
      <c r="AT325" s="131" t="s">
        <v>69</v>
      </c>
      <c r="AU325" s="131" t="s">
        <v>76</v>
      </c>
      <c r="AY325" s="124" t="s">
        <v>173</v>
      </c>
      <c r="BK325" s="132">
        <f>BK326</f>
        <v>0</v>
      </c>
    </row>
    <row r="326" spans="1:65" s="2" customFormat="1" ht="16.5" customHeight="1">
      <c r="A326" s="30"/>
      <c r="B326" s="135"/>
      <c r="C326" s="136" t="s">
        <v>362</v>
      </c>
      <c r="D326" s="136" t="s">
        <v>175</v>
      </c>
      <c r="E326" s="137" t="s">
        <v>497</v>
      </c>
      <c r="F326" s="138" t="s">
        <v>496</v>
      </c>
      <c r="G326" s="139" t="s">
        <v>476</v>
      </c>
      <c r="H326" s="140">
        <v>1</v>
      </c>
      <c r="I326" s="141"/>
      <c r="J326" s="141">
        <f>ROUND(I326*H326,2)</f>
        <v>0</v>
      </c>
      <c r="K326" s="138" t="s">
        <v>177</v>
      </c>
      <c r="L326" s="31"/>
      <c r="M326" s="142" t="s">
        <v>3</v>
      </c>
      <c r="N326" s="143" t="s">
        <v>41</v>
      </c>
      <c r="O326" s="144">
        <v>0</v>
      </c>
      <c r="P326" s="144">
        <f>O326*H326</f>
        <v>0</v>
      </c>
      <c r="Q326" s="144">
        <v>0</v>
      </c>
      <c r="R326" s="144">
        <f>Q326*H326</f>
        <v>0</v>
      </c>
      <c r="S326" s="144">
        <v>0</v>
      </c>
      <c r="T326" s="145">
        <f>S326*H326</f>
        <v>0</v>
      </c>
      <c r="U326" s="30"/>
      <c r="V326" s="30"/>
      <c r="W326" s="30"/>
      <c r="X326" s="30"/>
      <c r="Y326" s="30"/>
      <c r="Z326" s="30"/>
      <c r="AA326" s="30"/>
      <c r="AB326" s="30"/>
      <c r="AC326" s="30"/>
      <c r="AD326" s="30"/>
      <c r="AE326" s="30"/>
      <c r="AR326" s="146" t="s">
        <v>477</v>
      </c>
      <c r="AT326" s="146" t="s">
        <v>175</v>
      </c>
      <c r="AU326" s="146" t="s">
        <v>79</v>
      </c>
      <c r="AY326" s="18" t="s">
        <v>173</v>
      </c>
      <c r="BE326" s="147">
        <f>IF(N326="základní",J326,0)</f>
        <v>0</v>
      </c>
      <c r="BF326" s="147">
        <f>IF(N326="snížená",J326,0)</f>
        <v>0</v>
      </c>
      <c r="BG326" s="147">
        <f>IF(N326="zákl. přenesená",J326,0)</f>
        <v>0</v>
      </c>
      <c r="BH326" s="147">
        <f>IF(N326="sníž. přenesená",J326,0)</f>
        <v>0</v>
      </c>
      <c r="BI326" s="147">
        <f>IF(N326="nulová",J326,0)</f>
        <v>0</v>
      </c>
      <c r="BJ326" s="18" t="s">
        <v>76</v>
      </c>
      <c r="BK326" s="147">
        <f>ROUND(I326*H326,2)</f>
        <v>0</v>
      </c>
      <c r="BL326" s="18" t="s">
        <v>477</v>
      </c>
      <c r="BM326" s="146" t="s">
        <v>761</v>
      </c>
    </row>
    <row r="327" spans="1:65" s="12" customFormat="1" ht="22.9" customHeight="1">
      <c r="B327" s="123"/>
      <c r="D327" s="124" t="s">
        <v>69</v>
      </c>
      <c r="E327" s="133" t="s">
        <v>498</v>
      </c>
      <c r="F327" s="133" t="s">
        <v>499</v>
      </c>
      <c r="J327" s="134">
        <f>BK327</f>
        <v>0</v>
      </c>
      <c r="L327" s="123"/>
      <c r="M327" s="127"/>
      <c r="N327" s="128"/>
      <c r="O327" s="128"/>
      <c r="P327" s="129">
        <f>P328</f>
        <v>0</v>
      </c>
      <c r="Q327" s="128"/>
      <c r="R327" s="129">
        <f>R328</f>
        <v>0</v>
      </c>
      <c r="S327" s="128"/>
      <c r="T327" s="130">
        <f>T328</f>
        <v>0</v>
      </c>
      <c r="AR327" s="124" t="s">
        <v>197</v>
      </c>
      <c r="AT327" s="131" t="s">
        <v>69</v>
      </c>
      <c r="AU327" s="131" t="s">
        <v>76</v>
      </c>
      <c r="AY327" s="124" t="s">
        <v>173</v>
      </c>
      <c r="BK327" s="132">
        <f>BK328</f>
        <v>0</v>
      </c>
    </row>
    <row r="328" spans="1:65" s="2" customFormat="1" ht="16.5" customHeight="1">
      <c r="A328" s="30"/>
      <c r="B328" s="135"/>
      <c r="C328" s="136" t="s">
        <v>364</v>
      </c>
      <c r="D328" s="136" t="s">
        <v>175</v>
      </c>
      <c r="E328" s="137" t="s">
        <v>500</v>
      </c>
      <c r="F328" s="138" t="s">
        <v>499</v>
      </c>
      <c r="G328" s="139" t="s">
        <v>476</v>
      </c>
      <c r="H328" s="140">
        <v>1</v>
      </c>
      <c r="I328" s="141"/>
      <c r="J328" s="141">
        <f>ROUND(I328*H328,2)</f>
        <v>0</v>
      </c>
      <c r="K328" s="138" t="s">
        <v>177</v>
      </c>
      <c r="L328" s="31"/>
      <c r="M328" s="142" t="s">
        <v>3</v>
      </c>
      <c r="N328" s="143" t="s">
        <v>41</v>
      </c>
      <c r="O328" s="144">
        <v>0</v>
      </c>
      <c r="P328" s="144">
        <f>O328*H328</f>
        <v>0</v>
      </c>
      <c r="Q328" s="144">
        <v>0</v>
      </c>
      <c r="R328" s="144">
        <f>Q328*H328</f>
        <v>0</v>
      </c>
      <c r="S328" s="144">
        <v>0</v>
      </c>
      <c r="T328" s="145">
        <f>S328*H328</f>
        <v>0</v>
      </c>
      <c r="U328" s="30"/>
      <c r="V328" s="30"/>
      <c r="W328" s="30"/>
      <c r="X328" s="30"/>
      <c r="Y328" s="30"/>
      <c r="Z328" s="30"/>
      <c r="AA328" s="30"/>
      <c r="AB328" s="30"/>
      <c r="AC328" s="30"/>
      <c r="AD328" s="30"/>
      <c r="AE328" s="30"/>
      <c r="AR328" s="146" t="s">
        <v>477</v>
      </c>
      <c r="AT328" s="146" t="s">
        <v>175</v>
      </c>
      <c r="AU328" s="146" t="s">
        <v>79</v>
      </c>
      <c r="AY328" s="18" t="s">
        <v>173</v>
      </c>
      <c r="BE328" s="147">
        <f>IF(N328="základní",J328,0)</f>
        <v>0</v>
      </c>
      <c r="BF328" s="147">
        <f>IF(N328="snížená",J328,0)</f>
        <v>0</v>
      </c>
      <c r="BG328" s="147">
        <f>IF(N328="zákl. přenesená",J328,0)</f>
        <v>0</v>
      </c>
      <c r="BH328" s="147">
        <f>IF(N328="sníž. přenesená",J328,0)</f>
        <v>0</v>
      </c>
      <c r="BI328" s="147">
        <f>IF(N328="nulová",J328,0)</f>
        <v>0</v>
      </c>
      <c r="BJ328" s="18" t="s">
        <v>76</v>
      </c>
      <c r="BK328" s="147">
        <f>ROUND(I328*H328,2)</f>
        <v>0</v>
      </c>
      <c r="BL328" s="18" t="s">
        <v>477</v>
      </c>
      <c r="BM328" s="146" t="s">
        <v>762</v>
      </c>
    </row>
    <row r="329" spans="1:65" s="12" customFormat="1" ht="22.9" customHeight="1">
      <c r="B329" s="123"/>
      <c r="D329" s="124" t="s">
        <v>69</v>
      </c>
      <c r="E329" s="133" t="s">
        <v>501</v>
      </c>
      <c r="F329" s="133" t="s">
        <v>502</v>
      </c>
      <c r="J329" s="134">
        <f>BK329</f>
        <v>0</v>
      </c>
      <c r="L329" s="123"/>
      <c r="M329" s="127"/>
      <c r="N329" s="128"/>
      <c r="O329" s="128"/>
      <c r="P329" s="129">
        <f>P330</f>
        <v>0</v>
      </c>
      <c r="Q329" s="128"/>
      <c r="R329" s="129">
        <f>R330</f>
        <v>0</v>
      </c>
      <c r="S329" s="128"/>
      <c r="T329" s="130">
        <f>T330</f>
        <v>0</v>
      </c>
      <c r="AR329" s="124" t="s">
        <v>197</v>
      </c>
      <c r="AT329" s="131" t="s">
        <v>69</v>
      </c>
      <c r="AU329" s="131" t="s">
        <v>76</v>
      </c>
      <c r="AY329" s="124" t="s">
        <v>173</v>
      </c>
      <c r="BK329" s="132">
        <f>BK330</f>
        <v>0</v>
      </c>
    </row>
    <row r="330" spans="1:65" s="2" customFormat="1" ht="16.5" customHeight="1">
      <c r="A330" s="30"/>
      <c r="B330" s="135"/>
      <c r="C330" s="136" t="s">
        <v>366</v>
      </c>
      <c r="D330" s="136" t="s">
        <v>175</v>
      </c>
      <c r="E330" s="137" t="s">
        <v>503</v>
      </c>
      <c r="F330" s="138" t="s">
        <v>504</v>
      </c>
      <c r="G330" s="139" t="s">
        <v>476</v>
      </c>
      <c r="H330" s="140">
        <v>1</v>
      </c>
      <c r="I330" s="141"/>
      <c r="J330" s="141">
        <f>ROUND(I330*H330,2)</f>
        <v>0</v>
      </c>
      <c r="K330" s="138" t="s">
        <v>177</v>
      </c>
      <c r="L330" s="31"/>
      <c r="M330" s="142" t="s">
        <v>3</v>
      </c>
      <c r="N330" s="143" t="s">
        <v>41</v>
      </c>
      <c r="O330" s="144">
        <v>0</v>
      </c>
      <c r="P330" s="144">
        <f>O330*H330</f>
        <v>0</v>
      </c>
      <c r="Q330" s="144">
        <v>0</v>
      </c>
      <c r="R330" s="144">
        <f>Q330*H330</f>
        <v>0</v>
      </c>
      <c r="S330" s="144">
        <v>0</v>
      </c>
      <c r="T330" s="145">
        <f>S330*H330</f>
        <v>0</v>
      </c>
      <c r="U330" s="30"/>
      <c r="V330" s="30"/>
      <c r="W330" s="30"/>
      <c r="X330" s="30"/>
      <c r="Y330" s="30"/>
      <c r="Z330" s="30"/>
      <c r="AA330" s="30"/>
      <c r="AB330" s="30"/>
      <c r="AC330" s="30"/>
      <c r="AD330" s="30"/>
      <c r="AE330" s="30"/>
      <c r="AR330" s="146" t="s">
        <v>477</v>
      </c>
      <c r="AT330" s="146" t="s">
        <v>175</v>
      </c>
      <c r="AU330" s="146" t="s">
        <v>79</v>
      </c>
      <c r="AY330" s="18" t="s">
        <v>173</v>
      </c>
      <c r="BE330" s="147">
        <f>IF(N330="základní",J330,0)</f>
        <v>0</v>
      </c>
      <c r="BF330" s="147">
        <f>IF(N330="snížená",J330,0)</f>
        <v>0</v>
      </c>
      <c r="BG330" s="147">
        <f>IF(N330="zákl. přenesená",J330,0)</f>
        <v>0</v>
      </c>
      <c r="BH330" s="147">
        <f>IF(N330="sníž. přenesená",J330,0)</f>
        <v>0</v>
      </c>
      <c r="BI330" s="147">
        <f>IF(N330="nulová",J330,0)</f>
        <v>0</v>
      </c>
      <c r="BJ330" s="18" t="s">
        <v>76</v>
      </c>
      <c r="BK330" s="147">
        <f>ROUND(I330*H330,2)</f>
        <v>0</v>
      </c>
      <c r="BL330" s="18" t="s">
        <v>477</v>
      </c>
      <c r="BM330" s="146" t="s">
        <v>763</v>
      </c>
    </row>
    <row r="331" spans="1:65" s="12" customFormat="1" ht="22.9" customHeight="1">
      <c r="B331" s="123"/>
      <c r="D331" s="124" t="s">
        <v>69</v>
      </c>
      <c r="E331" s="133" t="s">
        <v>505</v>
      </c>
      <c r="F331" s="133" t="s">
        <v>506</v>
      </c>
      <c r="J331" s="134">
        <f>BK331</f>
        <v>0</v>
      </c>
      <c r="L331" s="123"/>
      <c r="M331" s="127"/>
      <c r="N331" s="128"/>
      <c r="O331" s="128"/>
      <c r="P331" s="129">
        <f>P332</f>
        <v>0</v>
      </c>
      <c r="Q331" s="128"/>
      <c r="R331" s="129">
        <f>R332</f>
        <v>0</v>
      </c>
      <c r="S331" s="128"/>
      <c r="T331" s="130">
        <f>T332</f>
        <v>0</v>
      </c>
      <c r="AR331" s="124" t="s">
        <v>197</v>
      </c>
      <c r="AT331" s="131" t="s">
        <v>69</v>
      </c>
      <c r="AU331" s="131" t="s">
        <v>76</v>
      </c>
      <c r="AY331" s="124" t="s">
        <v>173</v>
      </c>
      <c r="BK331" s="132">
        <f>BK332</f>
        <v>0</v>
      </c>
    </row>
    <row r="332" spans="1:65" s="2" customFormat="1" ht="16.5" customHeight="1">
      <c r="A332" s="30"/>
      <c r="B332" s="135"/>
      <c r="C332" s="136" t="s">
        <v>368</v>
      </c>
      <c r="D332" s="136" t="s">
        <v>175</v>
      </c>
      <c r="E332" s="137" t="s">
        <v>507</v>
      </c>
      <c r="F332" s="138" t="s">
        <v>506</v>
      </c>
      <c r="G332" s="139" t="s">
        <v>476</v>
      </c>
      <c r="H332" s="140">
        <v>1</v>
      </c>
      <c r="I332" s="141"/>
      <c r="J332" s="141">
        <f>ROUND(I332*H332,2)</f>
        <v>0</v>
      </c>
      <c r="K332" s="138" t="s">
        <v>177</v>
      </c>
      <c r="L332" s="31"/>
      <c r="M332" s="181" t="s">
        <v>3</v>
      </c>
      <c r="N332" s="182" t="s">
        <v>41</v>
      </c>
      <c r="O332" s="183">
        <v>0</v>
      </c>
      <c r="P332" s="183">
        <f>O332*H332</f>
        <v>0</v>
      </c>
      <c r="Q332" s="183">
        <v>0</v>
      </c>
      <c r="R332" s="183">
        <f>Q332*H332</f>
        <v>0</v>
      </c>
      <c r="S332" s="183">
        <v>0</v>
      </c>
      <c r="T332" s="184">
        <f>S332*H332</f>
        <v>0</v>
      </c>
      <c r="U332" s="30"/>
      <c r="V332" s="30"/>
      <c r="W332" s="30"/>
      <c r="X332" s="30"/>
      <c r="Y332" s="30"/>
      <c r="Z332" s="30"/>
      <c r="AA332" s="30"/>
      <c r="AB332" s="30"/>
      <c r="AC332" s="30"/>
      <c r="AD332" s="30"/>
      <c r="AE332" s="30"/>
      <c r="AR332" s="146" t="s">
        <v>477</v>
      </c>
      <c r="AT332" s="146" t="s">
        <v>175</v>
      </c>
      <c r="AU332" s="146" t="s">
        <v>79</v>
      </c>
      <c r="AY332" s="18" t="s">
        <v>173</v>
      </c>
      <c r="BE332" s="147">
        <f>IF(N332="základní",J332,0)</f>
        <v>0</v>
      </c>
      <c r="BF332" s="147">
        <f>IF(N332="snížená",J332,0)</f>
        <v>0</v>
      </c>
      <c r="BG332" s="147">
        <f>IF(N332="zákl. přenesená",J332,0)</f>
        <v>0</v>
      </c>
      <c r="BH332" s="147">
        <f>IF(N332="sníž. přenesená",J332,0)</f>
        <v>0</v>
      </c>
      <c r="BI332" s="147">
        <f>IF(N332="nulová",J332,0)</f>
        <v>0</v>
      </c>
      <c r="BJ332" s="18" t="s">
        <v>76</v>
      </c>
      <c r="BK332" s="147">
        <f>ROUND(I332*H332,2)</f>
        <v>0</v>
      </c>
      <c r="BL332" s="18" t="s">
        <v>477</v>
      </c>
      <c r="BM332" s="146" t="s">
        <v>764</v>
      </c>
    </row>
    <row r="333" spans="1:65" s="2" customFormat="1" ht="6.95" customHeight="1">
      <c r="A333" s="30"/>
      <c r="B333" s="40"/>
      <c r="C333" s="41"/>
      <c r="D333" s="41"/>
      <c r="E333" s="41"/>
      <c r="F333" s="41"/>
      <c r="G333" s="41"/>
      <c r="H333" s="41"/>
      <c r="I333" s="41"/>
      <c r="J333" s="41"/>
      <c r="K333" s="41"/>
      <c r="L333" s="31"/>
      <c r="M333" s="30"/>
      <c r="O333" s="30"/>
      <c r="P333" s="30"/>
      <c r="Q333" s="30"/>
      <c r="R333" s="30"/>
      <c r="S333" s="30"/>
      <c r="T333" s="30"/>
      <c r="U333" s="30"/>
      <c r="V333" s="30"/>
      <c r="W333" s="30"/>
      <c r="X333" s="30"/>
      <c r="Y333" s="30"/>
      <c r="Z333" s="30"/>
      <c r="AA333" s="30"/>
      <c r="AB333" s="30"/>
      <c r="AC333" s="30"/>
      <c r="AD333" s="30"/>
      <c r="AE333" s="30"/>
    </row>
  </sheetData>
  <autoFilter ref="C98:K332"/>
  <mergeCells count="8">
    <mergeCell ref="E89:H89"/>
    <mergeCell ref="E91:H91"/>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427"/>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6"/>
    </row>
    <row r="2" spans="1:46" s="1" customFormat="1" ht="36.950000000000003" customHeight="1">
      <c r="L2" s="286" t="s">
        <v>6</v>
      </c>
      <c r="M2" s="273"/>
      <c r="N2" s="273"/>
      <c r="O2" s="273"/>
      <c r="P2" s="273"/>
      <c r="Q2" s="273"/>
      <c r="R2" s="273"/>
      <c r="S2" s="273"/>
      <c r="T2" s="273"/>
      <c r="U2" s="273"/>
      <c r="V2" s="273"/>
      <c r="AT2" s="18" t="s">
        <v>88</v>
      </c>
    </row>
    <row r="3" spans="1:46" s="1" customFormat="1" ht="6.95" customHeight="1">
      <c r="B3" s="19"/>
      <c r="C3" s="20"/>
      <c r="D3" s="20"/>
      <c r="E3" s="20"/>
      <c r="F3" s="20"/>
      <c r="G3" s="20"/>
      <c r="H3" s="20"/>
      <c r="I3" s="20"/>
      <c r="J3" s="20"/>
      <c r="K3" s="20"/>
      <c r="L3" s="21"/>
      <c r="AT3" s="18" t="s">
        <v>79</v>
      </c>
    </row>
    <row r="4" spans="1:46" s="1" customFormat="1" ht="24.95" customHeight="1">
      <c r="B4" s="21"/>
      <c r="D4" s="22" t="s">
        <v>125</v>
      </c>
      <c r="L4" s="21"/>
      <c r="M4" s="87" t="s">
        <v>11</v>
      </c>
      <c r="AT4" s="18" t="s">
        <v>4</v>
      </c>
    </row>
    <row r="5" spans="1:46" s="1" customFormat="1" ht="6.95" customHeight="1">
      <c r="B5" s="21"/>
      <c r="L5" s="21"/>
    </row>
    <row r="6" spans="1:46" s="1" customFormat="1" ht="12" customHeight="1">
      <c r="B6" s="21"/>
      <c r="D6" s="27" t="s">
        <v>15</v>
      </c>
      <c r="L6" s="21"/>
    </row>
    <row r="7" spans="1:46" s="1" customFormat="1" ht="16.5" customHeight="1">
      <c r="B7" s="21"/>
      <c r="E7" s="296" t="str">
        <f>'Rekapitulace stavby'!K6</f>
        <v>Oprava traťového úseku Hanušovice - Jeseník</v>
      </c>
      <c r="F7" s="297"/>
      <c r="G7" s="297"/>
      <c r="H7" s="297"/>
      <c r="L7" s="21"/>
    </row>
    <row r="8" spans="1:46" s="2" customFormat="1" ht="12" customHeight="1">
      <c r="A8" s="30"/>
      <c r="B8" s="31"/>
      <c r="C8" s="30"/>
      <c r="D8" s="27" t="s">
        <v>126</v>
      </c>
      <c r="E8" s="30"/>
      <c r="F8" s="30"/>
      <c r="G8" s="30"/>
      <c r="H8" s="30"/>
      <c r="I8" s="30"/>
      <c r="J8" s="30"/>
      <c r="K8" s="30"/>
      <c r="L8" s="88"/>
      <c r="S8" s="30"/>
      <c r="T8" s="30"/>
      <c r="U8" s="30"/>
      <c r="V8" s="30"/>
      <c r="W8" s="30"/>
      <c r="X8" s="30"/>
      <c r="Y8" s="30"/>
      <c r="Z8" s="30"/>
      <c r="AA8" s="30"/>
      <c r="AB8" s="30"/>
      <c r="AC8" s="30"/>
      <c r="AD8" s="30"/>
      <c r="AE8" s="30"/>
    </row>
    <row r="9" spans="1:46" s="2" customFormat="1" ht="24.75" customHeight="1">
      <c r="A9" s="30"/>
      <c r="B9" s="31"/>
      <c r="C9" s="30"/>
      <c r="D9" s="30"/>
      <c r="E9" s="267" t="s">
        <v>765</v>
      </c>
      <c r="F9" s="298"/>
      <c r="G9" s="298"/>
      <c r="H9" s="298"/>
      <c r="I9" s="30"/>
      <c r="J9" s="30"/>
      <c r="K9" s="30"/>
      <c r="L9" s="88"/>
      <c r="S9" s="30"/>
      <c r="T9" s="30"/>
      <c r="U9" s="30"/>
      <c r="V9" s="30"/>
      <c r="W9" s="30"/>
      <c r="X9" s="30"/>
      <c r="Y9" s="30"/>
      <c r="Z9" s="30"/>
      <c r="AA9" s="30"/>
      <c r="AB9" s="30"/>
      <c r="AC9" s="30"/>
      <c r="AD9" s="30"/>
      <c r="AE9" s="30"/>
    </row>
    <row r="10" spans="1:46" s="2" customFormat="1">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c r="A12" s="30"/>
      <c r="B12" s="31"/>
      <c r="C12" s="30"/>
      <c r="D12" s="27" t="s">
        <v>19</v>
      </c>
      <c r="E12" s="30"/>
      <c r="F12" s="25" t="s">
        <v>20</v>
      </c>
      <c r="G12" s="30"/>
      <c r="H12" s="30"/>
      <c r="I12" s="27" t="s">
        <v>21</v>
      </c>
      <c r="J12" s="48" t="str">
        <f>'Rekapitulace stavby'!AN8</f>
        <v>26. 3. 2020</v>
      </c>
      <c r="K12" s="30"/>
      <c r="L12" s="88"/>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c r="A14" s="30"/>
      <c r="B14" s="31"/>
      <c r="C14" s="30"/>
      <c r="D14" s="27" t="s">
        <v>23</v>
      </c>
      <c r="E14" s="30"/>
      <c r="F14" s="30"/>
      <c r="G14" s="30"/>
      <c r="H14" s="30"/>
      <c r="I14" s="27" t="s">
        <v>24</v>
      </c>
      <c r="J14" s="25" t="s">
        <v>3</v>
      </c>
      <c r="K14" s="30"/>
      <c r="L14" s="88"/>
      <c r="S14" s="30"/>
      <c r="T14" s="30"/>
      <c r="U14" s="30"/>
      <c r="V14" s="30"/>
      <c r="W14" s="30"/>
      <c r="X14" s="30"/>
      <c r="Y14" s="30"/>
      <c r="Z14" s="30"/>
      <c r="AA14" s="30"/>
      <c r="AB14" s="30"/>
      <c r="AC14" s="30"/>
      <c r="AD14" s="30"/>
      <c r="AE14" s="30"/>
    </row>
    <row r="15" spans="1:46" s="2" customFormat="1" ht="18" customHeight="1">
      <c r="A15" s="30"/>
      <c r="B15" s="31"/>
      <c r="C15" s="30"/>
      <c r="D15" s="30"/>
      <c r="E15" s="25" t="s">
        <v>25</v>
      </c>
      <c r="F15" s="30"/>
      <c r="G15" s="30"/>
      <c r="H15" s="30"/>
      <c r="I15" s="27" t="s">
        <v>26</v>
      </c>
      <c r="J15" s="25" t="s">
        <v>3</v>
      </c>
      <c r="K15" s="30"/>
      <c r="L15" s="88"/>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c r="A17" s="30"/>
      <c r="B17" s="31"/>
      <c r="C17" s="30"/>
      <c r="D17" s="27" t="s">
        <v>27</v>
      </c>
      <c r="E17" s="30"/>
      <c r="F17" s="30"/>
      <c r="G17" s="30"/>
      <c r="H17" s="30"/>
      <c r="I17" s="27" t="s">
        <v>24</v>
      </c>
      <c r="J17" s="25" t="s">
        <v>3</v>
      </c>
      <c r="K17" s="30"/>
      <c r="L17" s="88"/>
      <c r="S17" s="30"/>
      <c r="T17" s="30"/>
      <c r="U17" s="30"/>
      <c r="V17" s="30"/>
      <c r="W17" s="30"/>
      <c r="X17" s="30"/>
      <c r="Y17" s="30"/>
      <c r="Z17" s="30"/>
      <c r="AA17" s="30"/>
      <c r="AB17" s="30"/>
      <c r="AC17" s="30"/>
      <c r="AD17" s="30"/>
      <c r="AE17" s="30"/>
    </row>
    <row r="18" spans="1:31" s="2" customFormat="1" ht="18" customHeight="1">
      <c r="A18" s="30"/>
      <c r="B18" s="31"/>
      <c r="C18" s="30"/>
      <c r="D18" s="30"/>
      <c r="E18" s="25" t="s">
        <v>28</v>
      </c>
      <c r="F18" s="30"/>
      <c r="G18" s="30"/>
      <c r="H18" s="30"/>
      <c r="I18" s="27" t="s">
        <v>26</v>
      </c>
      <c r="J18" s="25" t="s">
        <v>3</v>
      </c>
      <c r="K18" s="30"/>
      <c r="L18" s="88"/>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c r="A20" s="30"/>
      <c r="B20" s="31"/>
      <c r="C20" s="30"/>
      <c r="D20" s="27" t="s">
        <v>29</v>
      </c>
      <c r="E20" s="30"/>
      <c r="F20" s="30"/>
      <c r="G20" s="30"/>
      <c r="H20" s="30"/>
      <c r="I20" s="27" t="s">
        <v>24</v>
      </c>
      <c r="J20" s="25" t="s">
        <v>3</v>
      </c>
      <c r="K20" s="30"/>
      <c r="L20" s="88"/>
      <c r="S20" s="30"/>
      <c r="T20" s="30"/>
      <c r="U20" s="30"/>
      <c r="V20" s="30"/>
      <c r="W20" s="30"/>
      <c r="X20" s="30"/>
      <c r="Y20" s="30"/>
      <c r="Z20" s="30"/>
      <c r="AA20" s="30"/>
      <c r="AB20" s="30"/>
      <c r="AC20" s="30"/>
      <c r="AD20" s="30"/>
      <c r="AE20" s="30"/>
    </row>
    <row r="21" spans="1:31" s="2" customFormat="1" ht="18" customHeight="1">
      <c r="A21" s="30"/>
      <c r="B21" s="31"/>
      <c r="C21" s="30"/>
      <c r="D21" s="30"/>
      <c r="E21" s="25" t="s">
        <v>509</v>
      </c>
      <c r="F21" s="30"/>
      <c r="G21" s="30"/>
      <c r="H21" s="30"/>
      <c r="I21" s="27" t="s">
        <v>26</v>
      </c>
      <c r="J21" s="25" t="s">
        <v>3</v>
      </c>
      <c r="K21" s="30"/>
      <c r="L21" s="88"/>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c r="A23" s="30"/>
      <c r="B23" s="31"/>
      <c r="C23" s="30"/>
      <c r="D23" s="27" t="s">
        <v>32</v>
      </c>
      <c r="E23" s="30"/>
      <c r="F23" s="30"/>
      <c r="G23" s="30"/>
      <c r="H23" s="30"/>
      <c r="I23" s="27" t="s">
        <v>24</v>
      </c>
      <c r="J23" s="25" t="s">
        <v>3</v>
      </c>
      <c r="K23" s="30"/>
      <c r="L23" s="88"/>
      <c r="S23" s="30"/>
      <c r="T23" s="30"/>
      <c r="U23" s="30"/>
      <c r="V23" s="30"/>
      <c r="W23" s="30"/>
      <c r="X23" s="30"/>
      <c r="Y23" s="30"/>
      <c r="Z23" s="30"/>
      <c r="AA23" s="30"/>
      <c r="AB23" s="30"/>
      <c r="AC23" s="30"/>
      <c r="AD23" s="30"/>
      <c r="AE23" s="30"/>
    </row>
    <row r="24" spans="1:31" s="2" customFormat="1" ht="18" customHeight="1">
      <c r="A24" s="30"/>
      <c r="B24" s="31"/>
      <c r="C24" s="30"/>
      <c r="D24" s="30"/>
      <c r="E24" s="25" t="s">
        <v>33</v>
      </c>
      <c r="F24" s="30"/>
      <c r="G24" s="30"/>
      <c r="H24" s="30"/>
      <c r="I24" s="27" t="s">
        <v>26</v>
      </c>
      <c r="J24" s="25" t="s">
        <v>3</v>
      </c>
      <c r="K24" s="30"/>
      <c r="L24" s="88"/>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c r="A26" s="30"/>
      <c r="B26" s="31"/>
      <c r="C26" s="30"/>
      <c r="D26" s="27" t="s">
        <v>34</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c r="A27" s="89"/>
      <c r="B27" s="90"/>
      <c r="C27" s="89"/>
      <c r="D27" s="89"/>
      <c r="E27" s="275" t="s">
        <v>3</v>
      </c>
      <c r="F27" s="275"/>
      <c r="G27" s="275"/>
      <c r="H27" s="275"/>
      <c r="I27" s="89"/>
      <c r="J27" s="89"/>
      <c r="K27" s="89"/>
      <c r="L27" s="91"/>
      <c r="S27" s="89"/>
      <c r="T27" s="89"/>
      <c r="U27" s="89"/>
      <c r="V27" s="89"/>
      <c r="W27" s="89"/>
      <c r="X27" s="89"/>
      <c r="Y27" s="89"/>
      <c r="Z27" s="89"/>
      <c r="AA27" s="89"/>
      <c r="AB27" s="89"/>
      <c r="AC27" s="89"/>
      <c r="AD27" s="89"/>
      <c r="AE27" s="89"/>
    </row>
    <row r="28" spans="1:31" s="2" customFormat="1" ht="6.95" customHeight="1">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c r="A30" s="30"/>
      <c r="B30" s="31"/>
      <c r="C30" s="30"/>
      <c r="D30" s="92" t="s">
        <v>36</v>
      </c>
      <c r="E30" s="30"/>
      <c r="F30" s="30"/>
      <c r="G30" s="30"/>
      <c r="H30" s="30"/>
      <c r="I30" s="30"/>
      <c r="J30" s="64">
        <f>ROUND(J101, 2)</f>
        <v>0</v>
      </c>
      <c r="K30" s="30"/>
      <c r="L30" s="88"/>
      <c r="S30" s="30"/>
      <c r="T30" s="30"/>
      <c r="U30" s="30"/>
      <c r="V30" s="30"/>
      <c r="W30" s="30"/>
      <c r="X30" s="30"/>
      <c r="Y30" s="30"/>
      <c r="Z30" s="30"/>
      <c r="AA30" s="30"/>
      <c r="AB30" s="30"/>
      <c r="AC30" s="30"/>
      <c r="AD30" s="30"/>
      <c r="AE30" s="30"/>
    </row>
    <row r="31" spans="1:31" s="2" customFormat="1" ht="6.95" customHeight="1">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c r="A32" s="30"/>
      <c r="B32" s="31"/>
      <c r="C32" s="30"/>
      <c r="D32" s="30"/>
      <c r="E32" s="30"/>
      <c r="F32" s="34" t="s">
        <v>38</v>
      </c>
      <c r="G32" s="30"/>
      <c r="H32" s="30"/>
      <c r="I32" s="34" t="s">
        <v>37</v>
      </c>
      <c r="J32" s="34" t="s">
        <v>39</v>
      </c>
      <c r="K32" s="30"/>
      <c r="L32" s="88"/>
      <c r="S32" s="30"/>
      <c r="T32" s="30"/>
      <c r="U32" s="30"/>
      <c r="V32" s="30"/>
      <c r="W32" s="30"/>
      <c r="X32" s="30"/>
      <c r="Y32" s="30"/>
      <c r="Z32" s="30"/>
      <c r="AA32" s="30"/>
      <c r="AB32" s="30"/>
      <c r="AC32" s="30"/>
      <c r="AD32" s="30"/>
      <c r="AE32" s="30"/>
    </row>
    <row r="33" spans="1:31" s="2" customFormat="1" ht="14.45" customHeight="1">
      <c r="A33" s="30"/>
      <c r="B33" s="31"/>
      <c r="C33" s="30"/>
      <c r="D33" s="93" t="s">
        <v>40</v>
      </c>
      <c r="E33" s="27" t="s">
        <v>41</v>
      </c>
      <c r="F33" s="94">
        <f>ROUND((SUM(BE101:BE426)),  2)</f>
        <v>0</v>
      </c>
      <c r="G33" s="30"/>
      <c r="H33" s="30"/>
      <c r="I33" s="95">
        <v>0.21</v>
      </c>
      <c r="J33" s="94">
        <f>ROUND(((SUM(BE101:BE426))*I33),  2)</f>
        <v>0</v>
      </c>
      <c r="K33" s="30"/>
      <c r="L33" s="88"/>
      <c r="S33" s="30"/>
      <c r="T33" s="30"/>
      <c r="U33" s="30"/>
      <c r="V33" s="30"/>
      <c r="W33" s="30"/>
      <c r="X33" s="30"/>
      <c r="Y33" s="30"/>
      <c r="Z33" s="30"/>
      <c r="AA33" s="30"/>
      <c r="AB33" s="30"/>
      <c r="AC33" s="30"/>
      <c r="AD33" s="30"/>
      <c r="AE33" s="30"/>
    </row>
    <row r="34" spans="1:31" s="2" customFormat="1" ht="14.45" customHeight="1">
      <c r="A34" s="30"/>
      <c r="B34" s="31"/>
      <c r="C34" s="30"/>
      <c r="D34" s="30"/>
      <c r="E34" s="27" t="s">
        <v>42</v>
      </c>
      <c r="F34" s="94">
        <f>ROUND((SUM(BF101:BF426)),  2)</f>
        <v>0</v>
      </c>
      <c r="G34" s="30"/>
      <c r="H34" s="30"/>
      <c r="I34" s="95">
        <v>0.15</v>
      </c>
      <c r="J34" s="94">
        <f>ROUND(((SUM(BF101:BF426))*I34),  2)</f>
        <v>0</v>
      </c>
      <c r="K34" s="30"/>
      <c r="L34" s="88"/>
      <c r="S34" s="30"/>
      <c r="T34" s="30"/>
      <c r="U34" s="30"/>
      <c r="V34" s="30"/>
      <c r="W34" s="30"/>
      <c r="X34" s="30"/>
      <c r="Y34" s="30"/>
      <c r="Z34" s="30"/>
      <c r="AA34" s="30"/>
      <c r="AB34" s="30"/>
      <c r="AC34" s="30"/>
      <c r="AD34" s="30"/>
      <c r="AE34" s="30"/>
    </row>
    <row r="35" spans="1:31" s="2" customFormat="1" ht="14.45" hidden="1" customHeight="1">
      <c r="A35" s="30"/>
      <c r="B35" s="31"/>
      <c r="C35" s="30"/>
      <c r="D35" s="30"/>
      <c r="E35" s="27" t="s">
        <v>43</v>
      </c>
      <c r="F35" s="94">
        <f>ROUND((SUM(BG101:BG426)),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c r="A36" s="30"/>
      <c r="B36" s="31"/>
      <c r="C36" s="30"/>
      <c r="D36" s="30"/>
      <c r="E36" s="27" t="s">
        <v>44</v>
      </c>
      <c r="F36" s="94">
        <f>ROUND((SUM(BH101:BH426)),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c r="A37" s="30"/>
      <c r="B37" s="31"/>
      <c r="C37" s="30"/>
      <c r="D37" s="30"/>
      <c r="E37" s="27" t="s">
        <v>45</v>
      </c>
      <c r="F37" s="94">
        <f>ROUND((SUM(BI101:BI426)),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c r="A39" s="30"/>
      <c r="B39" s="31"/>
      <c r="C39" s="96"/>
      <c r="D39" s="97" t="s">
        <v>46</v>
      </c>
      <c r="E39" s="53"/>
      <c r="F39" s="53"/>
      <c r="G39" s="98" t="s">
        <v>47</v>
      </c>
      <c r="H39" s="99" t="s">
        <v>48</v>
      </c>
      <c r="I39" s="53"/>
      <c r="J39" s="100">
        <f>SUM(J30:J37)</f>
        <v>0</v>
      </c>
      <c r="K39" s="101"/>
      <c r="L39" s="88"/>
      <c r="S39" s="30"/>
      <c r="T39" s="30"/>
      <c r="U39" s="30"/>
      <c r="V39" s="30"/>
      <c r="W39" s="30"/>
      <c r="X39" s="30"/>
      <c r="Y39" s="30"/>
      <c r="Z39" s="30"/>
      <c r="AA39" s="30"/>
      <c r="AB39" s="30"/>
      <c r="AC39" s="30"/>
      <c r="AD39" s="30"/>
      <c r="AE39" s="30"/>
    </row>
    <row r="40" spans="1:31" s="2" customFormat="1" ht="14.45" customHeight="1">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c r="A45" s="30"/>
      <c r="B45" s="31"/>
      <c r="C45" s="22" t="s">
        <v>130</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c r="A48" s="30"/>
      <c r="B48" s="31"/>
      <c r="C48" s="30"/>
      <c r="D48" s="30"/>
      <c r="E48" s="296" t="str">
        <f>E7</f>
        <v>Oprava traťového úseku Hanušovice - Jeseník</v>
      </c>
      <c r="F48" s="297"/>
      <c r="G48" s="297"/>
      <c r="H48" s="297"/>
      <c r="I48" s="30"/>
      <c r="J48" s="30"/>
      <c r="K48" s="30"/>
      <c r="L48" s="88"/>
      <c r="S48" s="30"/>
      <c r="T48" s="30"/>
      <c r="U48" s="30"/>
      <c r="V48" s="30"/>
      <c r="W48" s="30"/>
      <c r="X48" s="30"/>
      <c r="Y48" s="30"/>
      <c r="Z48" s="30"/>
      <c r="AA48" s="30"/>
      <c r="AB48" s="30"/>
      <c r="AC48" s="30"/>
      <c r="AD48" s="30"/>
      <c r="AE48" s="30"/>
    </row>
    <row r="49" spans="1:47" s="2" customFormat="1" ht="12" customHeight="1">
      <c r="A49" s="30"/>
      <c r="B49" s="31"/>
      <c r="C49" s="27" t="s">
        <v>126</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24.75" customHeight="1">
      <c r="A50" s="30"/>
      <c r="B50" s="31"/>
      <c r="C50" s="30"/>
      <c r="D50" s="30"/>
      <c r="E50" s="267" t="str">
        <f>E9</f>
        <v>SO 04-19-04 - Hanušovice - Jindřichov na Moravě, žel. propustek v ev. km 2,241</v>
      </c>
      <c r="F50" s="298"/>
      <c r="G50" s="298"/>
      <c r="H50" s="298"/>
      <c r="I50" s="30"/>
      <c r="J50" s="30"/>
      <c r="K50" s="30"/>
      <c r="L50" s="88"/>
      <c r="S50" s="30"/>
      <c r="T50" s="30"/>
      <c r="U50" s="30"/>
      <c r="V50" s="30"/>
      <c r="W50" s="30"/>
      <c r="X50" s="30"/>
      <c r="Y50" s="30"/>
      <c r="Z50" s="30"/>
      <c r="AA50" s="30"/>
      <c r="AB50" s="30"/>
      <c r="AC50" s="30"/>
      <c r="AD50" s="30"/>
      <c r="AE50" s="30"/>
    </row>
    <row r="51" spans="1:47" s="2" customFormat="1" ht="6.95" customHeight="1">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c r="A52" s="30"/>
      <c r="B52" s="31"/>
      <c r="C52" s="27" t="s">
        <v>19</v>
      </c>
      <c r="D52" s="30"/>
      <c r="E52" s="30"/>
      <c r="F52" s="25" t="str">
        <f>F12</f>
        <v>Olomouc</v>
      </c>
      <c r="G52" s="30"/>
      <c r="H52" s="30"/>
      <c r="I52" s="27" t="s">
        <v>21</v>
      </c>
      <c r="J52" s="48" t="str">
        <f>IF(J12="","",J12)</f>
        <v>26. 3. 2020</v>
      </c>
      <c r="K52" s="30"/>
      <c r="L52" s="88"/>
      <c r="S52" s="30"/>
      <c r="T52" s="30"/>
      <c r="U52" s="30"/>
      <c r="V52" s="30"/>
      <c r="W52" s="30"/>
      <c r="X52" s="30"/>
      <c r="Y52" s="30"/>
      <c r="Z52" s="30"/>
      <c r="AA52" s="30"/>
      <c r="AB52" s="30"/>
      <c r="AC52" s="30"/>
      <c r="AD52" s="30"/>
      <c r="AE52" s="30"/>
    </row>
    <row r="53" spans="1:47" s="2" customFormat="1" ht="6.95" customHeight="1">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c r="A54" s="30"/>
      <c r="B54" s="31"/>
      <c r="C54" s="27" t="s">
        <v>23</v>
      </c>
      <c r="D54" s="30"/>
      <c r="E54" s="30"/>
      <c r="F54" s="25" t="str">
        <f>E15</f>
        <v>Správa železnic, státní organizace</v>
      </c>
      <c r="G54" s="30"/>
      <c r="H54" s="30"/>
      <c r="I54" s="27" t="s">
        <v>29</v>
      </c>
      <c r="J54" s="28" t="str">
        <f>E21</f>
        <v>Ing. Marián Hollý</v>
      </c>
      <c r="K54" s="30"/>
      <c r="L54" s="88"/>
      <c r="S54" s="30"/>
      <c r="T54" s="30"/>
      <c r="U54" s="30"/>
      <c r="V54" s="30"/>
      <c r="W54" s="30"/>
      <c r="X54" s="30"/>
      <c r="Y54" s="30"/>
      <c r="Z54" s="30"/>
      <c r="AA54" s="30"/>
      <c r="AB54" s="30"/>
      <c r="AC54" s="30"/>
      <c r="AD54" s="30"/>
      <c r="AE54" s="30"/>
    </row>
    <row r="55" spans="1:47" s="2" customFormat="1" ht="25.7" customHeight="1">
      <c r="A55" s="30"/>
      <c r="B55" s="31"/>
      <c r="C55" s="27" t="s">
        <v>27</v>
      </c>
      <c r="D55" s="30"/>
      <c r="E55" s="30"/>
      <c r="F55" s="25" t="str">
        <f>IF(E18="","",E18)</f>
        <v>Moravia Consult Olomouc a.s.</v>
      </c>
      <c r="G55" s="30"/>
      <c r="H55" s="30"/>
      <c r="I55" s="27" t="s">
        <v>32</v>
      </c>
      <c r="J55" s="28" t="str">
        <f>E24</f>
        <v>Ing. et Ing. Ondřej Suk</v>
      </c>
      <c r="K55" s="30"/>
      <c r="L55" s="88"/>
      <c r="S55" s="30"/>
      <c r="T55" s="30"/>
      <c r="U55" s="30"/>
      <c r="V55" s="30"/>
      <c r="W55" s="30"/>
      <c r="X55" s="30"/>
      <c r="Y55" s="30"/>
      <c r="Z55" s="30"/>
      <c r="AA55" s="30"/>
      <c r="AB55" s="30"/>
      <c r="AC55" s="30"/>
      <c r="AD55" s="30"/>
      <c r="AE55" s="30"/>
    </row>
    <row r="56" spans="1:47" s="2" customFormat="1" ht="10.35" customHeight="1">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c r="A57" s="30"/>
      <c r="B57" s="31"/>
      <c r="C57" s="102" t="s">
        <v>131</v>
      </c>
      <c r="D57" s="96"/>
      <c r="E57" s="96"/>
      <c r="F57" s="96"/>
      <c r="G57" s="96"/>
      <c r="H57" s="96"/>
      <c r="I57" s="96"/>
      <c r="J57" s="103" t="s">
        <v>132</v>
      </c>
      <c r="K57" s="96"/>
      <c r="L57" s="88"/>
      <c r="S57" s="30"/>
      <c r="T57" s="30"/>
      <c r="U57" s="30"/>
      <c r="V57" s="30"/>
      <c r="W57" s="30"/>
      <c r="X57" s="30"/>
      <c r="Y57" s="30"/>
      <c r="Z57" s="30"/>
      <c r="AA57" s="30"/>
      <c r="AB57" s="30"/>
      <c r="AC57" s="30"/>
      <c r="AD57" s="30"/>
      <c r="AE57" s="30"/>
    </row>
    <row r="58" spans="1:47" s="2" customFormat="1" ht="10.35" customHeight="1">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c r="A59" s="30"/>
      <c r="B59" s="31"/>
      <c r="C59" s="104" t="s">
        <v>68</v>
      </c>
      <c r="D59" s="30"/>
      <c r="E59" s="30"/>
      <c r="F59" s="30"/>
      <c r="G59" s="30"/>
      <c r="H59" s="30"/>
      <c r="I59" s="30"/>
      <c r="J59" s="64">
        <f>J101</f>
        <v>0</v>
      </c>
      <c r="K59" s="30"/>
      <c r="L59" s="88"/>
      <c r="S59" s="30"/>
      <c r="T59" s="30"/>
      <c r="U59" s="30"/>
      <c r="V59" s="30"/>
      <c r="W59" s="30"/>
      <c r="X59" s="30"/>
      <c r="Y59" s="30"/>
      <c r="Z59" s="30"/>
      <c r="AA59" s="30"/>
      <c r="AB59" s="30"/>
      <c r="AC59" s="30"/>
      <c r="AD59" s="30"/>
      <c r="AE59" s="30"/>
      <c r="AU59" s="18" t="s">
        <v>133</v>
      </c>
    </row>
    <row r="60" spans="1:47" s="9" customFormat="1" ht="24.95" customHeight="1">
      <c r="B60" s="105"/>
      <c r="D60" s="106" t="s">
        <v>134</v>
      </c>
      <c r="E60" s="107"/>
      <c r="F60" s="107"/>
      <c r="G60" s="107"/>
      <c r="H60" s="107"/>
      <c r="I60" s="107"/>
      <c r="J60" s="108">
        <f>J102</f>
        <v>0</v>
      </c>
      <c r="L60" s="105"/>
    </row>
    <row r="61" spans="1:47" s="10" customFormat="1" ht="19.899999999999999" customHeight="1">
      <c r="B61" s="109"/>
      <c r="D61" s="110" t="s">
        <v>135</v>
      </c>
      <c r="E61" s="111"/>
      <c r="F61" s="111"/>
      <c r="G61" s="111"/>
      <c r="H61" s="111"/>
      <c r="I61" s="111"/>
      <c r="J61" s="112">
        <f>J103</f>
        <v>0</v>
      </c>
      <c r="L61" s="109"/>
    </row>
    <row r="62" spans="1:47" s="10" customFormat="1" ht="19.899999999999999" customHeight="1">
      <c r="B62" s="109"/>
      <c r="D62" s="110" t="s">
        <v>136</v>
      </c>
      <c r="E62" s="111"/>
      <c r="F62" s="111"/>
      <c r="G62" s="111"/>
      <c r="H62" s="111"/>
      <c r="I62" s="111"/>
      <c r="J62" s="112">
        <f>J151</f>
        <v>0</v>
      </c>
      <c r="L62" s="109"/>
    </row>
    <row r="63" spans="1:47" s="10" customFormat="1" ht="19.899999999999999" customHeight="1">
      <c r="B63" s="109"/>
      <c r="D63" s="110" t="s">
        <v>137</v>
      </c>
      <c r="E63" s="111"/>
      <c r="F63" s="111"/>
      <c r="G63" s="111"/>
      <c r="H63" s="111"/>
      <c r="I63" s="111"/>
      <c r="J63" s="112">
        <f>J207</f>
        <v>0</v>
      </c>
      <c r="L63" s="109"/>
    </row>
    <row r="64" spans="1:47" s="10" customFormat="1" ht="19.899999999999999" customHeight="1">
      <c r="B64" s="109"/>
      <c r="D64" s="110" t="s">
        <v>138</v>
      </c>
      <c r="E64" s="111"/>
      <c r="F64" s="111"/>
      <c r="G64" s="111"/>
      <c r="H64" s="111"/>
      <c r="I64" s="111"/>
      <c r="J64" s="112">
        <f>J243</f>
        <v>0</v>
      </c>
      <c r="L64" s="109"/>
    </row>
    <row r="65" spans="2:12" s="10" customFormat="1" ht="19.899999999999999" customHeight="1">
      <c r="B65" s="109"/>
      <c r="D65" s="110" t="s">
        <v>139</v>
      </c>
      <c r="E65" s="111"/>
      <c r="F65" s="111"/>
      <c r="G65" s="111"/>
      <c r="H65" s="111"/>
      <c r="I65" s="111"/>
      <c r="J65" s="112">
        <f>J261</f>
        <v>0</v>
      </c>
      <c r="L65" s="109"/>
    </row>
    <row r="66" spans="2:12" s="10" customFormat="1" ht="19.899999999999999" customHeight="1">
      <c r="B66" s="109"/>
      <c r="D66" s="110" t="s">
        <v>141</v>
      </c>
      <c r="E66" s="111"/>
      <c r="F66" s="111"/>
      <c r="G66" s="111"/>
      <c r="H66" s="111"/>
      <c r="I66" s="111"/>
      <c r="J66" s="112">
        <f>J281</f>
        <v>0</v>
      </c>
      <c r="L66" s="109"/>
    </row>
    <row r="67" spans="2:12" s="10" customFormat="1" ht="19.899999999999999" customHeight="1">
      <c r="B67" s="109"/>
      <c r="D67" s="110" t="s">
        <v>142</v>
      </c>
      <c r="E67" s="111"/>
      <c r="F67" s="111"/>
      <c r="G67" s="111"/>
      <c r="H67" s="111"/>
      <c r="I67" s="111"/>
      <c r="J67" s="112">
        <f>J311</f>
        <v>0</v>
      </c>
      <c r="L67" s="109"/>
    </row>
    <row r="68" spans="2:12" s="10" customFormat="1" ht="19.899999999999999" customHeight="1">
      <c r="B68" s="109"/>
      <c r="D68" s="110" t="s">
        <v>143</v>
      </c>
      <c r="E68" s="111"/>
      <c r="F68" s="111"/>
      <c r="G68" s="111"/>
      <c r="H68" s="111"/>
      <c r="I68" s="111"/>
      <c r="J68" s="112">
        <f>J358</f>
        <v>0</v>
      </c>
      <c r="L68" s="109"/>
    </row>
    <row r="69" spans="2:12" s="10" customFormat="1" ht="19.899999999999999" customHeight="1">
      <c r="B69" s="109"/>
      <c r="D69" s="110" t="s">
        <v>144</v>
      </c>
      <c r="E69" s="111"/>
      <c r="F69" s="111"/>
      <c r="G69" s="111"/>
      <c r="H69" s="111"/>
      <c r="I69" s="111"/>
      <c r="J69" s="112">
        <f>J370</f>
        <v>0</v>
      </c>
      <c r="L69" s="109"/>
    </row>
    <row r="70" spans="2:12" s="9" customFormat="1" ht="24.95" customHeight="1">
      <c r="B70" s="105"/>
      <c r="D70" s="106" t="s">
        <v>145</v>
      </c>
      <c r="E70" s="107"/>
      <c r="F70" s="107"/>
      <c r="G70" s="107"/>
      <c r="H70" s="107"/>
      <c r="I70" s="107"/>
      <c r="J70" s="108">
        <f>J373</f>
        <v>0</v>
      </c>
      <c r="L70" s="105"/>
    </row>
    <row r="71" spans="2:12" s="10" customFormat="1" ht="19.899999999999999" customHeight="1">
      <c r="B71" s="109"/>
      <c r="D71" s="110" t="s">
        <v>146</v>
      </c>
      <c r="E71" s="111"/>
      <c r="F71" s="111"/>
      <c r="G71" s="111"/>
      <c r="H71" s="111"/>
      <c r="I71" s="111"/>
      <c r="J71" s="112">
        <f>J374</f>
        <v>0</v>
      </c>
      <c r="L71" s="109"/>
    </row>
    <row r="72" spans="2:12" s="9" customFormat="1" ht="24.95" customHeight="1">
      <c r="B72" s="105"/>
      <c r="D72" s="106" t="s">
        <v>148</v>
      </c>
      <c r="E72" s="107"/>
      <c r="F72" s="107"/>
      <c r="G72" s="107"/>
      <c r="H72" s="107"/>
      <c r="I72" s="107"/>
      <c r="J72" s="108">
        <f>J402</f>
        <v>0</v>
      </c>
      <c r="L72" s="105"/>
    </row>
    <row r="73" spans="2:12" s="10" customFormat="1" ht="19.899999999999999" customHeight="1">
      <c r="B73" s="109"/>
      <c r="D73" s="110" t="s">
        <v>149</v>
      </c>
      <c r="E73" s="111"/>
      <c r="F73" s="111"/>
      <c r="G73" s="111"/>
      <c r="H73" s="111"/>
      <c r="I73" s="111"/>
      <c r="J73" s="112">
        <f>J403</f>
        <v>0</v>
      </c>
      <c r="L73" s="109"/>
    </row>
    <row r="74" spans="2:12" s="10" customFormat="1" ht="19.899999999999999" customHeight="1">
      <c r="B74" s="109"/>
      <c r="D74" s="110" t="s">
        <v>150</v>
      </c>
      <c r="E74" s="111"/>
      <c r="F74" s="111"/>
      <c r="G74" s="111"/>
      <c r="H74" s="111"/>
      <c r="I74" s="111"/>
      <c r="J74" s="112">
        <f>J405</f>
        <v>0</v>
      </c>
      <c r="L74" s="109"/>
    </row>
    <row r="75" spans="2:12" s="10" customFormat="1" ht="19.899999999999999" customHeight="1">
      <c r="B75" s="109"/>
      <c r="D75" s="110" t="s">
        <v>151</v>
      </c>
      <c r="E75" s="111"/>
      <c r="F75" s="111"/>
      <c r="G75" s="111"/>
      <c r="H75" s="111"/>
      <c r="I75" s="111"/>
      <c r="J75" s="112">
        <f>J413</f>
        <v>0</v>
      </c>
      <c r="L75" s="109"/>
    </row>
    <row r="76" spans="2:12" s="10" customFormat="1" ht="19.899999999999999" customHeight="1">
      <c r="B76" s="109"/>
      <c r="D76" s="110" t="s">
        <v>152</v>
      </c>
      <c r="E76" s="111"/>
      <c r="F76" s="111"/>
      <c r="G76" s="111"/>
      <c r="H76" s="111"/>
      <c r="I76" s="111"/>
      <c r="J76" s="112">
        <f>J415</f>
        <v>0</v>
      </c>
      <c r="L76" s="109"/>
    </row>
    <row r="77" spans="2:12" s="10" customFormat="1" ht="19.899999999999999" customHeight="1">
      <c r="B77" s="109"/>
      <c r="D77" s="110" t="s">
        <v>153</v>
      </c>
      <c r="E77" s="111"/>
      <c r="F77" s="111"/>
      <c r="G77" s="111"/>
      <c r="H77" s="111"/>
      <c r="I77" s="111"/>
      <c r="J77" s="112">
        <f>J417</f>
        <v>0</v>
      </c>
      <c r="L77" s="109"/>
    </row>
    <row r="78" spans="2:12" s="10" customFormat="1" ht="19.899999999999999" customHeight="1">
      <c r="B78" s="109"/>
      <c r="D78" s="110" t="s">
        <v>154</v>
      </c>
      <c r="E78" s="111"/>
      <c r="F78" s="111"/>
      <c r="G78" s="111"/>
      <c r="H78" s="111"/>
      <c r="I78" s="111"/>
      <c r="J78" s="112">
        <f>J419</f>
        <v>0</v>
      </c>
      <c r="L78" s="109"/>
    </row>
    <row r="79" spans="2:12" s="10" customFormat="1" ht="19.899999999999999" customHeight="1">
      <c r="B79" s="109"/>
      <c r="D79" s="110" t="s">
        <v>155</v>
      </c>
      <c r="E79" s="111"/>
      <c r="F79" s="111"/>
      <c r="G79" s="111"/>
      <c r="H79" s="111"/>
      <c r="I79" s="111"/>
      <c r="J79" s="112">
        <f>J421</f>
        <v>0</v>
      </c>
      <c r="L79" s="109"/>
    </row>
    <row r="80" spans="2:12" s="10" customFormat="1" ht="19.899999999999999" customHeight="1">
      <c r="B80" s="109"/>
      <c r="D80" s="110" t="s">
        <v>156</v>
      </c>
      <c r="E80" s="111"/>
      <c r="F80" s="111"/>
      <c r="G80" s="111"/>
      <c r="H80" s="111"/>
      <c r="I80" s="111"/>
      <c r="J80" s="112">
        <f>J423</f>
        <v>0</v>
      </c>
      <c r="L80" s="109"/>
    </row>
    <row r="81" spans="1:31" s="10" customFormat="1" ht="19.899999999999999" customHeight="1">
      <c r="B81" s="109"/>
      <c r="D81" s="110" t="s">
        <v>157</v>
      </c>
      <c r="E81" s="111"/>
      <c r="F81" s="111"/>
      <c r="G81" s="111"/>
      <c r="H81" s="111"/>
      <c r="I81" s="111"/>
      <c r="J81" s="112">
        <f>J425</f>
        <v>0</v>
      </c>
      <c r="L81" s="109"/>
    </row>
    <row r="82" spans="1:31" s="2" customFormat="1" ht="21.75" customHeight="1">
      <c r="A82" s="30"/>
      <c r="B82" s="31"/>
      <c r="C82" s="30"/>
      <c r="D82" s="30"/>
      <c r="E82" s="30"/>
      <c r="F82" s="30"/>
      <c r="G82" s="30"/>
      <c r="H82" s="30"/>
      <c r="I82" s="30"/>
      <c r="J82" s="30"/>
      <c r="K82" s="30"/>
      <c r="L82" s="88"/>
      <c r="S82" s="30"/>
      <c r="T82" s="30"/>
      <c r="U82" s="30"/>
      <c r="V82" s="30"/>
      <c r="W82" s="30"/>
      <c r="X82" s="30"/>
      <c r="Y82" s="30"/>
      <c r="Z82" s="30"/>
      <c r="AA82" s="30"/>
      <c r="AB82" s="30"/>
      <c r="AC82" s="30"/>
      <c r="AD82" s="30"/>
      <c r="AE82" s="30"/>
    </row>
    <row r="83" spans="1:31" s="2" customFormat="1" ht="6.95" customHeight="1">
      <c r="A83" s="30"/>
      <c r="B83" s="40"/>
      <c r="C83" s="41"/>
      <c r="D83" s="41"/>
      <c r="E83" s="41"/>
      <c r="F83" s="41"/>
      <c r="G83" s="41"/>
      <c r="H83" s="41"/>
      <c r="I83" s="41"/>
      <c r="J83" s="41"/>
      <c r="K83" s="41"/>
      <c r="L83" s="88"/>
      <c r="S83" s="30"/>
      <c r="T83" s="30"/>
      <c r="U83" s="30"/>
      <c r="V83" s="30"/>
      <c r="W83" s="30"/>
      <c r="X83" s="30"/>
      <c r="Y83" s="30"/>
      <c r="Z83" s="30"/>
      <c r="AA83" s="30"/>
      <c r="AB83" s="30"/>
      <c r="AC83" s="30"/>
      <c r="AD83" s="30"/>
      <c r="AE83" s="30"/>
    </row>
    <row r="87" spans="1:31" s="2" customFormat="1" ht="6.95" customHeight="1">
      <c r="A87" s="30"/>
      <c r="B87" s="42"/>
      <c r="C87" s="43"/>
      <c r="D87" s="43"/>
      <c r="E87" s="43"/>
      <c r="F87" s="43"/>
      <c r="G87" s="43"/>
      <c r="H87" s="43"/>
      <c r="I87" s="43"/>
      <c r="J87" s="43"/>
      <c r="K87" s="43"/>
      <c r="L87" s="88"/>
      <c r="S87" s="30"/>
      <c r="T87" s="30"/>
      <c r="U87" s="30"/>
      <c r="V87" s="30"/>
      <c r="W87" s="30"/>
      <c r="X87" s="30"/>
      <c r="Y87" s="30"/>
      <c r="Z87" s="30"/>
      <c r="AA87" s="30"/>
      <c r="AB87" s="30"/>
      <c r="AC87" s="30"/>
      <c r="AD87" s="30"/>
      <c r="AE87" s="30"/>
    </row>
    <row r="88" spans="1:31" s="2" customFormat="1" ht="24.95" customHeight="1">
      <c r="A88" s="30"/>
      <c r="B88" s="31"/>
      <c r="C88" s="22" t="s">
        <v>158</v>
      </c>
      <c r="D88" s="30"/>
      <c r="E88" s="30"/>
      <c r="F88" s="30"/>
      <c r="G88" s="30"/>
      <c r="H88" s="30"/>
      <c r="I88" s="30"/>
      <c r="J88" s="30"/>
      <c r="K88" s="30"/>
      <c r="L88" s="88"/>
      <c r="S88" s="30"/>
      <c r="T88" s="30"/>
      <c r="U88" s="30"/>
      <c r="V88" s="30"/>
      <c r="W88" s="30"/>
      <c r="X88" s="30"/>
      <c r="Y88" s="30"/>
      <c r="Z88" s="30"/>
      <c r="AA88" s="30"/>
      <c r="AB88" s="30"/>
      <c r="AC88" s="30"/>
      <c r="AD88" s="30"/>
      <c r="AE88" s="30"/>
    </row>
    <row r="89" spans="1:31" s="2" customFormat="1" ht="6.95" customHeight="1">
      <c r="A89" s="30"/>
      <c r="B89" s="31"/>
      <c r="C89" s="30"/>
      <c r="D89" s="30"/>
      <c r="E89" s="30"/>
      <c r="F89" s="30"/>
      <c r="G89" s="30"/>
      <c r="H89" s="30"/>
      <c r="I89" s="30"/>
      <c r="J89" s="30"/>
      <c r="K89" s="30"/>
      <c r="L89" s="88"/>
      <c r="S89" s="30"/>
      <c r="T89" s="30"/>
      <c r="U89" s="30"/>
      <c r="V89" s="30"/>
      <c r="W89" s="30"/>
      <c r="X89" s="30"/>
      <c r="Y89" s="30"/>
      <c r="Z89" s="30"/>
      <c r="AA89" s="30"/>
      <c r="AB89" s="30"/>
      <c r="AC89" s="30"/>
      <c r="AD89" s="30"/>
      <c r="AE89" s="30"/>
    </row>
    <row r="90" spans="1:31" s="2" customFormat="1" ht="12" customHeight="1">
      <c r="A90" s="30"/>
      <c r="B90" s="31"/>
      <c r="C90" s="27" t="s">
        <v>15</v>
      </c>
      <c r="D90" s="30"/>
      <c r="E90" s="30"/>
      <c r="F90" s="30"/>
      <c r="G90" s="30"/>
      <c r="H90" s="30"/>
      <c r="I90" s="30"/>
      <c r="J90" s="30"/>
      <c r="K90" s="30"/>
      <c r="L90" s="88"/>
      <c r="S90" s="30"/>
      <c r="T90" s="30"/>
      <c r="U90" s="30"/>
      <c r="V90" s="30"/>
      <c r="W90" s="30"/>
      <c r="X90" s="30"/>
      <c r="Y90" s="30"/>
      <c r="Z90" s="30"/>
      <c r="AA90" s="30"/>
      <c r="AB90" s="30"/>
      <c r="AC90" s="30"/>
      <c r="AD90" s="30"/>
      <c r="AE90" s="30"/>
    </row>
    <row r="91" spans="1:31" s="2" customFormat="1" ht="16.5" customHeight="1">
      <c r="A91" s="30"/>
      <c r="B91" s="31"/>
      <c r="C91" s="30"/>
      <c r="D91" s="30"/>
      <c r="E91" s="296" t="str">
        <f>E7</f>
        <v>Oprava traťového úseku Hanušovice - Jeseník</v>
      </c>
      <c r="F91" s="297"/>
      <c r="G91" s="297"/>
      <c r="H91" s="297"/>
      <c r="I91" s="30"/>
      <c r="J91" s="30"/>
      <c r="K91" s="30"/>
      <c r="L91" s="88"/>
      <c r="S91" s="30"/>
      <c r="T91" s="30"/>
      <c r="U91" s="30"/>
      <c r="V91" s="30"/>
      <c r="W91" s="30"/>
      <c r="X91" s="30"/>
      <c r="Y91" s="30"/>
      <c r="Z91" s="30"/>
      <c r="AA91" s="30"/>
      <c r="AB91" s="30"/>
      <c r="AC91" s="30"/>
      <c r="AD91" s="30"/>
      <c r="AE91" s="30"/>
    </row>
    <row r="92" spans="1:31" s="2" customFormat="1" ht="12" customHeight="1">
      <c r="A92" s="30"/>
      <c r="B92" s="31"/>
      <c r="C92" s="27" t="s">
        <v>126</v>
      </c>
      <c r="D92" s="30"/>
      <c r="E92" s="30"/>
      <c r="F92" s="30"/>
      <c r="G92" s="30"/>
      <c r="H92" s="30"/>
      <c r="I92" s="30"/>
      <c r="J92" s="30"/>
      <c r="K92" s="30"/>
      <c r="L92" s="88"/>
      <c r="S92" s="30"/>
      <c r="T92" s="30"/>
      <c r="U92" s="30"/>
      <c r="V92" s="30"/>
      <c r="W92" s="30"/>
      <c r="X92" s="30"/>
      <c r="Y92" s="30"/>
      <c r="Z92" s="30"/>
      <c r="AA92" s="30"/>
      <c r="AB92" s="30"/>
      <c r="AC92" s="30"/>
      <c r="AD92" s="30"/>
      <c r="AE92" s="30"/>
    </row>
    <row r="93" spans="1:31" s="2" customFormat="1" ht="24.75" customHeight="1">
      <c r="A93" s="30"/>
      <c r="B93" s="31"/>
      <c r="C93" s="30"/>
      <c r="D93" s="30"/>
      <c r="E93" s="267" t="str">
        <f>E9</f>
        <v>SO 04-19-04 - Hanušovice - Jindřichov na Moravě, žel. propustek v ev. km 2,241</v>
      </c>
      <c r="F93" s="298"/>
      <c r="G93" s="298"/>
      <c r="H93" s="298"/>
      <c r="I93" s="30"/>
      <c r="J93" s="30"/>
      <c r="K93" s="30"/>
      <c r="L93" s="88"/>
      <c r="S93" s="30"/>
      <c r="T93" s="30"/>
      <c r="U93" s="30"/>
      <c r="V93" s="30"/>
      <c r="W93" s="30"/>
      <c r="X93" s="30"/>
      <c r="Y93" s="30"/>
      <c r="Z93" s="30"/>
      <c r="AA93" s="30"/>
      <c r="AB93" s="30"/>
      <c r="AC93" s="30"/>
      <c r="AD93" s="30"/>
      <c r="AE93" s="30"/>
    </row>
    <row r="94" spans="1:31" s="2" customFormat="1" ht="6.95" customHeight="1">
      <c r="A94" s="30"/>
      <c r="B94" s="31"/>
      <c r="C94" s="30"/>
      <c r="D94" s="30"/>
      <c r="E94" s="30"/>
      <c r="F94" s="30"/>
      <c r="G94" s="30"/>
      <c r="H94" s="30"/>
      <c r="I94" s="30"/>
      <c r="J94" s="30"/>
      <c r="K94" s="30"/>
      <c r="L94" s="88"/>
      <c r="S94" s="30"/>
      <c r="T94" s="30"/>
      <c r="U94" s="30"/>
      <c r="V94" s="30"/>
      <c r="W94" s="30"/>
      <c r="X94" s="30"/>
      <c r="Y94" s="30"/>
      <c r="Z94" s="30"/>
      <c r="AA94" s="30"/>
      <c r="AB94" s="30"/>
      <c r="AC94" s="30"/>
      <c r="AD94" s="30"/>
      <c r="AE94" s="30"/>
    </row>
    <row r="95" spans="1:31" s="2" customFormat="1" ht="12" customHeight="1">
      <c r="A95" s="30"/>
      <c r="B95" s="31"/>
      <c r="C95" s="27" t="s">
        <v>19</v>
      </c>
      <c r="D95" s="30"/>
      <c r="E95" s="30"/>
      <c r="F95" s="25" t="str">
        <f>F12</f>
        <v>Olomouc</v>
      </c>
      <c r="G95" s="30"/>
      <c r="H95" s="30"/>
      <c r="I95" s="27" t="s">
        <v>21</v>
      </c>
      <c r="J95" s="48" t="str">
        <f>IF(J12="","",J12)</f>
        <v>26. 3. 2020</v>
      </c>
      <c r="K95" s="30"/>
      <c r="L95" s="88"/>
      <c r="S95" s="30"/>
      <c r="T95" s="30"/>
      <c r="U95" s="30"/>
      <c r="V95" s="30"/>
      <c r="W95" s="30"/>
      <c r="X95" s="30"/>
      <c r="Y95" s="30"/>
      <c r="Z95" s="30"/>
      <c r="AA95" s="30"/>
      <c r="AB95" s="30"/>
      <c r="AC95" s="30"/>
      <c r="AD95" s="30"/>
      <c r="AE95" s="30"/>
    </row>
    <row r="96" spans="1:31" s="2" customFormat="1" ht="6.95" customHeight="1">
      <c r="A96" s="30"/>
      <c r="B96" s="31"/>
      <c r="C96" s="30"/>
      <c r="D96" s="30"/>
      <c r="E96" s="30"/>
      <c r="F96" s="30"/>
      <c r="G96" s="30"/>
      <c r="H96" s="30"/>
      <c r="I96" s="30"/>
      <c r="J96" s="30"/>
      <c r="K96" s="30"/>
      <c r="L96" s="88"/>
      <c r="S96" s="30"/>
      <c r="T96" s="30"/>
      <c r="U96" s="30"/>
      <c r="V96" s="30"/>
      <c r="W96" s="30"/>
      <c r="X96" s="30"/>
      <c r="Y96" s="30"/>
      <c r="Z96" s="30"/>
      <c r="AA96" s="30"/>
      <c r="AB96" s="30"/>
      <c r="AC96" s="30"/>
      <c r="AD96" s="30"/>
      <c r="AE96" s="30"/>
    </row>
    <row r="97" spans="1:65" s="2" customFormat="1" ht="15.2" customHeight="1">
      <c r="A97" s="30"/>
      <c r="B97" s="31"/>
      <c r="C97" s="27" t="s">
        <v>23</v>
      </c>
      <c r="D97" s="30"/>
      <c r="E97" s="30"/>
      <c r="F97" s="25" t="str">
        <f>E15</f>
        <v>Správa železnic, státní organizace</v>
      </c>
      <c r="G97" s="30"/>
      <c r="H97" s="30"/>
      <c r="I97" s="27" t="s">
        <v>29</v>
      </c>
      <c r="J97" s="28" t="str">
        <f>E21</f>
        <v>Ing. Marián Hollý</v>
      </c>
      <c r="K97" s="30"/>
      <c r="L97" s="88"/>
      <c r="S97" s="30"/>
      <c r="T97" s="30"/>
      <c r="U97" s="30"/>
      <c r="V97" s="30"/>
      <c r="W97" s="30"/>
      <c r="X97" s="30"/>
      <c r="Y97" s="30"/>
      <c r="Z97" s="30"/>
      <c r="AA97" s="30"/>
      <c r="AB97" s="30"/>
      <c r="AC97" s="30"/>
      <c r="AD97" s="30"/>
      <c r="AE97" s="30"/>
    </row>
    <row r="98" spans="1:65" s="2" customFormat="1" ht="25.7" customHeight="1">
      <c r="A98" s="30"/>
      <c r="B98" s="31"/>
      <c r="C98" s="27" t="s">
        <v>27</v>
      </c>
      <c r="D98" s="30"/>
      <c r="E98" s="30"/>
      <c r="F98" s="25" t="str">
        <f>IF(E18="","",E18)</f>
        <v>Moravia Consult Olomouc a.s.</v>
      </c>
      <c r="G98" s="30"/>
      <c r="H98" s="30"/>
      <c r="I98" s="27" t="s">
        <v>32</v>
      </c>
      <c r="J98" s="28" t="str">
        <f>E24</f>
        <v>Ing. et Ing. Ondřej Suk</v>
      </c>
      <c r="K98" s="30"/>
      <c r="L98" s="88"/>
      <c r="S98" s="30"/>
      <c r="T98" s="30"/>
      <c r="U98" s="30"/>
      <c r="V98" s="30"/>
      <c r="W98" s="30"/>
      <c r="X98" s="30"/>
      <c r="Y98" s="30"/>
      <c r="Z98" s="30"/>
      <c r="AA98" s="30"/>
      <c r="AB98" s="30"/>
      <c r="AC98" s="30"/>
      <c r="AD98" s="30"/>
      <c r="AE98" s="30"/>
    </row>
    <row r="99" spans="1:65" s="2" customFormat="1" ht="10.35" customHeight="1">
      <c r="A99" s="30"/>
      <c r="B99" s="31"/>
      <c r="C99" s="30"/>
      <c r="D99" s="30"/>
      <c r="E99" s="30"/>
      <c r="F99" s="30"/>
      <c r="G99" s="30"/>
      <c r="H99" s="30"/>
      <c r="I99" s="30"/>
      <c r="J99" s="30"/>
      <c r="K99" s="30"/>
      <c r="L99" s="88"/>
      <c r="S99" s="30"/>
      <c r="T99" s="30"/>
      <c r="U99" s="30"/>
      <c r="V99" s="30"/>
      <c r="W99" s="30"/>
      <c r="X99" s="30"/>
      <c r="Y99" s="30"/>
      <c r="Z99" s="30"/>
      <c r="AA99" s="30"/>
      <c r="AB99" s="30"/>
      <c r="AC99" s="30"/>
      <c r="AD99" s="30"/>
      <c r="AE99" s="30"/>
    </row>
    <row r="100" spans="1:65" s="11" customFormat="1" ht="29.25" customHeight="1">
      <c r="A100" s="113"/>
      <c r="B100" s="114"/>
      <c r="C100" s="115" t="s">
        <v>159</v>
      </c>
      <c r="D100" s="116" t="s">
        <v>55</v>
      </c>
      <c r="E100" s="116" t="s">
        <v>51</v>
      </c>
      <c r="F100" s="116" t="s">
        <v>52</v>
      </c>
      <c r="G100" s="116" t="s">
        <v>160</v>
      </c>
      <c r="H100" s="116" t="s">
        <v>161</v>
      </c>
      <c r="I100" s="116" t="s">
        <v>162</v>
      </c>
      <c r="J100" s="116" t="s">
        <v>132</v>
      </c>
      <c r="K100" s="117" t="s">
        <v>163</v>
      </c>
      <c r="L100" s="118"/>
      <c r="M100" s="55" t="s">
        <v>3</v>
      </c>
      <c r="N100" s="56" t="s">
        <v>40</v>
      </c>
      <c r="O100" s="56" t="s">
        <v>164</v>
      </c>
      <c r="P100" s="56" t="s">
        <v>165</v>
      </c>
      <c r="Q100" s="56" t="s">
        <v>166</v>
      </c>
      <c r="R100" s="56" t="s">
        <v>167</v>
      </c>
      <c r="S100" s="56" t="s">
        <v>168</v>
      </c>
      <c r="T100" s="57" t="s">
        <v>169</v>
      </c>
      <c r="U100" s="113"/>
      <c r="V100" s="113"/>
      <c r="W100" s="113"/>
      <c r="X100" s="113"/>
      <c r="Y100" s="113"/>
      <c r="Z100" s="113"/>
      <c r="AA100" s="113"/>
      <c r="AB100" s="113"/>
      <c r="AC100" s="113"/>
      <c r="AD100" s="113"/>
      <c r="AE100" s="113"/>
    </row>
    <row r="101" spans="1:65" s="2" customFormat="1" ht="22.9" customHeight="1">
      <c r="A101" s="30"/>
      <c r="B101" s="31"/>
      <c r="C101" s="62" t="s">
        <v>170</v>
      </c>
      <c r="D101" s="30"/>
      <c r="E101" s="30"/>
      <c r="F101" s="30"/>
      <c r="G101" s="30"/>
      <c r="H101" s="30"/>
      <c r="I101" s="30"/>
      <c r="J101" s="119">
        <f>BK101</f>
        <v>0</v>
      </c>
      <c r="K101" s="30"/>
      <c r="L101" s="31"/>
      <c r="M101" s="58"/>
      <c r="N101" s="49"/>
      <c r="O101" s="59"/>
      <c r="P101" s="120">
        <f>P102+P373+P402</f>
        <v>685.73065599999995</v>
      </c>
      <c r="Q101" s="59"/>
      <c r="R101" s="120">
        <f>R102+R373+R402</f>
        <v>392.40863447450005</v>
      </c>
      <c r="S101" s="59"/>
      <c r="T101" s="121">
        <f>T102+T373+T402</f>
        <v>177.76375000000002</v>
      </c>
      <c r="U101" s="30"/>
      <c r="V101" s="30"/>
      <c r="W101" s="30"/>
      <c r="X101" s="30"/>
      <c r="Y101" s="30"/>
      <c r="Z101" s="30"/>
      <c r="AA101" s="30"/>
      <c r="AB101" s="30"/>
      <c r="AC101" s="30"/>
      <c r="AD101" s="30"/>
      <c r="AE101" s="30"/>
      <c r="AT101" s="18" t="s">
        <v>69</v>
      </c>
      <c r="AU101" s="18" t="s">
        <v>133</v>
      </c>
      <c r="BK101" s="122">
        <f>BK102+BK373+BK402</f>
        <v>0</v>
      </c>
    </row>
    <row r="102" spans="1:65" s="12" customFormat="1" ht="25.9" customHeight="1">
      <c r="B102" s="123"/>
      <c r="D102" s="124" t="s">
        <v>69</v>
      </c>
      <c r="E102" s="125" t="s">
        <v>171</v>
      </c>
      <c r="F102" s="125" t="s">
        <v>172</v>
      </c>
      <c r="J102" s="126">
        <f>BK102</f>
        <v>0</v>
      </c>
      <c r="L102" s="123"/>
      <c r="M102" s="127"/>
      <c r="N102" s="128"/>
      <c r="O102" s="128"/>
      <c r="P102" s="129">
        <f>P103+P151+P207+P243+P261+P281+P311+P358+P370</f>
        <v>667.62826999999993</v>
      </c>
      <c r="Q102" s="128"/>
      <c r="R102" s="129">
        <f>R103+R151+R207+R243+R261+R281+R311+R358+R370</f>
        <v>381.29088167450004</v>
      </c>
      <c r="S102" s="128"/>
      <c r="T102" s="130">
        <f>T103+T151+T207+T243+T261+T281+T311+T358+T370</f>
        <v>127.76375000000002</v>
      </c>
      <c r="AR102" s="124" t="s">
        <v>76</v>
      </c>
      <c r="AT102" s="131" t="s">
        <v>69</v>
      </c>
      <c r="AU102" s="131" t="s">
        <v>70</v>
      </c>
      <c r="AY102" s="124" t="s">
        <v>173</v>
      </c>
      <c r="BK102" s="132">
        <f>BK103+BK151+BK207+BK243+BK261+BK281+BK311+BK358+BK370</f>
        <v>0</v>
      </c>
    </row>
    <row r="103" spans="1:65" s="12" customFormat="1" ht="22.9" customHeight="1">
      <c r="B103" s="123"/>
      <c r="D103" s="124" t="s">
        <v>69</v>
      </c>
      <c r="E103" s="133" t="s">
        <v>76</v>
      </c>
      <c r="F103" s="133" t="s">
        <v>174</v>
      </c>
      <c r="J103" s="134">
        <f>BK103</f>
        <v>0</v>
      </c>
      <c r="L103" s="123"/>
      <c r="M103" s="127"/>
      <c r="N103" s="128"/>
      <c r="O103" s="128"/>
      <c r="P103" s="129">
        <f>SUM(P104:P150)</f>
        <v>231.41144000000003</v>
      </c>
      <c r="Q103" s="128"/>
      <c r="R103" s="129">
        <f>SUM(R104:R150)</f>
        <v>306.940674</v>
      </c>
      <c r="S103" s="128"/>
      <c r="T103" s="130">
        <f>SUM(T104:T150)</f>
        <v>0</v>
      </c>
      <c r="AR103" s="124" t="s">
        <v>76</v>
      </c>
      <c r="AT103" s="131" t="s">
        <v>69</v>
      </c>
      <c r="AU103" s="131" t="s">
        <v>76</v>
      </c>
      <c r="AY103" s="124" t="s">
        <v>173</v>
      </c>
      <c r="BK103" s="132">
        <f>SUM(BK104:BK150)</f>
        <v>0</v>
      </c>
    </row>
    <row r="104" spans="1:65" s="2" customFormat="1" ht="16.5" customHeight="1">
      <c r="A104" s="30"/>
      <c r="B104" s="135"/>
      <c r="C104" s="136" t="s">
        <v>76</v>
      </c>
      <c r="D104" s="136" t="s">
        <v>175</v>
      </c>
      <c r="E104" s="137" t="s">
        <v>184</v>
      </c>
      <c r="F104" s="138" t="s">
        <v>185</v>
      </c>
      <c r="G104" s="139" t="s">
        <v>176</v>
      </c>
      <c r="H104" s="140">
        <v>40</v>
      </c>
      <c r="I104" s="141"/>
      <c r="J104" s="141">
        <f>ROUND(I104*H104,2)</f>
        <v>0</v>
      </c>
      <c r="K104" s="138" t="s">
        <v>177</v>
      </c>
      <c r="L104" s="31"/>
      <c r="M104" s="142" t="s">
        <v>3</v>
      </c>
      <c r="N104" s="143" t="s">
        <v>41</v>
      </c>
      <c r="O104" s="144">
        <v>0.20899999999999999</v>
      </c>
      <c r="P104" s="144">
        <f>O104*H104</f>
        <v>8.36</v>
      </c>
      <c r="Q104" s="144">
        <v>0</v>
      </c>
      <c r="R104" s="144">
        <f>Q104*H104</f>
        <v>0</v>
      </c>
      <c r="S104" s="144">
        <v>0</v>
      </c>
      <c r="T104" s="145">
        <f>S104*H104</f>
        <v>0</v>
      </c>
      <c r="U104" s="30"/>
      <c r="V104" s="30"/>
      <c r="W104" s="30"/>
      <c r="X104" s="30"/>
      <c r="Y104" s="30"/>
      <c r="Z104" s="30"/>
      <c r="AA104" s="30"/>
      <c r="AB104" s="30"/>
      <c r="AC104" s="30"/>
      <c r="AD104" s="30"/>
      <c r="AE104" s="30"/>
      <c r="AR104" s="146" t="s">
        <v>178</v>
      </c>
      <c r="AT104" s="146" t="s">
        <v>175</v>
      </c>
      <c r="AU104" s="146" t="s">
        <v>79</v>
      </c>
      <c r="AY104" s="18" t="s">
        <v>173</v>
      </c>
      <c r="BE104" s="147">
        <f>IF(N104="základní",J104,0)</f>
        <v>0</v>
      </c>
      <c r="BF104" s="147">
        <f>IF(N104="snížená",J104,0)</f>
        <v>0</v>
      </c>
      <c r="BG104" s="147">
        <f>IF(N104="zákl. přenesená",J104,0)</f>
        <v>0</v>
      </c>
      <c r="BH104" s="147">
        <f>IF(N104="sníž. přenesená",J104,0)</f>
        <v>0</v>
      </c>
      <c r="BI104" s="147">
        <f>IF(N104="nulová",J104,0)</f>
        <v>0</v>
      </c>
      <c r="BJ104" s="18" t="s">
        <v>76</v>
      </c>
      <c r="BK104" s="147">
        <f>ROUND(I104*H104,2)</f>
        <v>0</v>
      </c>
      <c r="BL104" s="18" t="s">
        <v>178</v>
      </c>
      <c r="BM104" s="146" t="s">
        <v>766</v>
      </c>
    </row>
    <row r="105" spans="1:65" s="2" customFormat="1" ht="146.25">
      <c r="A105" s="30"/>
      <c r="B105" s="31"/>
      <c r="C105" s="30"/>
      <c r="D105" s="148" t="s">
        <v>179</v>
      </c>
      <c r="E105" s="30"/>
      <c r="F105" s="149" t="s">
        <v>186</v>
      </c>
      <c r="G105" s="30"/>
      <c r="H105" s="30"/>
      <c r="I105" s="30"/>
      <c r="J105" s="30"/>
      <c r="K105" s="30"/>
      <c r="L105" s="31"/>
      <c r="M105" s="150"/>
      <c r="N105" s="151"/>
      <c r="O105" s="51"/>
      <c r="P105" s="51"/>
      <c r="Q105" s="51"/>
      <c r="R105" s="51"/>
      <c r="S105" s="51"/>
      <c r="T105" s="52"/>
      <c r="U105" s="30"/>
      <c r="V105" s="30"/>
      <c r="W105" s="30"/>
      <c r="X105" s="30"/>
      <c r="Y105" s="30"/>
      <c r="Z105" s="30"/>
      <c r="AA105" s="30"/>
      <c r="AB105" s="30"/>
      <c r="AC105" s="30"/>
      <c r="AD105" s="30"/>
      <c r="AE105" s="30"/>
      <c r="AT105" s="18" t="s">
        <v>179</v>
      </c>
      <c r="AU105" s="18" t="s">
        <v>79</v>
      </c>
    </row>
    <row r="106" spans="1:65" s="14" customFormat="1">
      <c r="B106" s="158"/>
      <c r="D106" s="148" t="s">
        <v>181</v>
      </c>
      <c r="E106" s="159" t="s">
        <v>3</v>
      </c>
      <c r="F106" s="160" t="s">
        <v>187</v>
      </c>
      <c r="H106" s="161">
        <v>40</v>
      </c>
      <c r="L106" s="158"/>
      <c r="M106" s="162"/>
      <c r="N106" s="163"/>
      <c r="O106" s="163"/>
      <c r="P106" s="163"/>
      <c r="Q106" s="163"/>
      <c r="R106" s="163"/>
      <c r="S106" s="163"/>
      <c r="T106" s="164"/>
      <c r="AT106" s="159" t="s">
        <v>181</v>
      </c>
      <c r="AU106" s="159" t="s">
        <v>79</v>
      </c>
      <c r="AV106" s="14" t="s">
        <v>79</v>
      </c>
      <c r="AW106" s="14" t="s">
        <v>31</v>
      </c>
      <c r="AX106" s="14" t="s">
        <v>70</v>
      </c>
      <c r="AY106" s="159" t="s">
        <v>173</v>
      </c>
    </row>
    <row r="107" spans="1:65" s="15" customFormat="1">
      <c r="B107" s="165"/>
      <c r="D107" s="148" t="s">
        <v>181</v>
      </c>
      <c r="E107" s="166" t="s">
        <v>3</v>
      </c>
      <c r="F107" s="167" t="s">
        <v>188</v>
      </c>
      <c r="H107" s="168">
        <v>40</v>
      </c>
      <c r="L107" s="165"/>
      <c r="M107" s="169"/>
      <c r="N107" s="170"/>
      <c r="O107" s="170"/>
      <c r="P107" s="170"/>
      <c r="Q107" s="170"/>
      <c r="R107" s="170"/>
      <c r="S107" s="170"/>
      <c r="T107" s="171"/>
      <c r="AT107" s="166" t="s">
        <v>181</v>
      </c>
      <c r="AU107" s="166" t="s">
        <v>79</v>
      </c>
      <c r="AV107" s="15" t="s">
        <v>178</v>
      </c>
      <c r="AW107" s="15" t="s">
        <v>31</v>
      </c>
      <c r="AX107" s="15" t="s">
        <v>76</v>
      </c>
      <c r="AY107" s="166" t="s">
        <v>173</v>
      </c>
    </row>
    <row r="108" spans="1:65" s="2" customFormat="1" ht="21.75" customHeight="1">
      <c r="A108" s="30"/>
      <c r="B108" s="135"/>
      <c r="C108" s="136" t="s">
        <v>79</v>
      </c>
      <c r="D108" s="136" t="s">
        <v>175</v>
      </c>
      <c r="E108" s="137" t="s">
        <v>767</v>
      </c>
      <c r="F108" s="138" t="s">
        <v>768</v>
      </c>
      <c r="G108" s="139" t="s">
        <v>195</v>
      </c>
      <c r="H108" s="140">
        <v>168</v>
      </c>
      <c r="I108" s="141"/>
      <c r="J108" s="141">
        <f>ROUND(I108*H108,2)</f>
        <v>0</v>
      </c>
      <c r="K108" s="138" t="s">
        <v>177</v>
      </c>
      <c r="L108" s="31"/>
      <c r="M108" s="142" t="s">
        <v>3</v>
      </c>
      <c r="N108" s="143" t="s">
        <v>41</v>
      </c>
      <c r="O108" s="144">
        <v>0.27800000000000002</v>
      </c>
      <c r="P108" s="144">
        <f>O108*H108</f>
        <v>46.704000000000008</v>
      </c>
      <c r="Q108" s="144">
        <v>4.0000000000000003E-5</v>
      </c>
      <c r="R108" s="144">
        <f>Q108*H108</f>
        <v>6.7200000000000003E-3</v>
      </c>
      <c r="S108" s="144">
        <v>0</v>
      </c>
      <c r="T108" s="145">
        <f>S108*H108</f>
        <v>0</v>
      </c>
      <c r="U108" s="30"/>
      <c r="V108" s="30"/>
      <c r="W108" s="30"/>
      <c r="X108" s="30"/>
      <c r="Y108" s="30"/>
      <c r="Z108" s="30"/>
      <c r="AA108" s="30"/>
      <c r="AB108" s="30"/>
      <c r="AC108" s="30"/>
      <c r="AD108" s="30"/>
      <c r="AE108" s="30"/>
      <c r="AR108" s="146" t="s">
        <v>178</v>
      </c>
      <c r="AT108" s="146" t="s">
        <v>175</v>
      </c>
      <c r="AU108" s="146" t="s">
        <v>79</v>
      </c>
      <c r="AY108" s="18" t="s">
        <v>173</v>
      </c>
      <c r="BE108" s="147">
        <f>IF(N108="základní",J108,0)</f>
        <v>0</v>
      </c>
      <c r="BF108" s="147">
        <f>IF(N108="snížená",J108,0)</f>
        <v>0</v>
      </c>
      <c r="BG108" s="147">
        <f>IF(N108="zákl. přenesená",J108,0)</f>
        <v>0</v>
      </c>
      <c r="BH108" s="147">
        <f>IF(N108="sníž. přenesená",J108,0)</f>
        <v>0</v>
      </c>
      <c r="BI108" s="147">
        <f>IF(N108="nulová",J108,0)</f>
        <v>0</v>
      </c>
      <c r="BJ108" s="18" t="s">
        <v>76</v>
      </c>
      <c r="BK108" s="147">
        <f>ROUND(I108*H108,2)</f>
        <v>0</v>
      </c>
      <c r="BL108" s="18" t="s">
        <v>178</v>
      </c>
      <c r="BM108" s="146" t="s">
        <v>769</v>
      </c>
    </row>
    <row r="109" spans="1:65" s="2" customFormat="1" ht="302.25">
      <c r="A109" s="30"/>
      <c r="B109" s="31"/>
      <c r="C109" s="30"/>
      <c r="D109" s="148" t="s">
        <v>179</v>
      </c>
      <c r="E109" s="30"/>
      <c r="F109" s="149" t="s">
        <v>196</v>
      </c>
      <c r="G109" s="30"/>
      <c r="H109" s="30"/>
      <c r="I109" s="30"/>
      <c r="J109" s="30"/>
      <c r="K109" s="30"/>
      <c r="L109" s="31"/>
      <c r="M109" s="150"/>
      <c r="N109" s="151"/>
      <c r="O109" s="51"/>
      <c r="P109" s="51"/>
      <c r="Q109" s="51"/>
      <c r="R109" s="51"/>
      <c r="S109" s="51"/>
      <c r="T109" s="52"/>
      <c r="U109" s="30"/>
      <c r="V109" s="30"/>
      <c r="W109" s="30"/>
      <c r="X109" s="30"/>
      <c r="Y109" s="30"/>
      <c r="Z109" s="30"/>
      <c r="AA109" s="30"/>
      <c r="AB109" s="30"/>
      <c r="AC109" s="30"/>
      <c r="AD109" s="30"/>
      <c r="AE109" s="30"/>
      <c r="AT109" s="18" t="s">
        <v>179</v>
      </c>
      <c r="AU109" s="18" t="s">
        <v>79</v>
      </c>
    </row>
    <row r="110" spans="1:65" s="13" customFormat="1">
      <c r="B110" s="152"/>
      <c r="D110" s="148" t="s">
        <v>181</v>
      </c>
      <c r="E110" s="153" t="s">
        <v>3</v>
      </c>
      <c r="F110" s="154" t="s">
        <v>770</v>
      </c>
      <c r="H110" s="153" t="s">
        <v>3</v>
      </c>
      <c r="L110" s="152"/>
      <c r="M110" s="155"/>
      <c r="N110" s="156"/>
      <c r="O110" s="156"/>
      <c r="P110" s="156"/>
      <c r="Q110" s="156"/>
      <c r="R110" s="156"/>
      <c r="S110" s="156"/>
      <c r="T110" s="157"/>
      <c r="AT110" s="153" t="s">
        <v>181</v>
      </c>
      <c r="AU110" s="153" t="s">
        <v>79</v>
      </c>
      <c r="AV110" s="13" t="s">
        <v>76</v>
      </c>
      <c r="AW110" s="13" t="s">
        <v>31</v>
      </c>
      <c r="AX110" s="13" t="s">
        <v>70</v>
      </c>
      <c r="AY110" s="153" t="s">
        <v>173</v>
      </c>
    </row>
    <row r="111" spans="1:65" s="14" customFormat="1">
      <c r="B111" s="158"/>
      <c r="D111" s="148" t="s">
        <v>181</v>
      </c>
      <c r="E111" s="159" t="s">
        <v>3</v>
      </c>
      <c r="F111" s="160" t="s">
        <v>771</v>
      </c>
      <c r="H111" s="161">
        <v>168</v>
      </c>
      <c r="L111" s="158"/>
      <c r="M111" s="162"/>
      <c r="N111" s="163"/>
      <c r="O111" s="163"/>
      <c r="P111" s="163"/>
      <c r="Q111" s="163"/>
      <c r="R111" s="163"/>
      <c r="S111" s="163"/>
      <c r="T111" s="164"/>
      <c r="AT111" s="159" t="s">
        <v>181</v>
      </c>
      <c r="AU111" s="159" t="s">
        <v>79</v>
      </c>
      <c r="AV111" s="14" t="s">
        <v>79</v>
      </c>
      <c r="AW111" s="14" t="s">
        <v>31</v>
      </c>
      <c r="AX111" s="14" t="s">
        <v>76</v>
      </c>
      <c r="AY111" s="159" t="s">
        <v>173</v>
      </c>
    </row>
    <row r="112" spans="1:65" s="2" customFormat="1" ht="33" customHeight="1">
      <c r="A112" s="30"/>
      <c r="B112" s="135"/>
      <c r="C112" s="136" t="s">
        <v>189</v>
      </c>
      <c r="D112" s="136" t="s">
        <v>175</v>
      </c>
      <c r="E112" s="137" t="s">
        <v>772</v>
      </c>
      <c r="F112" s="138" t="s">
        <v>773</v>
      </c>
      <c r="G112" s="139" t="s">
        <v>200</v>
      </c>
      <c r="H112" s="140">
        <v>193</v>
      </c>
      <c r="I112" s="141"/>
      <c r="J112" s="141">
        <f>ROUND(I112*H112,2)</f>
        <v>0</v>
      </c>
      <c r="K112" s="138" t="s">
        <v>177</v>
      </c>
      <c r="L112" s="31"/>
      <c r="M112" s="142" t="s">
        <v>3</v>
      </c>
      <c r="N112" s="143" t="s">
        <v>41</v>
      </c>
      <c r="O112" s="144">
        <v>0.51800000000000002</v>
      </c>
      <c r="P112" s="144">
        <f>O112*H112</f>
        <v>99.974000000000004</v>
      </c>
      <c r="Q112" s="144">
        <v>0</v>
      </c>
      <c r="R112" s="144">
        <f>Q112*H112</f>
        <v>0</v>
      </c>
      <c r="S112" s="144">
        <v>0</v>
      </c>
      <c r="T112" s="145">
        <f>S112*H112</f>
        <v>0</v>
      </c>
      <c r="U112" s="30"/>
      <c r="V112" s="30"/>
      <c r="W112" s="30"/>
      <c r="X112" s="30"/>
      <c r="Y112" s="30"/>
      <c r="Z112" s="30"/>
      <c r="AA112" s="30"/>
      <c r="AB112" s="30"/>
      <c r="AC112" s="30"/>
      <c r="AD112" s="30"/>
      <c r="AE112" s="30"/>
      <c r="AR112" s="146" t="s">
        <v>178</v>
      </c>
      <c r="AT112" s="146" t="s">
        <v>175</v>
      </c>
      <c r="AU112" s="146" t="s">
        <v>79</v>
      </c>
      <c r="AY112" s="18" t="s">
        <v>173</v>
      </c>
      <c r="BE112" s="147">
        <f>IF(N112="základní",J112,0)</f>
        <v>0</v>
      </c>
      <c r="BF112" s="147">
        <f>IF(N112="snížená",J112,0)</f>
        <v>0</v>
      </c>
      <c r="BG112" s="147">
        <f>IF(N112="zákl. přenesená",J112,0)</f>
        <v>0</v>
      </c>
      <c r="BH112" s="147">
        <f>IF(N112="sníž. přenesená",J112,0)</f>
        <v>0</v>
      </c>
      <c r="BI112" s="147">
        <f>IF(N112="nulová",J112,0)</f>
        <v>0</v>
      </c>
      <c r="BJ112" s="18" t="s">
        <v>76</v>
      </c>
      <c r="BK112" s="147">
        <f>ROUND(I112*H112,2)</f>
        <v>0</v>
      </c>
      <c r="BL112" s="18" t="s">
        <v>178</v>
      </c>
      <c r="BM112" s="146" t="s">
        <v>774</v>
      </c>
    </row>
    <row r="113" spans="1:65" s="2" customFormat="1" ht="97.5">
      <c r="A113" s="30"/>
      <c r="B113" s="31"/>
      <c r="C113" s="30"/>
      <c r="D113" s="148" t="s">
        <v>179</v>
      </c>
      <c r="E113" s="30"/>
      <c r="F113" s="149" t="s">
        <v>591</v>
      </c>
      <c r="G113" s="30"/>
      <c r="H113" s="30"/>
      <c r="I113" s="30"/>
      <c r="J113" s="30"/>
      <c r="K113" s="30"/>
      <c r="L113" s="31"/>
      <c r="M113" s="150"/>
      <c r="N113" s="151"/>
      <c r="O113" s="51"/>
      <c r="P113" s="51"/>
      <c r="Q113" s="51"/>
      <c r="R113" s="51"/>
      <c r="S113" s="51"/>
      <c r="T113" s="52"/>
      <c r="U113" s="30"/>
      <c r="V113" s="30"/>
      <c r="W113" s="30"/>
      <c r="X113" s="30"/>
      <c r="Y113" s="30"/>
      <c r="Z113" s="30"/>
      <c r="AA113" s="30"/>
      <c r="AB113" s="30"/>
      <c r="AC113" s="30"/>
      <c r="AD113" s="30"/>
      <c r="AE113" s="30"/>
      <c r="AT113" s="18" t="s">
        <v>179</v>
      </c>
      <c r="AU113" s="18" t="s">
        <v>79</v>
      </c>
    </row>
    <row r="114" spans="1:65" s="13" customFormat="1">
      <c r="B114" s="152"/>
      <c r="D114" s="148" t="s">
        <v>181</v>
      </c>
      <c r="E114" s="153" t="s">
        <v>3</v>
      </c>
      <c r="F114" s="154" t="s">
        <v>775</v>
      </c>
      <c r="H114" s="153" t="s">
        <v>3</v>
      </c>
      <c r="L114" s="152"/>
      <c r="M114" s="155"/>
      <c r="N114" s="156"/>
      <c r="O114" s="156"/>
      <c r="P114" s="156"/>
      <c r="Q114" s="156"/>
      <c r="R114" s="156"/>
      <c r="S114" s="156"/>
      <c r="T114" s="157"/>
      <c r="AT114" s="153" t="s">
        <v>181</v>
      </c>
      <c r="AU114" s="153" t="s">
        <v>79</v>
      </c>
      <c r="AV114" s="13" t="s">
        <v>76</v>
      </c>
      <c r="AW114" s="13" t="s">
        <v>31</v>
      </c>
      <c r="AX114" s="13" t="s">
        <v>70</v>
      </c>
      <c r="AY114" s="153" t="s">
        <v>173</v>
      </c>
    </row>
    <row r="115" spans="1:65" s="14" customFormat="1">
      <c r="B115" s="158"/>
      <c r="D115" s="148" t="s">
        <v>181</v>
      </c>
      <c r="E115" s="159" t="s">
        <v>3</v>
      </c>
      <c r="F115" s="160" t="s">
        <v>776</v>
      </c>
      <c r="H115" s="161">
        <v>193</v>
      </c>
      <c r="L115" s="158"/>
      <c r="M115" s="162"/>
      <c r="N115" s="163"/>
      <c r="O115" s="163"/>
      <c r="P115" s="163"/>
      <c r="Q115" s="163"/>
      <c r="R115" s="163"/>
      <c r="S115" s="163"/>
      <c r="T115" s="164"/>
      <c r="AT115" s="159" t="s">
        <v>181</v>
      </c>
      <c r="AU115" s="159" t="s">
        <v>79</v>
      </c>
      <c r="AV115" s="14" t="s">
        <v>79</v>
      </c>
      <c r="AW115" s="14" t="s">
        <v>31</v>
      </c>
      <c r="AX115" s="14" t="s">
        <v>70</v>
      </c>
      <c r="AY115" s="159" t="s">
        <v>173</v>
      </c>
    </row>
    <row r="116" spans="1:65" s="15" customFormat="1">
      <c r="B116" s="165"/>
      <c r="D116" s="148" t="s">
        <v>181</v>
      </c>
      <c r="E116" s="166" t="s">
        <v>3</v>
      </c>
      <c r="F116" s="167" t="s">
        <v>188</v>
      </c>
      <c r="H116" s="168">
        <v>193</v>
      </c>
      <c r="L116" s="165"/>
      <c r="M116" s="169"/>
      <c r="N116" s="170"/>
      <c r="O116" s="170"/>
      <c r="P116" s="170"/>
      <c r="Q116" s="170"/>
      <c r="R116" s="170"/>
      <c r="S116" s="170"/>
      <c r="T116" s="171"/>
      <c r="AT116" s="166" t="s">
        <v>181</v>
      </c>
      <c r="AU116" s="166" t="s">
        <v>79</v>
      </c>
      <c r="AV116" s="15" t="s">
        <v>178</v>
      </c>
      <c r="AW116" s="15" t="s">
        <v>31</v>
      </c>
      <c r="AX116" s="15" t="s">
        <v>76</v>
      </c>
      <c r="AY116" s="166" t="s">
        <v>173</v>
      </c>
    </row>
    <row r="117" spans="1:65" s="2" customFormat="1" ht="55.5" customHeight="1">
      <c r="A117" s="30"/>
      <c r="B117" s="135"/>
      <c r="C117" s="136" t="s">
        <v>178</v>
      </c>
      <c r="D117" s="136" t="s">
        <v>175</v>
      </c>
      <c r="E117" s="137" t="s">
        <v>221</v>
      </c>
      <c r="F117" s="138" t="s">
        <v>222</v>
      </c>
      <c r="G117" s="139" t="s">
        <v>200</v>
      </c>
      <c r="H117" s="140">
        <v>197</v>
      </c>
      <c r="I117" s="141"/>
      <c r="J117" s="141">
        <f>ROUND(I117*H117,2)</f>
        <v>0</v>
      </c>
      <c r="K117" s="138" t="s">
        <v>177</v>
      </c>
      <c r="L117" s="31"/>
      <c r="M117" s="142" t="s">
        <v>3</v>
      </c>
      <c r="N117" s="143" t="s">
        <v>41</v>
      </c>
      <c r="O117" s="144">
        <v>8.6999999999999994E-2</v>
      </c>
      <c r="P117" s="144">
        <f>O117*H117</f>
        <v>17.138999999999999</v>
      </c>
      <c r="Q117" s="144">
        <v>0</v>
      </c>
      <c r="R117" s="144">
        <f>Q117*H117</f>
        <v>0</v>
      </c>
      <c r="S117" s="144">
        <v>0</v>
      </c>
      <c r="T117" s="145">
        <f>S117*H117</f>
        <v>0</v>
      </c>
      <c r="U117" s="30"/>
      <c r="V117" s="30"/>
      <c r="W117" s="30"/>
      <c r="X117" s="30"/>
      <c r="Y117" s="30"/>
      <c r="Z117" s="30"/>
      <c r="AA117" s="30"/>
      <c r="AB117" s="30"/>
      <c r="AC117" s="30"/>
      <c r="AD117" s="30"/>
      <c r="AE117" s="30"/>
      <c r="AR117" s="146" t="s">
        <v>178</v>
      </c>
      <c r="AT117" s="146" t="s">
        <v>175</v>
      </c>
      <c r="AU117" s="146" t="s">
        <v>79</v>
      </c>
      <c r="AY117" s="18" t="s">
        <v>173</v>
      </c>
      <c r="BE117" s="147">
        <f>IF(N117="základní",J117,0)</f>
        <v>0</v>
      </c>
      <c r="BF117" s="147">
        <f>IF(N117="snížená",J117,0)</f>
        <v>0</v>
      </c>
      <c r="BG117" s="147">
        <f>IF(N117="zákl. přenesená",J117,0)</f>
        <v>0</v>
      </c>
      <c r="BH117" s="147">
        <f>IF(N117="sníž. přenesená",J117,0)</f>
        <v>0</v>
      </c>
      <c r="BI117" s="147">
        <f>IF(N117="nulová",J117,0)</f>
        <v>0</v>
      </c>
      <c r="BJ117" s="18" t="s">
        <v>76</v>
      </c>
      <c r="BK117" s="147">
        <f>ROUND(I117*H117,2)</f>
        <v>0</v>
      </c>
      <c r="BL117" s="18" t="s">
        <v>178</v>
      </c>
      <c r="BM117" s="146" t="s">
        <v>777</v>
      </c>
    </row>
    <row r="118" spans="1:65" s="2" customFormat="1" ht="78">
      <c r="A118" s="30"/>
      <c r="B118" s="31"/>
      <c r="C118" s="30"/>
      <c r="D118" s="148" t="s">
        <v>179</v>
      </c>
      <c r="E118" s="30"/>
      <c r="F118" s="149" t="s">
        <v>219</v>
      </c>
      <c r="G118" s="30"/>
      <c r="H118" s="30"/>
      <c r="I118" s="30"/>
      <c r="J118" s="30"/>
      <c r="K118" s="30"/>
      <c r="L118" s="31"/>
      <c r="M118" s="150"/>
      <c r="N118" s="151"/>
      <c r="O118" s="51"/>
      <c r="P118" s="51"/>
      <c r="Q118" s="51"/>
      <c r="R118" s="51"/>
      <c r="S118" s="51"/>
      <c r="T118" s="52"/>
      <c r="U118" s="30"/>
      <c r="V118" s="30"/>
      <c r="W118" s="30"/>
      <c r="X118" s="30"/>
      <c r="Y118" s="30"/>
      <c r="Z118" s="30"/>
      <c r="AA118" s="30"/>
      <c r="AB118" s="30"/>
      <c r="AC118" s="30"/>
      <c r="AD118" s="30"/>
      <c r="AE118" s="30"/>
      <c r="AT118" s="18" t="s">
        <v>179</v>
      </c>
      <c r="AU118" s="18" t="s">
        <v>79</v>
      </c>
    </row>
    <row r="119" spans="1:65" s="13" customFormat="1">
      <c r="B119" s="152"/>
      <c r="D119" s="148" t="s">
        <v>181</v>
      </c>
      <c r="E119" s="153" t="s">
        <v>3</v>
      </c>
      <c r="F119" s="154" t="s">
        <v>223</v>
      </c>
      <c r="H119" s="153" t="s">
        <v>3</v>
      </c>
      <c r="L119" s="152"/>
      <c r="M119" s="155"/>
      <c r="N119" s="156"/>
      <c r="O119" s="156"/>
      <c r="P119" s="156"/>
      <c r="Q119" s="156"/>
      <c r="R119" s="156"/>
      <c r="S119" s="156"/>
      <c r="T119" s="157"/>
      <c r="AT119" s="153" t="s">
        <v>181</v>
      </c>
      <c r="AU119" s="153" t="s">
        <v>79</v>
      </c>
      <c r="AV119" s="13" t="s">
        <v>76</v>
      </c>
      <c r="AW119" s="13" t="s">
        <v>31</v>
      </c>
      <c r="AX119" s="13" t="s">
        <v>70</v>
      </c>
      <c r="AY119" s="153" t="s">
        <v>173</v>
      </c>
    </row>
    <row r="120" spans="1:65" s="14" customFormat="1">
      <c r="B120" s="158"/>
      <c r="D120" s="148" t="s">
        <v>181</v>
      </c>
      <c r="E120" s="159" t="s">
        <v>3</v>
      </c>
      <c r="F120" s="160" t="s">
        <v>778</v>
      </c>
      <c r="H120" s="161">
        <v>193</v>
      </c>
      <c r="L120" s="158"/>
      <c r="M120" s="162"/>
      <c r="N120" s="163"/>
      <c r="O120" s="163"/>
      <c r="P120" s="163"/>
      <c r="Q120" s="163"/>
      <c r="R120" s="163"/>
      <c r="S120" s="163"/>
      <c r="T120" s="164"/>
      <c r="AT120" s="159" t="s">
        <v>181</v>
      </c>
      <c r="AU120" s="159" t="s">
        <v>79</v>
      </c>
      <c r="AV120" s="14" t="s">
        <v>79</v>
      </c>
      <c r="AW120" s="14" t="s">
        <v>31</v>
      </c>
      <c r="AX120" s="14" t="s">
        <v>70</v>
      </c>
      <c r="AY120" s="159" t="s">
        <v>173</v>
      </c>
    </row>
    <row r="121" spans="1:65" s="14" customFormat="1">
      <c r="B121" s="158"/>
      <c r="D121" s="148" t="s">
        <v>181</v>
      </c>
      <c r="E121" s="159" t="s">
        <v>3</v>
      </c>
      <c r="F121" s="160" t="s">
        <v>779</v>
      </c>
      <c r="H121" s="161">
        <v>4</v>
      </c>
      <c r="L121" s="158"/>
      <c r="M121" s="162"/>
      <c r="N121" s="163"/>
      <c r="O121" s="163"/>
      <c r="P121" s="163"/>
      <c r="Q121" s="163"/>
      <c r="R121" s="163"/>
      <c r="S121" s="163"/>
      <c r="T121" s="164"/>
      <c r="AT121" s="159" t="s">
        <v>181</v>
      </c>
      <c r="AU121" s="159" t="s">
        <v>79</v>
      </c>
      <c r="AV121" s="14" t="s">
        <v>79</v>
      </c>
      <c r="AW121" s="14" t="s">
        <v>31</v>
      </c>
      <c r="AX121" s="14" t="s">
        <v>70</v>
      </c>
      <c r="AY121" s="159" t="s">
        <v>173</v>
      </c>
    </row>
    <row r="122" spans="1:65" s="15" customFormat="1">
      <c r="B122" s="165"/>
      <c r="D122" s="148" t="s">
        <v>181</v>
      </c>
      <c r="E122" s="166" t="s">
        <v>3</v>
      </c>
      <c r="F122" s="167" t="s">
        <v>188</v>
      </c>
      <c r="H122" s="168">
        <v>197</v>
      </c>
      <c r="L122" s="165"/>
      <c r="M122" s="169"/>
      <c r="N122" s="170"/>
      <c r="O122" s="170"/>
      <c r="P122" s="170"/>
      <c r="Q122" s="170"/>
      <c r="R122" s="170"/>
      <c r="S122" s="170"/>
      <c r="T122" s="171"/>
      <c r="AT122" s="166" t="s">
        <v>181</v>
      </c>
      <c r="AU122" s="166" t="s">
        <v>79</v>
      </c>
      <c r="AV122" s="15" t="s">
        <v>178</v>
      </c>
      <c r="AW122" s="15" t="s">
        <v>31</v>
      </c>
      <c r="AX122" s="15" t="s">
        <v>76</v>
      </c>
      <c r="AY122" s="166" t="s">
        <v>173</v>
      </c>
    </row>
    <row r="123" spans="1:65" s="2" customFormat="1" ht="55.5" customHeight="1">
      <c r="A123" s="30"/>
      <c r="B123" s="135"/>
      <c r="C123" s="136" t="s">
        <v>197</v>
      </c>
      <c r="D123" s="136" t="s">
        <v>175</v>
      </c>
      <c r="E123" s="137" t="s">
        <v>225</v>
      </c>
      <c r="F123" s="138" t="s">
        <v>226</v>
      </c>
      <c r="G123" s="139" t="s">
        <v>200</v>
      </c>
      <c r="H123" s="140">
        <v>1576</v>
      </c>
      <c r="I123" s="141"/>
      <c r="J123" s="141">
        <f>ROUND(I123*H123,2)</f>
        <v>0</v>
      </c>
      <c r="K123" s="138" t="s">
        <v>177</v>
      </c>
      <c r="L123" s="31"/>
      <c r="M123" s="142" t="s">
        <v>3</v>
      </c>
      <c r="N123" s="143" t="s">
        <v>41</v>
      </c>
      <c r="O123" s="144">
        <v>5.0000000000000001E-3</v>
      </c>
      <c r="P123" s="144">
        <f>O123*H123</f>
        <v>7.88</v>
      </c>
      <c r="Q123" s="144">
        <v>0</v>
      </c>
      <c r="R123" s="144">
        <f>Q123*H123</f>
        <v>0</v>
      </c>
      <c r="S123" s="144">
        <v>0</v>
      </c>
      <c r="T123" s="145">
        <f>S123*H123</f>
        <v>0</v>
      </c>
      <c r="U123" s="30"/>
      <c r="V123" s="30"/>
      <c r="W123" s="30"/>
      <c r="X123" s="30"/>
      <c r="Y123" s="30"/>
      <c r="Z123" s="30"/>
      <c r="AA123" s="30"/>
      <c r="AB123" s="30"/>
      <c r="AC123" s="30"/>
      <c r="AD123" s="30"/>
      <c r="AE123" s="30"/>
      <c r="AR123" s="146" t="s">
        <v>178</v>
      </c>
      <c r="AT123" s="146" t="s">
        <v>175</v>
      </c>
      <c r="AU123" s="146" t="s">
        <v>79</v>
      </c>
      <c r="AY123" s="18" t="s">
        <v>173</v>
      </c>
      <c r="BE123" s="147">
        <f>IF(N123="základní",J123,0)</f>
        <v>0</v>
      </c>
      <c r="BF123" s="147">
        <f>IF(N123="snížená",J123,0)</f>
        <v>0</v>
      </c>
      <c r="BG123" s="147">
        <f>IF(N123="zákl. přenesená",J123,0)</f>
        <v>0</v>
      </c>
      <c r="BH123" s="147">
        <f>IF(N123="sníž. přenesená",J123,0)</f>
        <v>0</v>
      </c>
      <c r="BI123" s="147">
        <f>IF(N123="nulová",J123,0)</f>
        <v>0</v>
      </c>
      <c r="BJ123" s="18" t="s">
        <v>76</v>
      </c>
      <c r="BK123" s="147">
        <f>ROUND(I123*H123,2)</f>
        <v>0</v>
      </c>
      <c r="BL123" s="18" t="s">
        <v>178</v>
      </c>
      <c r="BM123" s="146" t="s">
        <v>780</v>
      </c>
    </row>
    <row r="124" spans="1:65" s="2" customFormat="1" ht="78">
      <c r="A124" s="30"/>
      <c r="B124" s="31"/>
      <c r="C124" s="30"/>
      <c r="D124" s="148" t="s">
        <v>179</v>
      </c>
      <c r="E124" s="30"/>
      <c r="F124" s="149" t="s">
        <v>219</v>
      </c>
      <c r="G124" s="30"/>
      <c r="H124" s="30"/>
      <c r="I124" s="30"/>
      <c r="J124" s="30"/>
      <c r="K124" s="30"/>
      <c r="L124" s="31"/>
      <c r="M124" s="150"/>
      <c r="N124" s="151"/>
      <c r="O124" s="51"/>
      <c r="P124" s="51"/>
      <c r="Q124" s="51"/>
      <c r="R124" s="51"/>
      <c r="S124" s="51"/>
      <c r="T124" s="52"/>
      <c r="U124" s="30"/>
      <c r="V124" s="30"/>
      <c r="W124" s="30"/>
      <c r="X124" s="30"/>
      <c r="Y124" s="30"/>
      <c r="Z124" s="30"/>
      <c r="AA124" s="30"/>
      <c r="AB124" s="30"/>
      <c r="AC124" s="30"/>
      <c r="AD124" s="30"/>
      <c r="AE124" s="30"/>
      <c r="AT124" s="18" t="s">
        <v>179</v>
      </c>
      <c r="AU124" s="18" t="s">
        <v>79</v>
      </c>
    </row>
    <row r="125" spans="1:65" s="13" customFormat="1">
      <c r="B125" s="152"/>
      <c r="D125" s="148" t="s">
        <v>181</v>
      </c>
      <c r="E125" s="153" t="s">
        <v>3</v>
      </c>
      <c r="F125" s="154" t="s">
        <v>781</v>
      </c>
      <c r="H125" s="153" t="s">
        <v>3</v>
      </c>
      <c r="L125" s="152"/>
      <c r="M125" s="155"/>
      <c r="N125" s="156"/>
      <c r="O125" s="156"/>
      <c r="P125" s="156"/>
      <c r="Q125" s="156"/>
      <c r="R125" s="156"/>
      <c r="S125" s="156"/>
      <c r="T125" s="157"/>
      <c r="AT125" s="153" t="s">
        <v>181</v>
      </c>
      <c r="AU125" s="153" t="s">
        <v>79</v>
      </c>
      <c r="AV125" s="13" t="s">
        <v>76</v>
      </c>
      <c r="AW125" s="13" t="s">
        <v>31</v>
      </c>
      <c r="AX125" s="13" t="s">
        <v>70</v>
      </c>
      <c r="AY125" s="153" t="s">
        <v>173</v>
      </c>
    </row>
    <row r="126" spans="1:65" s="14" customFormat="1">
      <c r="B126" s="158"/>
      <c r="D126" s="148" t="s">
        <v>181</v>
      </c>
      <c r="E126" s="159" t="s">
        <v>3</v>
      </c>
      <c r="F126" s="160" t="s">
        <v>782</v>
      </c>
      <c r="H126" s="161">
        <v>1576</v>
      </c>
      <c r="L126" s="158"/>
      <c r="M126" s="162"/>
      <c r="N126" s="163"/>
      <c r="O126" s="163"/>
      <c r="P126" s="163"/>
      <c r="Q126" s="163"/>
      <c r="R126" s="163"/>
      <c r="S126" s="163"/>
      <c r="T126" s="164"/>
      <c r="AT126" s="159" t="s">
        <v>181</v>
      </c>
      <c r="AU126" s="159" t="s">
        <v>79</v>
      </c>
      <c r="AV126" s="14" t="s">
        <v>79</v>
      </c>
      <c r="AW126" s="14" t="s">
        <v>31</v>
      </c>
      <c r="AX126" s="14" t="s">
        <v>76</v>
      </c>
      <c r="AY126" s="159" t="s">
        <v>173</v>
      </c>
    </row>
    <row r="127" spans="1:65" s="2" customFormat="1" ht="33" customHeight="1">
      <c r="A127" s="30"/>
      <c r="B127" s="135"/>
      <c r="C127" s="136" t="s">
        <v>202</v>
      </c>
      <c r="D127" s="136" t="s">
        <v>175</v>
      </c>
      <c r="E127" s="137" t="s">
        <v>519</v>
      </c>
      <c r="F127" s="138" t="s">
        <v>234</v>
      </c>
      <c r="G127" s="139" t="s">
        <v>200</v>
      </c>
      <c r="H127" s="140">
        <v>197</v>
      </c>
      <c r="I127" s="141"/>
      <c r="J127" s="141">
        <f>ROUND(I127*H127,2)</f>
        <v>0</v>
      </c>
      <c r="K127" s="138" t="s">
        <v>177</v>
      </c>
      <c r="L127" s="31"/>
      <c r="M127" s="142" t="s">
        <v>3</v>
      </c>
      <c r="N127" s="143" t="s">
        <v>41</v>
      </c>
      <c r="O127" s="144">
        <v>8.9999999999999993E-3</v>
      </c>
      <c r="P127" s="144">
        <f>O127*H127</f>
        <v>1.7729999999999999</v>
      </c>
      <c r="Q127" s="144">
        <v>0</v>
      </c>
      <c r="R127" s="144">
        <f>Q127*H127</f>
        <v>0</v>
      </c>
      <c r="S127" s="144">
        <v>0</v>
      </c>
      <c r="T127" s="145">
        <f>S127*H127</f>
        <v>0</v>
      </c>
      <c r="U127" s="30"/>
      <c r="V127" s="30"/>
      <c r="W127" s="30"/>
      <c r="X127" s="30"/>
      <c r="Y127" s="30"/>
      <c r="Z127" s="30"/>
      <c r="AA127" s="30"/>
      <c r="AB127" s="30"/>
      <c r="AC127" s="30"/>
      <c r="AD127" s="30"/>
      <c r="AE127" s="30"/>
      <c r="AR127" s="146" t="s">
        <v>178</v>
      </c>
      <c r="AT127" s="146" t="s">
        <v>175</v>
      </c>
      <c r="AU127" s="146" t="s">
        <v>79</v>
      </c>
      <c r="AY127" s="18" t="s">
        <v>173</v>
      </c>
      <c r="BE127" s="147">
        <f>IF(N127="základní",J127,0)</f>
        <v>0</v>
      </c>
      <c r="BF127" s="147">
        <f>IF(N127="snížená",J127,0)</f>
        <v>0</v>
      </c>
      <c r="BG127" s="147">
        <f>IF(N127="zákl. přenesená",J127,0)</f>
        <v>0</v>
      </c>
      <c r="BH127" s="147">
        <f>IF(N127="sníž. přenesená",J127,0)</f>
        <v>0</v>
      </c>
      <c r="BI127" s="147">
        <f>IF(N127="nulová",J127,0)</f>
        <v>0</v>
      </c>
      <c r="BJ127" s="18" t="s">
        <v>76</v>
      </c>
      <c r="BK127" s="147">
        <f>ROUND(I127*H127,2)</f>
        <v>0</v>
      </c>
      <c r="BL127" s="18" t="s">
        <v>178</v>
      </c>
      <c r="BM127" s="146" t="s">
        <v>783</v>
      </c>
    </row>
    <row r="128" spans="1:65" s="2" customFormat="1" ht="165.75">
      <c r="A128" s="30"/>
      <c r="B128" s="31"/>
      <c r="C128" s="30"/>
      <c r="D128" s="148" t="s">
        <v>179</v>
      </c>
      <c r="E128" s="30"/>
      <c r="F128" s="149" t="s">
        <v>235</v>
      </c>
      <c r="G128" s="30"/>
      <c r="H128" s="30"/>
      <c r="I128" s="30"/>
      <c r="J128" s="30"/>
      <c r="K128" s="30"/>
      <c r="L128" s="31"/>
      <c r="M128" s="150"/>
      <c r="N128" s="151"/>
      <c r="O128" s="51"/>
      <c r="P128" s="51"/>
      <c r="Q128" s="51"/>
      <c r="R128" s="51"/>
      <c r="S128" s="51"/>
      <c r="T128" s="52"/>
      <c r="U128" s="30"/>
      <c r="V128" s="30"/>
      <c r="W128" s="30"/>
      <c r="X128" s="30"/>
      <c r="Y128" s="30"/>
      <c r="Z128" s="30"/>
      <c r="AA128" s="30"/>
      <c r="AB128" s="30"/>
      <c r="AC128" s="30"/>
      <c r="AD128" s="30"/>
      <c r="AE128" s="30"/>
      <c r="AT128" s="18" t="s">
        <v>179</v>
      </c>
      <c r="AU128" s="18" t="s">
        <v>79</v>
      </c>
    </row>
    <row r="129" spans="1:65" s="14" customFormat="1">
      <c r="B129" s="158"/>
      <c r="D129" s="148" t="s">
        <v>181</v>
      </c>
      <c r="E129" s="159" t="s">
        <v>3</v>
      </c>
      <c r="F129" s="160" t="s">
        <v>784</v>
      </c>
      <c r="H129" s="161">
        <v>197</v>
      </c>
      <c r="L129" s="158"/>
      <c r="M129" s="162"/>
      <c r="N129" s="163"/>
      <c r="O129" s="163"/>
      <c r="P129" s="163"/>
      <c r="Q129" s="163"/>
      <c r="R129" s="163"/>
      <c r="S129" s="163"/>
      <c r="T129" s="164"/>
      <c r="AT129" s="159" t="s">
        <v>181</v>
      </c>
      <c r="AU129" s="159" t="s">
        <v>79</v>
      </c>
      <c r="AV129" s="14" t="s">
        <v>79</v>
      </c>
      <c r="AW129" s="14" t="s">
        <v>31</v>
      </c>
      <c r="AX129" s="14" t="s">
        <v>70</v>
      </c>
      <c r="AY129" s="159" t="s">
        <v>173</v>
      </c>
    </row>
    <row r="130" spans="1:65" s="15" customFormat="1">
      <c r="B130" s="165"/>
      <c r="D130" s="148" t="s">
        <v>181</v>
      </c>
      <c r="E130" s="166" t="s">
        <v>3</v>
      </c>
      <c r="F130" s="167" t="s">
        <v>188</v>
      </c>
      <c r="H130" s="168">
        <v>197</v>
      </c>
      <c r="L130" s="165"/>
      <c r="M130" s="169"/>
      <c r="N130" s="170"/>
      <c r="O130" s="170"/>
      <c r="P130" s="170"/>
      <c r="Q130" s="170"/>
      <c r="R130" s="170"/>
      <c r="S130" s="170"/>
      <c r="T130" s="171"/>
      <c r="AT130" s="166" t="s">
        <v>181</v>
      </c>
      <c r="AU130" s="166" t="s">
        <v>79</v>
      </c>
      <c r="AV130" s="15" t="s">
        <v>178</v>
      </c>
      <c r="AW130" s="15" t="s">
        <v>31</v>
      </c>
      <c r="AX130" s="15" t="s">
        <v>76</v>
      </c>
      <c r="AY130" s="166" t="s">
        <v>173</v>
      </c>
    </row>
    <row r="131" spans="1:65" s="2" customFormat="1" ht="33" customHeight="1">
      <c r="A131" s="30"/>
      <c r="B131" s="135"/>
      <c r="C131" s="136" t="s">
        <v>206</v>
      </c>
      <c r="D131" s="136" t="s">
        <v>175</v>
      </c>
      <c r="E131" s="137" t="s">
        <v>237</v>
      </c>
      <c r="F131" s="138" t="s">
        <v>238</v>
      </c>
      <c r="G131" s="139" t="s">
        <v>239</v>
      </c>
      <c r="H131" s="140">
        <v>374.3</v>
      </c>
      <c r="I131" s="141"/>
      <c r="J131" s="141">
        <f>ROUND(I131*H131,2)</f>
        <v>0</v>
      </c>
      <c r="K131" s="138" t="s">
        <v>177</v>
      </c>
      <c r="L131" s="31"/>
      <c r="M131" s="142" t="s">
        <v>3</v>
      </c>
      <c r="N131" s="143" t="s">
        <v>41</v>
      </c>
      <c r="O131" s="144">
        <v>0</v>
      </c>
      <c r="P131" s="144">
        <f>O131*H131</f>
        <v>0</v>
      </c>
      <c r="Q131" s="144">
        <v>0</v>
      </c>
      <c r="R131" s="144">
        <f>Q131*H131</f>
        <v>0</v>
      </c>
      <c r="S131" s="144">
        <v>0</v>
      </c>
      <c r="T131" s="145">
        <f>S131*H131</f>
        <v>0</v>
      </c>
      <c r="U131" s="30"/>
      <c r="V131" s="30"/>
      <c r="W131" s="30"/>
      <c r="X131" s="30"/>
      <c r="Y131" s="30"/>
      <c r="Z131" s="30"/>
      <c r="AA131" s="30"/>
      <c r="AB131" s="30"/>
      <c r="AC131" s="30"/>
      <c r="AD131" s="30"/>
      <c r="AE131" s="30"/>
      <c r="AR131" s="146" t="s">
        <v>178</v>
      </c>
      <c r="AT131" s="146" t="s">
        <v>175</v>
      </c>
      <c r="AU131" s="146" t="s">
        <v>79</v>
      </c>
      <c r="AY131" s="18" t="s">
        <v>173</v>
      </c>
      <c r="BE131" s="147">
        <f>IF(N131="základní",J131,0)</f>
        <v>0</v>
      </c>
      <c r="BF131" s="147">
        <f>IF(N131="snížená",J131,0)</f>
        <v>0</v>
      </c>
      <c r="BG131" s="147">
        <f>IF(N131="zákl. přenesená",J131,0)</f>
        <v>0</v>
      </c>
      <c r="BH131" s="147">
        <f>IF(N131="sníž. přenesená",J131,0)</f>
        <v>0</v>
      </c>
      <c r="BI131" s="147">
        <f>IF(N131="nulová",J131,0)</f>
        <v>0</v>
      </c>
      <c r="BJ131" s="18" t="s">
        <v>76</v>
      </c>
      <c r="BK131" s="147">
        <f>ROUND(I131*H131,2)</f>
        <v>0</v>
      </c>
      <c r="BL131" s="18" t="s">
        <v>178</v>
      </c>
      <c r="BM131" s="146" t="s">
        <v>785</v>
      </c>
    </row>
    <row r="132" spans="1:65" s="2" customFormat="1" ht="58.5">
      <c r="A132" s="30"/>
      <c r="B132" s="31"/>
      <c r="C132" s="30"/>
      <c r="D132" s="148" t="s">
        <v>179</v>
      </c>
      <c r="E132" s="30"/>
      <c r="F132" s="149" t="s">
        <v>240</v>
      </c>
      <c r="G132" s="30"/>
      <c r="H132" s="30"/>
      <c r="I132" s="30"/>
      <c r="J132" s="30"/>
      <c r="K132" s="30"/>
      <c r="L132" s="31"/>
      <c r="M132" s="150"/>
      <c r="N132" s="151"/>
      <c r="O132" s="51"/>
      <c r="P132" s="51"/>
      <c r="Q132" s="51"/>
      <c r="R132" s="51"/>
      <c r="S132" s="51"/>
      <c r="T132" s="52"/>
      <c r="U132" s="30"/>
      <c r="V132" s="30"/>
      <c r="W132" s="30"/>
      <c r="X132" s="30"/>
      <c r="Y132" s="30"/>
      <c r="Z132" s="30"/>
      <c r="AA132" s="30"/>
      <c r="AB132" s="30"/>
      <c r="AC132" s="30"/>
      <c r="AD132" s="30"/>
      <c r="AE132" s="30"/>
      <c r="AT132" s="18" t="s">
        <v>179</v>
      </c>
      <c r="AU132" s="18" t="s">
        <v>79</v>
      </c>
    </row>
    <row r="133" spans="1:65" s="14" customFormat="1">
      <c r="B133" s="158"/>
      <c r="D133" s="148" t="s">
        <v>181</v>
      </c>
      <c r="E133" s="159" t="s">
        <v>3</v>
      </c>
      <c r="F133" s="160" t="s">
        <v>786</v>
      </c>
      <c r="H133" s="161">
        <v>374.3</v>
      </c>
      <c r="L133" s="158"/>
      <c r="M133" s="162"/>
      <c r="N133" s="163"/>
      <c r="O133" s="163"/>
      <c r="P133" s="163"/>
      <c r="Q133" s="163"/>
      <c r="R133" s="163"/>
      <c r="S133" s="163"/>
      <c r="T133" s="164"/>
      <c r="AT133" s="159" t="s">
        <v>181</v>
      </c>
      <c r="AU133" s="159" t="s">
        <v>79</v>
      </c>
      <c r="AV133" s="14" t="s">
        <v>79</v>
      </c>
      <c r="AW133" s="14" t="s">
        <v>31</v>
      </c>
      <c r="AX133" s="14" t="s">
        <v>76</v>
      </c>
      <c r="AY133" s="159" t="s">
        <v>173</v>
      </c>
    </row>
    <row r="134" spans="1:65" s="2" customFormat="1" ht="33" customHeight="1">
      <c r="A134" s="30"/>
      <c r="B134" s="135"/>
      <c r="C134" s="136" t="s">
        <v>211</v>
      </c>
      <c r="D134" s="136" t="s">
        <v>175</v>
      </c>
      <c r="E134" s="137" t="s">
        <v>524</v>
      </c>
      <c r="F134" s="138" t="s">
        <v>242</v>
      </c>
      <c r="G134" s="139" t="s">
        <v>200</v>
      </c>
      <c r="H134" s="140">
        <v>143.47999999999999</v>
      </c>
      <c r="I134" s="141"/>
      <c r="J134" s="141">
        <f>ROUND(I134*H134,2)</f>
        <v>0</v>
      </c>
      <c r="K134" s="138" t="s">
        <v>177</v>
      </c>
      <c r="L134" s="31"/>
      <c r="M134" s="142" t="s">
        <v>3</v>
      </c>
      <c r="N134" s="143" t="s">
        <v>41</v>
      </c>
      <c r="O134" s="144">
        <v>0.32800000000000001</v>
      </c>
      <c r="P134" s="144">
        <f>O134*H134</f>
        <v>47.061439999999997</v>
      </c>
      <c r="Q134" s="144">
        <v>0</v>
      </c>
      <c r="R134" s="144">
        <f>Q134*H134</f>
        <v>0</v>
      </c>
      <c r="S134" s="144">
        <v>0</v>
      </c>
      <c r="T134" s="145">
        <f>S134*H134</f>
        <v>0</v>
      </c>
      <c r="U134" s="30"/>
      <c r="V134" s="30"/>
      <c r="W134" s="30"/>
      <c r="X134" s="30"/>
      <c r="Y134" s="30"/>
      <c r="Z134" s="30"/>
      <c r="AA134" s="30"/>
      <c r="AB134" s="30"/>
      <c r="AC134" s="30"/>
      <c r="AD134" s="30"/>
      <c r="AE134" s="30"/>
      <c r="AR134" s="146" t="s">
        <v>178</v>
      </c>
      <c r="AT134" s="146" t="s">
        <v>175</v>
      </c>
      <c r="AU134" s="146" t="s">
        <v>79</v>
      </c>
      <c r="AY134" s="18" t="s">
        <v>173</v>
      </c>
      <c r="BE134" s="147">
        <f>IF(N134="základní",J134,0)</f>
        <v>0</v>
      </c>
      <c r="BF134" s="147">
        <f>IF(N134="snížená",J134,0)</f>
        <v>0</v>
      </c>
      <c r="BG134" s="147">
        <f>IF(N134="zákl. přenesená",J134,0)</f>
        <v>0</v>
      </c>
      <c r="BH134" s="147">
        <f>IF(N134="sníž. přenesená",J134,0)</f>
        <v>0</v>
      </c>
      <c r="BI134" s="147">
        <f>IF(N134="nulová",J134,0)</f>
        <v>0</v>
      </c>
      <c r="BJ134" s="18" t="s">
        <v>76</v>
      </c>
      <c r="BK134" s="147">
        <f>ROUND(I134*H134,2)</f>
        <v>0</v>
      </c>
      <c r="BL134" s="18" t="s">
        <v>178</v>
      </c>
      <c r="BM134" s="146" t="s">
        <v>787</v>
      </c>
    </row>
    <row r="135" spans="1:65" s="2" customFormat="1" ht="234">
      <c r="A135" s="30"/>
      <c r="B135" s="31"/>
      <c r="C135" s="30"/>
      <c r="D135" s="148" t="s">
        <v>179</v>
      </c>
      <c r="E135" s="30"/>
      <c r="F135" s="149" t="s">
        <v>243</v>
      </c>
      <c r="G135" s="30"/>
      <c r="H135" s="30"/>
      <c r="I135" s="30"/>
      <c r="J135" s="30"/>
      <c r="K135" s="30"/>
      <c r="L135" s="31"/>
      <c r="M135" s="150"/>
      <c r="N135" s="151"/>
      <c r="O135" s="51"/>
      <c r="P135" s="51"/>
      <c r="Q135" s="51"/>
      <c r="R135" s="51"/>
      <c r="S135" s="51"/>
      <c r="T135" s="52"/>
      <c r="U135" s="30"/>
      <c r="V135" s="30"/>
      <c r="W135" s="30"/>
      <c r="X135" s="30"/>
      <c r="Y135" s="30"/>
      <c r="Z135" s="30"/>
      <c r="AA135" s="30"/>
      <c r="AB135" s="30"/>
      <c r="AC135" s="30"/>
      <c r="AD135" s="30"/>
      <c r="AE135" s="30"/>
      <c r="AT135" s="18" t="s">
        <v>179</v>
      </c>
      <c r="AU135" s="18" t="s">
        <v>79</v>
      </c>
    </row>
    <row r="136" spans="1:65" s="13" customFormat="1">
      <c r="B136" s="152"/>
      <c r="D136" s="148" t="s">
        <v>181</v>
      </c>
      <c r="E136" s="153" t="s">
        <v>3</v>
      </c>
      <c r="F136" s="154" t="s">
        <v>788</v>
      </c>
      <c r="H136" s="153" t="s">
        <v>3</v>
      </c>
      <c r="L136" s="152"/>
      <c r="M136" s="155"/>
      <c r="N136" s="156"/>
      <c r="O136" s="156"/>
      <c r="P136" s="156"/>
      <c r="Q136" s="156"/>
      <c r="R136" s="156"/>
      <c r="S136" s="156"/>
      <c r="T136" s="157"/>
      <c r="AT136" s="153" t="s">
        <v>181</v>
      </c>
      <c r="AU136" s="153" t="s">
        <v>79</v>
      </c>
      <c r="AV136" s="13" t="s">
        <v>76</v>
      </c>
      <c r="AW136" s="13" t="s">
        <v>31</v>
      </c>
      <c r="AX136" s="13" t="s">
        <v>70</v>
      </c>
      <c r="AY136" s="153" t="s">
        <v>173</v>
      </c>
    </row>
    <row r="137" spans="1:65" s="14" customFormat="1">
      <c r="B137" s="158"/>
      <c r="D137" s="148" t="s">
        <v>181</v>
      </c>
      <c r="E137" s="159" t="s">
        <v>3</v>
      </c>
      <c r="F137" s="160" t="s">
        <v>789</v>
      </c>
      <c r="H137" s="161">
        <v>143.47999999999999</v>
      </c>
      <c r="L137" s="158"/>
      <c r="M137" s="162"/>
      <c r="N137" s="163"/>
      <c r="O137" s="163"/>
      <c r="P137" s="163"/>
      <c r="Q137" s="163"/>
      <c r="R137" s="163"/>
      <c r="S137" s="163"/>
      <c r="T137" s="164"/>
      <c r="AT137" s="159" t="s">
        <v>181</v>
      </c>
      <c r="AU137" s="159" t="s">
        <v>79</v>
      </c>
      <c r="AV137" s="14" t="s">
        <v>79</v>
      </c>
      <c r="AW137" s="14" t="s">
        <v>31</v>
      </c>
      <c r="AX137" s="14" t="s">
        <v>70</v>
      </c>
      <c r="AY137" s="159" t="s">
        <v>173</v>
      </c>
    </row>
    <row r="138" spans="1:65" s="15" customFormat="1">
      <c r="B138" s="165"/>
      <c r="D138" s="148" t="s">
        <v>181</v>
      </c>
      <c r="E138" s="166" t="s">
        <v>3</v>
      </c>
      <c r="F138" s="167" t="s">
        <v>188</v>
      </c>
      <c r="H138" s="168">
        <v>143.47999999999999</v>
      </c>
      <c r="L138" s="165"/>
      <c r="M138" s="169"/>
      <c r="N138" s="170"/>
      <c r="O138" s="170"/>
      <c r="P138" s="170"/>
      <c r="Q138" s="170"/>
      <c r="R138" s="170"/>
      <c r="S138" s="170"/>
      <c r="T138" s="171"/>
      <c r="AT138" s="166" t="s">
        <v>181</v>
      </c>
      <c r="AU138" s="166" t="s">
        <v>79</v>
      </c>
      <c r="AV138" s="15" t="s">
        <v>178</v>
      </c>
      <c r="AW138" s="15" t="s">
        <v>31</v>
      </c>
      <c r="AX138" s="15" t="s">
        <v>76</v>
      </c>
      <c r="AY138" s="166" t="s">
        <v>173</v>
      </c>
    </row>
    <row r="139" spans="1:65" s="2" customFormat="1" ht="16.5" customHeight="1">
      <c r="A139" s="30"/>
      <c r="B139" s="135"/>
      <c r="C139" s="172" t="s">
        <v>216</v>
      </c>
      <c r="D139" s="172" t="s">
        <v>246</v>
      </c>
      <c r="E139" s="173" t="s">
        <v>790</v>
      </c>
      <c r="F139" s="174" t="s">
        <v>791</v>
      </c>
      <c r="G139" s="175" t="s">
        <v>239</v>
      </c>
      <c r="H139" s="176">
        <v>301.30799999999999</v>
      </c>
      <c r="I139" s="177"/>
      <c r="J139" s="177">
        <f>ROUND(I139*H139,2)</f>
        <v>0</v>
      </c>
      <c r="K139" s="174" t="s">
        <v>177</v>
      </c>
      <c r="L139" s="178"/>
      <c r="M139" s="179" t="s">
        <v>3</v>
      </c>
      <c r="N139" s="180" t="s">
        <v>41</v>
      </c>
      <c r="O139" s="144">
        <v>0</v>
      </c>
      <c r="P139" s="144">
        <f>O139*H139</f>
        <v>0</v>
      </c>
      <c r="Q139" s="144">
        <v>1</v>
      </c>
      <c r="R139" s="144">
        <f>Q139*H139</f>
        <v>301.30799999999999</v>
      </c>
      <c r="S139" s="144">
        <v>0</v>
      </c>
      <c r="T139" s="145">
        <f>S139*H139</f>
        <v>0</v>
      </c>
      <c r="U139" s="30"/>
      <c r="V139" s="30"/>
      <c r="W139" s="30"/>
      <c r="X139" s="30"/>
      <c r="Y139" s="30"/>
      <c r="Z139" s="30"/>
      <c r="AA139" s="30"/>
      <c r="AB139" s="30"/>
      <c r="AC139" s="30"/>
      <c r="AD139" s="30"/>
      <c r="AE139" s="30"/>
      <c r="AR139" s="146" t="s">
        <v>211</v>
      </c>
      <c r="AT139" s="146" t="s">
        <v>246</v>
      </c>
      <c r="AU139" s="146" t="s">
        <v>79</v>
      </c>
      <c r="AY139" s="18" t="s">
        <v>173</v>
      </c>
      <c r="BE139" s="147">
        <f>IF(N139="základní",J139,0)</f>
        <v>0</v>
      </c>
      <c r="BF139" s="147">
        <f>IF(N139="snížená",J139,0)</f>
        <v>0</v>
      </c>
      <c r="BG139" s="147">
        <f>IF(N139="zákl. přenesená",J139,0)</f>
        <v>0</v>
      </c>
      <c r="BH139" s="147">
        <f>IF(N139="sníž. přenesená",J139,0)</f>
        <v>0</v>
      </c>
      <c r="BI139" s="147">
        <f>IF(N139="nulová",J139,0)</f>
        <v>0</v>
      </c>
      <c r="BJ139" s="18" t="s">
        <v>76</v>
      </c>
      <c r="BK139" s="147">
        <f>ROUND(I139*H139,2)</f>
        <v>0</v>
      </c>
      <c r="BL139" s="18" t="s">
        <v>178</v>
      </c>
      <c r="BM139" s="146" t="s">
        <v>792</v>
      </c>
    </row>
    <row r="140" spans="1:65" s="14" customFormat="1">
      <c r="B140" s="158"/>
      <c r="D140" s="148" t="s">
        <v>181</v>
      </c>
      <c r="F140" s="160" t="s">
        <v>793</v>
      </c>
      <c r="H140" s="161">
        <v>301.30799999999999</v>
      </c>
      <c r="L140" s="158"/>
      <c r="M140" s="162"/>
      <c r="N140" s="163"/>
      <c r="O140" s="163"/>
      <c r="P140" s="163"/>
      <c r="Q140" s="163"/>
      <c r="R140" s="163"/>
      <c r="S140" s="163"/>
      <c r="T140" s="164"/>
      <c r="AT140" s="159" t="s">
        <v>181</v>
      </c>
      <c r="AU140" s="159" t="s">
        <v>79</v>
      </c>
      <c r="AV140" s="14" t="s">
        <v>79</v>
      </c>
      <c r="AW140" s="14" t="s">
        <v>4</v>
      </c>
      <c r="AX140" s="14" t="s">
        <v>76</v>
      </c>
      <c r="AY140" s="159" t="s">
        <v>173</v>
      </c>
    </row>
    <row r="141" spans="1:65" s="2" customFormat="1" ht="33" customHeight="1">
      <c r="A141" s="30"/>
      <c r="B141" s="135"/>
      <c r="C141" s="136" t="s">
        <v>220</v>
      </c>
      <c r="D141" s="136" t="s">
        <v>175</v>
      </c>
      <c r="E141" s="137" t="s">
        <v>253</v>
      </c>
      <c r="F141" s="138" t="s">
        <v>254</v>
      </c>
      <c r="G141" s="139" t="s">
        <v>176</v>
      </c>
      <c r="H141" s="140">
        <v>20</v>
      </c>
      <c r="I141" s="141"/>
      <c r="J141" s="141">
        <f>ROUND(I141*H141,2)</f>
        <v>0</v>
      </c>
      <c r="K141" s="138" t="s">
        <v>177</v>
      </c>
      <c r="L141" s="31"/>
      <c r="M141" s="142" t="s">
        <v>3</v>
      </c>
      <c r="N141" s="143" t="s">
        <v>41</v>
      </c>
      <c r="O141" s="144">
        <v>0.114</v>
      </c>
      <c r="P141" s="144">
        <f>O141*H141</f>
        <v>2.2800000000000002</v>
      </c>
      <c r="Q141" s="144">
        <v>0</v>
      </c>
      <c r="R141" s="144">
        <f>Q141*H141</f>
        <v>0</v>
      </c>
      <c r="S141" s="144">
        <v>0</v>
      </c>
      <c r="T141" s="145">
        <f>S141*H141</f>
        <v>0</v>
      </c>
      <c r="U141" s="30"/>
      <c r="V141" s="30"/>
      <c r="W141" s="30"/>
      <c r="X141" s="30"/>
      <c r="Y141" s="30"/>
      <c r="Z141" s="30"/>
      <c r="AA141" s="30"/>
      <c r="AB141" s="30"/>
      <c r="AC141" s="30"/>
      <c r="AD141" s="30"/>
      <c r="AE141" s="30"/>
      <c r="AR141" s="146" t="s">
        <v>178</v>
      </c>
      <c r="AT141" s="146" t="s">
        <v>175</v>
      </c>
      <c r="AU141" s="146" t="s">
        <v>79</v>
      </c>
      <c r="AY141" s="18" t="s">
        <v>173</v>
      </c>
      <c r="BE141" s="147">
        <f>IF(N141="základní",J141,0)</f>
        <v>0</v>
      </c>
      <c r="BF141" s="147">
        <f>IF(N141="snížená",J141,0)</f>
        <v>0</v>
      </c>
      <c r="BG141" s="147">
        <f>IF(N141="zákl. přenesená",J141,0)</f>
        <v>0</v>
      </c>
      <c r="BH141" s="147">
        <f>IF(N141="sníž. přenesená",J141,0)</f>
        <v>0</v>
      </c>
      <c r="BI141" s="147">
        <f>IF(N141="nulová",J141,0)</f>
        <v>0</v>
      </c>
      <c r="BJ141" s="18" t="s">
        <v>76</v>
      </c>
      <c r="BK141" s="147">
        <f>ROUND(I141*H141,2)</f>
        <v>0</v>
      </c>
      <c r="BL141" s="18" t="s">
        <v>178</v>
      </c>
      <c r="BM141" s="146" t="s">
        <v>794</v>
      </c>
    </row>
    <row r="142" spans="1:65" s="2" customFormat="1" ht="68.25">
      <c r="A142" s="30"/>
      <c r="B142" s="31"/>
      <c r="C142" s="30"/>
      <c r="D142" s="148" t="s">
        <v>179</v>
      </c>
      <c r="E142" s="30"/>
      <c r="F142" s="149" t="s">
        <v>255</v>
      </c>
      <c r="G142" s="30"/>
      <c r="H142" s="30"/>
      <c r="I142" s="30"/>
      <c r="J142" s="30"/>
      <c r="K142" s="30"/>
      <c r="L142" s="31"/>
      <c r="M142" s="150"/>
      <c r="N142" s="151"/>
      <c r="O142" s="51"/>
      <c r="P142" s="51"/>
      <c r="Q142" s="51"/>
      <c r="R142" s="51"/>
      <c r="S142" s="51"/>
      <c r="T142" s="52"/>
      <c r="U142" s="30"/>
      <c r="V142" s="30"/>
      <c r="W142" s="30"/>
      <c r="X142" s="30"/>
      <c r="Y142" s="30"/>
      <c r="Z142" s="30"/>
      <c r="AA142" s="30"/>
      <c r="AB142" s="30"/>
      <c r="AC142" s="30"/>
      <c r="AD142" s="30"/>
      <c r="AE142" s="30"/>
      <c r="AT142" s="18" t="s">
        <v>179</v>
      </c>
      <c r="AU142" s="18" t="s">
        <v>79</v>
      </c>
    </row>
    <row r="143" spans="1:65" s="14" customFormat="1">
      <c r="B143" s="158"/>
      <c r="D143" s="148" t="s">
        <v>181</v>
      </c>
      <c r="E143" s="159" t="s">
        <v>3</v>
      </c>
      <c r="F143" s="160" t="s">
        <v>795</v>
      </c>
      <c r="H143" s="161">
        <v>20</v>
      </c>
      <c r="L143" s="158"/>
      <c r="M143" s="162"/>
      <c r="N143" s="163"/>
      <c r="O143" s="163"/>
      <c r="P143" s="163"/>
      <c r="Q143" s="163"/>
      <c r="R143" s="163"/>
      <c r="S143" s="163"/>
      <c r="T143" s="164"/>
      <c r="AT143" s="159" t="s">
        <v>181</v>
      </c>
      <c r="AU143" s="159" t="s">
        <v>79</v>
      </c>
      <c r="AV143" s="14" t="s">
        <v>79</v>
      </c>
      <c r="AW143" s="14" t="s">
        <v>31</v>
      </c>
      <c r="AX143" s="14" t="s">
        <v>76</v>
      </c>
      <c r="AY143" s="159" t="s">
        <v>173</v>
      </c>
    </row>
    <row r="144" spans="1:65" s="2" customFormat="1" ht="16.5" customHeight="1">
      <c r="A144" s="30"/>
      <c r="B144" s="135"/>
      <c r="C144" s="172" t="s">
        <v>224</v>
      </c>
      <c r="D144" s="172" t="s">
        <v>246</v>
      </c>
      <c r="E144" s="173" t="s">
        <v>256</v>
      </c>
      <c r="F144" s="174" t="s">
        <v>257</v>
      </c>
      <c r="G144" s="175" t="s">
        <v>239</v>
      </c>
      <c r="H144" s="176">
        <v>5.6</v>
      </c>
      <c r="I144" s="177"/>
      <c r="J144" s="177">
        <f>ROUND(I144*H144,2)</f>
        <v>0</v>
      </c>
      <c r="K144" s="174" t="s">
        <v>177</v>
      </c>
      <c r="L144" s="178"/>
      <c r="M144" s="179" t="s">
        <v>3</v>
      </c>
      <c r="N144" s="180" t="s">
        <v>41</v>
      </c>
      <c r="O144" s="144">
        <v>0</v>
      </c>
      <c r="P144" s="144">
        <f>O144*H144</f>
        <v>0</v>
      </c>
      <c r="Q144" s="144">
        <v>1</v>
      </c>
      <c r="R144" s="144">
        <f>Q144*H144</f>
        <v>5.6</v>
      </c>
      <c r="S144" s="144">
        <v>0</v>
      </c>
      <c r="T144" s="145">
        <f>S144*H144</f>
        <v>0</v>
      </c>
      <c r="U144" s="30"/>
      <c r="V144" s="30"/>
      <c r="W144" s="30"/>
      <c r="X144" s="30"/>
      <c r="Y144" s="30"/>
      <c r="Z144" s="30"/>
      <c r="AA144" s="30"/>
      <c r="AB144" s="30"/>
      <c r="AC144" s="30"/>
      <c r="AD144" s="30"/>
      <c r="AE144" s="30"/>
      <c r="AR144" s="146" t="s">
        <v>211</v>
      </c>
      <c r="AT144" s="146" t="s">
        <v>246</v>
      </c>
      <c r="AU144" s="146" t="s">
        <v>79</v>
      </c>
      <c r="AY144" s="18" t="s">
        <v>173</v>
      </c>
      <c r="BE144" s="147">
        <f>IF(N144="základní",J144,0)</f>
        <v>0</v>
      </c>
      <c r="BF144" s="147">
        <f>IF(N144="snížená",J144,0)</f>
        <v>0</v>
      </c>
      <c r="BG144" s="147">
        <f>IF(N144="zákl. přenesená",J144,0)</f>
        <v>0</v>
      </c>
      <c r="BH144" s="147">
        <f>IF(N144="sníž. přenesená",J144,0)</f>
        <v>0</v>
      </c>
      <c r="BI144" s="147">
        <f>IF(N144="nulová",J144,0)</f>
        <v>0</v>
      </c>
      <c r="BJ144" s="18" t="s">
        <v>76</v>
      </c>
      <c r="BK144" s="147">
        <f>ROUND(I144*H144,2)</f>
        <v>0</v>
      </c>
      <c r="BL144" s="18" t="s">
        <v>178</v>
      </c>
      <c r="BM144" s="146" t="s">
        <v>796</v>
      </c>
    </row>
    <row r="145" spans="1:65" s="14" customFormat="1" ht="22.5">
      <c r="B145" s="158"/>
      <c r="D145" s="148" t="s">
        <v>181</v>
      </c>
      <c r="E145" s="159" t="s">
        <v>3</v>
      </c>
      <c r="F145" s="160" t="s">
        <v>797</v>
      </c>
      <c r="H145" s="161">
        <v>5.6</v>
      </c>
      <c r="L145" s="158"/>
      <c r="M145" s="162"/>
      <c r="N145" s="163"/>
      <c r="O145" s="163"/>
      <c r="P145" s="163"/>
      <c r="Q145" s="163"/>
      <c r="R145" s="163"/>
      <c r="S145" s="163"/>
      <c r="T145" s="164"/>
      <c r="AT145" s="159" t="s">
        <v>181</v>
      </c>
      <c r="AU145" s="159" t="s">
        <v>79</v>
      </c>
      <c r="AV145" s="14" t="s">
        <v>79</v>
      </c>
      <c r="AW145" s="14" t="s">
        <v>31</v>
      </c>
      <c r="AX145" s="14" t="s">
        <v>76</v>
      </c>
      <c r="AY145" s="159" t="s">
        <v>173</v>
      </c>
    </row>
    <row r="146" spans="1:65" s="2" customFormat="1" ht="16.5" customHeight="1">
      <c r="A146" s="30"/>
      <c r="B146" s="135"/>
      <c r="C146" s="136" t="s">
        <v>227</v>
      </c>
      <c r="D146" s="136" t="s">
        <v>175</v>
      </c>
      <c r="E146" s="137" t="s">
        <v>260</v>
      </c>
      <c r="F146" s="138" t="s">
        <v>261</v>
      </c>
      <c r="G146" s="139" t="s">
        <v>176</v>
      </c>
      <c r="H146" s="140">
        <v>20</v>
      </c>
      <c r="I146" s="141"/>
      <c r="J146" s="141">
        <f>ROUND(I146*H146,2)</f>
        <v>0</v>
      </c>
      <c r="K146" s="138" t="s">
        <v>177</v>
      </c>
      <c r="L146" s="31"/>
      <c r="M146" s="142" t="s">
        <v>3</v>
      </c>
      <c r="N146" s="143" t="s">
        <v>41</v>
      </c>
      <c r="O146" s="144">
        <v>1.2E-2</v>
      </c>
      <c r="P146" s="144">
        <f>O146*H146</f>
        <v>0.24</v>
      </c>
      <c r="Q146" s="144">
        <v>1.2727000000000001E-3</v>
      </c>
      <c r="R146" s="144">
        <f>Q146*H146</f>
        <v>2.5454000000000001E-2</v>
      </c>
      <c r="S146" s="144">
        <v>0</v>
      </c>
      <c r="T146" s="145">
        <f>S146*H146</f>
        <v>0</v>
      </c>
      <c r="U146" s="30"/>
      <c r="V146" s="30"/>
      <c r="W146" s="30"/>
      <c r="X146" s="30"/>
      <c r="Y146" s="30"/>
      <c r="Z146" s="30"/>
      <c r="AA146" s="30"/>
      <c r="AB146" s="30"/>
      <c r="AC146" s="30"/>
      <c r="AD146" s="30"/>
      <c r="AE146" s="30"/>
      <c r="AR146" s="146" t="s">
        <v>178</v>
      </c>
      <c r="AT146" s="146" t="s">
        <v>175</v>
      </c>
      <c r="AU146" s="146" t="s">
        <v>79</v>
      </c>
      <c r="AY146" s="18" t="s">
        <v>173</v>
      </c>
      <c r="BE146" s="147">
        <f>IF(N146="základní",J146,0)</f>
        <v>0</v>
      </c>
      <c r="BF146" s="147">
        <f>IF(N146="snížená",J146,0)</f>
        <v>0</v>
      </c>
      <c r="BG146" s="147">
        <f>IF(N146="zákl. přenesená",J146,0)</f>
        <v>0</v>
      </c>
      <c r="BH146" s="147">
        <f>IF(N146="sníž. přenesená",J146,0)</f>
        <v>0</v>
      </c>
      <c r="BI146" s="147">
        <f>IF(N146="nulová",J146,0)</f>
        <v>0</v>
      </c>
      <c r="BJ146" s="18" t="s">
        <v>76</v>
      </c>
      <c r="BK146" s="147">
        <f>ROUND(I146*H146,2)</f>
        <v>0</v>
      </c>
      <c r="BL146" s="18" t="s">
        <v>178</v>
      </c>
      <c r="BM146" s="146" t="s">
        <v>798</v>
      </c>
    </row>
    <row r="147" spans="1:65" s="2" customFormat="1" ht="97.5">
      <c r="A147" s="30"/>
      <c r="B147" s="31"/>
      <c r="C147" s="30"/>
      <c r="D147" s="148" t="s">
        <v>179</v>
      </c>
      <c r="E147" s="30"/>
      <c r="F147" s="149" t="s">
        <v>262</v>
      </c>
      <c r="G147" s="30"/>
      <c r="H147" s="30"/>
      <c r="I147" s="30"/>
      <c r="J147" s="30"/>
      <c r="K147" s="30"/>
      <c r="L147" s="31"/>
      <c r="M147" s="150"/>
      <c r="N147" s="151"/>
      <c r="O147" s="51"/>
      <c r="P147" s="51"/>
      <c r="Q147" s="51"/>
      <c r="R147" s="51"/>
      <c r="S147" s="51"/>
      <c r="T147" s="52"/>
      <c r="U147" s="30"/>
      <c r="V147" s="30"/>
      <c r="W147" s="30"/>
      <c r="X147" s="30"/>
      <c r="Y147" s="30"/>
      <c r="Z147" s="30"/>
      <c r="AA147" s="30"/>
      <c r="AB147" s="30"/>
      <c r="AC147" s="30"/>
      <c r="AD147" s="30"/>
      <c r="AE147" s="30"/>
      <c r="AT147" s="18" t="s">
        <v>179</v>
      </c>
      <c r="AU147" s="18" t="s">
        <v>79</v>
      </c>
    </row>
    <row r="148" spans="1:65" s="14" customFormat="1">
      <c r="B148" s="158"/>
      <c r="D148" s="148" t="s">
        <v>181</v>
      </c>
      <c r="E148" s="159" t="s">
        <v>3</v>
      </c>
      <c r="F148" s="160" t="s">
        <v>799</v>
      </c>
      <c r="H148" s="161">
        <v>20</v>
      </c>
      <c r="L148" s="158"/>
      <c r="M148" s="162"/>
      <c r="N148" s="163"/>
      <c r="O148" s="163"/>
      <c r="P148" s="163"/>
      <c r="Q148" s="163"/>
      <c r="R148" s="163"/>
      <c r="S148" s="163"/>
      <c r="T148" s="164"/>
      <c r="AT148" s="159" t="s">
        <v>181</v>
      </c>
      <c r="AU148" s="159" t="s">
        <v>79</v>
      </c>
      <c r="AV148" s="14" t="s">
        <v>79</v>
      </c>
      <c r="AW148" s="14" t="s">
        <v>31</v>
      </c>
      <c r="AX148" s="14" t="s">
        <v>76</v>
      </c>
      <c r="AY148" s="159" t="s">
        <v>173</v>
      </c>
    </row>
    <row r="149" spans="1:65" s="2" customFormat="1" ht="16.5" customHeight="1">
      <c r="A149" s="30"/>
      <c r="B149" s="135"/>
      <c r="C149" s="172" t="s">
        <v>232</v>
      </c>
      <c r="D149" s="172" t="s">
        <v>246</v>
      </c>
      <c r="E149" s="173" t="s">
        <v>265</v>
      </c>
      <c r="F149" s="174" t="s">
        <v>266</v>
      </c>
      <c r="G149" s="175" t="s">
        <v>267</v>
      </c>
      <c r="H149" s="176">
        <v>0.5</v>
      </c>
      <c r="I149" s="177"/>
      <c r="J149" s="177">
        <f>ROUND(I149*H149,2)</f>
        <v>0</v>
      </c>
      <c r="K149" s="174" t="s">
        <v>177</v>
      </c>
      <c r="L149" s="178"/>
      <c r="M149" s="179" t="s">
        <v>3</v>
      </c>
      <c r="N149" s="180" t="s">
        <v>41</v>
      </c>
      <c r="O149" s="144">
        <v>0</v>
      </c>
      <c r="P149" s="144">
        <f>O149*H149</f>
        <v>0</v>
      </c>
      <c r="Q149" s="144">
        <v>1E-3</v>
      </c>
      <c r="R149" s="144">
        <f>Q149*H149</f>
        <v>5.0000000000000001E-4</v>
      </c>
      <c r="S149" s="144">
        <v>0</v>
      </c>
      <c r="T149" s="145">
        <f>S149*H149</f>
        <v>0</v>
      </c>
      <c r="U149" s="30"/>
      <c r="V149" s="30"/>
      <c r="W149" s="30"/>
      <c r="X149" s="30"/>
      <c r="Y149" s="30"/>
      <c r="Z149" s="30"/>
      <c r="AA149" s="30"/>
      <c r="AB149" s="30"/>
      <c r="AC149" s="30"/>
      <c r="AD149" s="30"/>
      <c r="AE149" s="30"/>
      <c r="AR149" s="146" t="s">
        <v>211</v>
      </c>
      <c r="AT149" s="146" t="s">
        <v>246</v>
      </c>
      <c r="AU149" s="146" t="s">
        <v>79</v>
      </c>
      <c r="AY149" s="18" t="s">
        <v>173</v>
      </c>
      <c r="BE149" s="147">
        <f>IF(N149="základní",J149,0)</f>
        <v>0</v>
      </c>
      <c r="BF149" s="147">
        <f>IF(N149="snížená",J149,0)</f>
        <v>0</v>
      </c>
      <c r="BG149" s="147">
        <f>IF(N149="zákl. přenesená",J149,0)</f>
        <v>0</v>
      </c>
      <c r="BH149" s="147">
        <f>IF(N149="sníž. přenesená",J149,0)</f>
        <v>0</v>
      </c>
      <c r="BI149" s="147">
        <f>IF(N149="nulová",J149,0)</f>
        <v>0</v>
      </c>
      <c r="BJ149" s="18" t="s">
        <v>76</v>
      </c>
      <c r="BK149" s="147">
        <f>ROUND(I149*H149,2)</f>
        <v>0</v>
      </c>
      <c r="BL149" s="18" t="s">
        <v>178</v>
      </c>
      <c r="BM149" s="146" t="s">
        <v>800</v>
      </c>
    </row>
    <row r="150" spans="1:65" s="14" customFormat="1">
      <c r="B150" s="158"/>
      <c r="D150" s="148" t="s">
        <v>181</v>
      </c>
      <c r="F150" s="160" t="s">
        <v>801</v>
      </c>
      <c r="H150" s="161">
        <v>0.5</v>
      </c>
      <c r="L150" s="158"/>
      <c r="M150" s="162"/>
      <c r="N150" s="163"/>
      <c r="O150" s="163"/>
      <c r="P150" s="163"/>
      <c r="Q150" s="163"/>
      <c r="R150" s="163"/>
      <c r="S150" s="163"/>
      <c r="T150" s="164"/>
      <c r="AT150" s="159" t="s">
        <v>181</v>
      </c>
      <c r="AU150" s="159" t="s">
        <v>79</v>
      </c>
      <c r="AV150" s="14" t="s">
        <v>79</v>
      </c>
      <c r="AW150" s="14" t="s">
        <v>4</v>
      </c>
      <c r="AX150" s="14" t="s">
        <v>76</v>
      </c>
      <c r="AY150" s="159" t="s">
        <v>173</v>
      </c>
    </row>
    <row r="151" spans="1:65" s="12" customFormat="1" ht="22.9" customHeight="1">
      <c r="B151" s="123"/>
      <c r="D151" s="124" t="s">
        <v>69</v>
      </c>
      <c r="E151" s="133" t="s">
        <v>79</v>
      </c>
      <c r="F151" s="133" t="s">
        <v>269</v>
      </c>
      <c r="J151" s="134">
        <f>BK151</f>
        <v>0</v>
      </c>
      <c r="L151" s="123"/>
      <c r="M151" s="127"/>
      <c r="N151" s="128"/>
      <c r="O151" s="128"/>
      <c r="P151" s="129">
        <f>SUM(P152:P206)</f>
        <v>74.484306999999987</v>
      </c>
      <c r="Q151" s="128"/>
      <c r="R151" s="129">
        <f>SUM(R152:R206)</f>
        <v>2.0272046985000003</v>
      </c>
      <c r="S151" s="128"/>
      <c r="T151" s="130">
        <f>SUM(T152:T206)</f>
        <v>1.7600000000000002</v>
      </c>
      <c r="AR151" s="124" t="s">
        <v>76</v>
      </c>
      <c r="AT151" s="131" t="s">
        <v>69</v>
      </c>
      <c r="AU151" s="131" t="s">
        <v>76</v>
      </c>
      <c r="AY151" s="124" t="s">
        <v>173</v>
      </c>
      <c r="BK151" s="132">
        <f>SUM(BK152:BK206)</f>
        <v>0</v>
      </c>
    </row>
    <row r="152" spans="1:65" s="2" customFormat="1" ht="21.75" customHeight="1">
      <c r="A152" s="30"/>
      <c r="B152" s="135"/>
      <c r="C152" s="136" t="s">
        <v>236</v>
      </c>
      <c r="D152" s="136" t="s">
        <v>175</v>
      </c>
      <c r="E152" s="137" t="s">
        <v>802</v>
      </c>
      <c r="F152" s="138" t="s">
        <v>803</v>
      </c>
      <c r="G152" s="139" t="s">
        <v>190</v>
      </c>
      <c r="H152" s="140">
        <v>43</v>
      </c>
      <c r="I152" s="141"/>
      <c r="J152" s="141">
        <f>ROUND(I152*H152,2)</f>
        <v>0</v>
      </c>
      <c r="K152" s="138" t="s">
        <v>177</v>
      </c>
      <c r="L152" s="31"/>
      <c r="M152" s="142" t="s">
        <v>3</v>
      </c>
      <c r="N152" s="143" t="s">
        <v>41</v>
      </c>
      <c r="O152" s="144">
        <v>0.92400000000000004</v>
      </c>
      <c r="P152" s="144">
        <f>O152*H152</f>
        <v>39.731999999999999</v>
      </c>
      <c r="Q152" s="144">
        <v>2.6830000000000002E-4</v>
      </c>
      <c r="R152" s="144">
        <f>Q152*H152</f>
        <v>1.1536900000000001E-2</v>
      </c>
      <c r="S152" s="144">
        <v>0</v>
      </c>
      <c r="T152" s="145">
        <f>S152*H152</f>
        <v>0</v>
      </c>
      <c r="U152" s="30"/>
      <c r="V152" s="30"/>
      <c r="W152" s="30"/>
      <c r="X152" s="30"/>
      <c r="Y152" s="30"/>
      <c r="Z152" s="30"/>
      <c r="AA152" s="30"/>
      <c r="AB152" s="30"/>
      <c r="AC152" s="30"/>
      <c r="AD152" s="30"/>
      <c r="AE152" s="30"/>
      <c r="AR152" s="146" t="s">
        <v>178</v>
      </c>
      <c r="AT152" s="146" t="s">
        <v>175</v>
      </c>
      <c r="AU152" s="146" t="s">
        <v>79</v>
      </c>
      <c r="AY152" s="18" t="s">
        <v>173</v>
      </c>
      <c r="BE152" s="147">
        <f>IF(N152="základní",J152,0)</f>
        <v>0</v>
      </c>
      <c r="BF152" s="147">
        <f>IF(N152="snížená",J152,0)</f>
        <v>0</v>
      </c>
      <c r="BG152" s="147">
        <f>IF(N152="zákl. přenesená",J152,0)</f>
        <v>0</v>
      </c>
      <c r="BH152" s="147">
        <f>IF(N152="sníž. přenesená",J152,0)</f>
        <v>0</v>
      </c>
      <c r="BI152" s="147">
        <f>IF(N152="nulová",J152,0)</f>
        <v>0</v>
      </c>
      <c r="BJ152" s="18" t="s">
        <v>76</v>
      </c>
      <c r="BK152" s="147">
        <f>ROUND(I152*H152,2)</f>
        <v>0</v>
      </c>
      <c r="BL152" s="18" t="s">
        <v>178</v>
      </c>
      <c r="BM152" s="146" t="s">
        <v>804</v>
      </c>
    </row>
    <row r="153" spans="1:65" s="13" customFormat="1">
      <c r="B153" s="152"/>
      <c r="D153" s="148" t="s">
        <v>181</v>
      </c>
      <c r="E153" s="153" t="s">
        <v>3</v>
      </c>
      <c r="F153" s="154" t="s">
        <v>775</v>
      </c>
      <c r="H153" s="153" t="s">
        <v>3</v>
      </c>
      <c r="L153" s="152"/>
      <c r="M153" s="155"/>
      <c r="N153" s="156"/>
      <c r="O153" s="156"/>
      <c r="P153" s="156"/>
      <c r="Q153" s="156"/>
      <c r="R153" s="156"/>
      <c r="S153" s="156"/>
      <c r="T153" s="157"/>
      <c r="AT153" s="153" t="s">
        <v>181</v>
      </c>
      <c r="AU153" s="153" t="s">
        <v>79</v>
      </c>
      <c r="AV153" s="13" t="s">
        <v>76</v>
      </c>
      <c r="AW153" s="13" t="s">
        <v>31</v>
      </c>
      <c r="AX153" s="13" t="s">
        <v>70</v>
      </c>
      <c r="AY153" s="153" t="s">
        <v>173</v>
      </c>
    </row>
    <row r="154" spans="1:65" s="13" customFormat="1">
      <c r="B154" s="152"/>
      <c r="D154" s="148" t="s">
        <v>181</v>
      </c>
      <c r="E154" s="153" t="s">
        <v>3</v>
      </c>
      <c r="F154" s="154" t="s">
        <v>805</v>
      </c>
      <c r="H154" s="153" t="s">
        <v>3</v>
      </c>
      <c r="L154" s="152"/>
      <c r="M154" s="155"/>
      <c r="N154" s="156"/>
      <c r="O154" s="156"/>
      <c r="P154" s="156"/>
      <c r="Q154" s="156"/>
      <c r="R154" s="156"/>
      <c r="S154" s="156"/>
      <c r="T154" s="157"/>
      <c r="AT154" s="153" t="s">
        <v>181</v>
      </c>
      <c r="AU154" s="153" t="s">
        <v>79</v>
      </c>
      <c r="AV154" s="13" t="s">
        <v>76</v>
      </c>
      <c r="AW154" s="13" t="s">
        <v>31</v>
      </c>
      <c r="AX154" s="13" t="s">
        <v>70</v>
      </c>
      <c r="AY154" s="153" t="s">
        <v>173</v>
      </c>
    </row>
    <row r="155" spans="1:65" s="14" customFormat="1">
      <c r="B155" s="158"/>
      <c r="D155" s="148" t="s">
        <v>181</v>
      </c>
      <c r="E155" s="159" t="s">
        <v>3</v>
      </c>
      <c r="F155" s="160" t="s">
        <v>806</v>
      </c>
      <c r="H155" s="161">
        <v>43</v>
      </c>
      <c r="L155" s="158"/>
      <c r="M155" s="162"/>
      <c r="N155" s="163"/>
      <c r="O155" s="163"/>
      <c r="P155" s="163"/>
      <c r="Q155" s="163"/>
      <c r="R155" s="163"/>
      <c r="S155" s="163"/>
      <c r="T155" s="164"/>
      <c r="AT155" s="159" t="s">
        <v>181</v>
      </c>
      <c r="AU155" s="159" t="s">
        <v>79</v>
      </c>
      <c r="AV155" s="14" t="s">
        <v>79</v>
      </c>
      <c r="AW155" s="14" t="s">
        <v>31</v>
      </c>
      <c r="AX155" s="14" t="s">
        <v>70</v>
      </c>
      <c r="AY155" s="159" t="s">
        <v>173</v>
      </c>
    </row>
    <row r="156" spans="1:65" s="15" customFormat="1">
      <c r="B156" s="165"/>
      <c r="D156" s="148" t="s">
        <v>181</v>
      </c>
      <c r="E156" s="166" t="s">
        <v>3</v>
      </c>
      <c r="F156" s="167" t="s">
        <v>188</v>
      </c>
      <c r="H156" s="168">
        <v>43</v>
      </c>
      <c r="L156" s="165"/>
      <c r="M156" s="169"/>
      <c r="N156" s="170"/>
      <c r="O156" s="170"/>
      <c r="P156" s="170"/>
      <c r="Q156" s="170"/>
      <c r="R156" s="170"/>
      <c r="S156" s="170"/>
      <c r="T156" s="171"/>
      <c r="AT156" s="166" t="s">
        <v>181</v>
      </c>
      <c r="AU156" s="166" t="s">
        <v>79</v>
      </c>
      <c r="AV156" s="15" t="s">
        <v>178</v>
      </c>
      <c r="AW156" s="15" t="s">
        <v>31</v>
      </c>
      <c r="AX156" s="15" t="s">
        <v>76</v>
      </c>
      <c r="AY156" s="166" t="s">
        <v>173</v>
      </c>
    </row>
    <row r="157" spans="1:65" s="2" customFormat="1" ht="33" customHeight="1">
      <c r="A157" s="30"/>
      <c r="B157" s="135"/>
      <c r="C157" s="136" t="s">
        <v>9</v>
      </c>
      <c r="D157" s="136" t="s">
        <v>175</v>
      </c>
      <c r="E157" s="137" t="s">
        <v>807</v>
      </c>
      <c r="F157" s="138" t="s">
        <v>808</v>
      </c>
      <c r="G157" s="139" t="s">
        <v>190</v>
      </c>
      <c r="H157" s="140">
        <v>72</v>
      </c>
      <c r="I157" s="141"/>
      <c r="J157" s="141">
        <f>ROUND(I157*H157,2)</f>
        <v>0</v>
      </c>
      <c r="K157" s="138" t="s">
        <v>177</v>
      </c>
      <c r="L157" s="31"/>
      <c r="M157" s="142" t="s">
        <v>3</v>
      </c>
      <c r="N157" s="143" t="s">
        <v>41</v>
      </c>
      <c r="O157" s="144">
        <v>0.24199999999999999</v>
      </c>
      <c r="P157" s="144">
        <f>O157*H157</f>
        <v>17.423999999999999</v>
      </c>
      <c r="Q157" s="144">
        <v>3.006E-5</v>
      </c>
      <c r="R157" s="144">
        <f>Q157*H157</f>
        <v>2.16432E-3</v>
      </c>
      <c r="S157" s="144">
        <v>0</v>
      </c>
      <c r="T157" s="145">
        <f>S157*H157</f>
        <v>0</v>
      </c>
      <c r="U157" s="30"/>
      <c r="V157" s="30"/>
      <c r="W157" s="30"/>
      <c r="X157" s="30"/>
      <c r="Y157" s="30"/>
      <c r="Z157" s="30"/>
      <c r="AA157" s="30"/>
      <c r="AB157" s="30"/>
      <c r="AC157" s="30"/>
      <c r="AD157" s="30"/>
      <c r="AE157" s="30"/>
      <c r="AR157" s="146" t="s">
        <v>178</v>
      </c>
      <c r="AT157" s="146" t="s">
        <v>175</v>
      </c>
      <c r="AU157" s="146" t="s">
        <v>79</v>
      </c>
      <c r="AY157" s="18" t="s">
        <v>173</v>
      </c>
      <c r="BE157" s="147">
        <f>IF(N157="základní",J157,0)</f>
        <v>0</v>
      </c>
      <c r="BF157" s="147">
        <f>IF(N157="snížená",J157,0)</f>
        <v>0</v>
      </c>
      <c r="BG157" s="147">
        <f>IF(N157="zákl. přenesená",J157,0)</f>
        <v>0</v>
      </c>
      <c r="BH157" s="147">
        <f>IF(N157="sníž. přenesená",J157,0)</f>
        <v>0</v>
      </c>
      <c r="BI157" s="147">
        <f>IF(N157="nulová",J157,0)</f>
        <v>0</v>
      </c>
      <c r="BJ157" s="18" t="s">
        <v>76</v>
      </c>
      <c r="BK157" s="147">
        <f>ROUND(I157*H157,2)</f>
        <v>0</v>
      </c>
      <c r="BL157" s="18" t="s">
        <v>178</v>
      </c>
      <c r="BM157" s="146" t="s">
        <v>809</v>
      </c>
    </row>
    <row r="158" spans="1:65" s="13" customFormat="1">
      <c r="B158" s="152"/>
      <c r="D158" s="148" t="s">
        <v>181</v>
      </c>
      <c r="E158" s="153" t="s">
        <v>3</v>
      </c>
      <c r="F158" s="154" t="s">
        <v>775</v>
      </c>
      <c r="H158" s="153" t="s">
        <v>3</v>
      </c>
      <c r="L158" s="152"/>
      <c r="M158" s="155"/>
      <c r="N158" s="156"/>
      <c r="O158" s="156"/>
      <c r="P158" s="156"/>
      <c r="Q158" s="156"/>
      <c r="R158" s="156"/>
      <c r="S158" s="156"/>
      <c r="T158" s="157"/>
      <c r="AT158" s="153" t="s">
        <v>181</v>
      </c>
      <c r="AU158" s="153" t="s">
        <v>79</v>
      </c>
      <c r="AV158" s="13" t="s">
        <v>76</v>
      </c>
      <c r="AW158" s="13" t="s">
        <v>31</v>
      </c>
      <c r="AX158" s="13" t="s">
        <v>70</v>
      </c>
      <c r="AY158" s="153" t="s">
        <v>173</v>
      </c>
    </row>
    <row r="159" spans="1:65" s="14" customFormat="1">
      <c r="B159" s="158"/>
      <c r="D159" s="148" t="s">
        <v>181</v>
      </c>
      <c r="E159" s="159" t="s">
        <v>3</v>
      </c>
      <c r="F159" s="160" t="s">
        <v>810</v>
      </c>
      <c r="H159" s="161">
        <v>14</v>
      </c>
      <c r="L159" s="158"/>
      <c r="M159" s="162"/>
      <c r="N159" s="163"/>
      <c r="O159" s="163"/>
      <c r="P159" s="163"/>
      <c r="Q159" s="163"/>
      <c r="R159" s="163"/>
      <c r="S159" s="163"/>
      <c r="T159" s="164"/>
      <c r="AT159" s="159" t="s">
        <v>181</v>
      </c>
      <c r="AU159" s="159" t="s">
        <v>79</v>
      </c>
      <c r="AV159" s="14" t="s">
        <v>79</v>
      </c>
      <c r="AW159" s="14" t="s">
        <v>31</v>
      </c>
      <c r="AX159" s="14" t="s">
        <v>70</v>
      </c>
      <c r="AY159" s="159" t="s">
        <v>173</v>
      </c>
    </row>
    <row r="160" spans="1:65" s="14" customFormat="1">
      <c r="B160" s="158"/>
      <c r="D160" s="148" t="s">
        <v>181</v>
      </c>
      <c r="E160" s="159" t="s">
        <v>3</v>
      </c>
      <c r="F160" s="160" t="s">
        <v>811</v>
      </c>
      <c r="H160" s="161">
        <v>42</v>
      </c>
      <c r="L160" s="158"/>
      <c r="M160" s="162"/>
      <c r="N160" s="163"/>
      <c r="O160" s="163"/>
      <c r="P160" s="163"/>
      <c r="Q160" s="163"/>
      <c r="R160" s="163"/>
      <c r="S160" s="163"/>
      <c r="T160" s="164"/>
      <c r="AT160" s="159" t="s">
        <v>181</v>
      </c>
      <c r="AU160" s="159" t="s">
        <v>79</v>
      </c>
      <c r="AV160" s="14" t="s">
        <v>79</v>
      </c>
      <c r="AW160" s="14" t="s">
        <v>31</v>
      </c>
      <c r="AX160" s="14" t="s">
        <v>70</v>
      </c>
      <c r="AY160" s="159" t="s">
        <v>173</v>
      </c>
    </row>
    <row r="161" spans="1:65" s="14" customFormat="1">
      <c r="B161" s="158"/>
      <c r="D161" s="148" t="s">
        <v>181</v>
      </c>
      <c r="E161" s="159" t="s">
        <v>3</v>
      </c>
      <c r="F161" s="160" t="s">
        <v>812</v>
      </c>
      <c r="H161" s="161">
        <v>16</v>
      </c>
      <c r="L161" s="158"/>
      <c r="M161" s="162"/>
      <c r="N161" s="163"/>
      <c r="O161" s="163"/>
      <c r="P161" s="163"/>
      <c r="Q161" s="163"/>
      <c r="R161" s="163"/>
      <c r="S161" s="163"/>
      <c r="T161" s="164"/>
      <c r="AT161" s="159" t="s">
        <v>181</v>
      </c>
      <c r="AU161" s="159" t="s">
        <v>79</v>
      </c>
      <c r="AV161" s="14" t="s">
        <v>79</v>
      </c>
      <c r="AW161" s="14" t="s">
        <v>31</v>
      </c>
      <c r="AX161" s="14" t="s">
        <v>70</v>
      </c>
      <c r="AY161" s="159" t="s">
        <v>173</v>
      </c>
    </row>
    <row r="162" spans="1:65" s="15" customFormat="1">
      <c r="B162" s="165"/>
      <c r="D162" s="148" t="s">
        <v>181</v>
      </c>
      <c r="E162" s="166" t="s">
        <v>3</v>
      </c>
      <c r="F162" s="167" t="s">
        <v>188</v>
      </c>
      <c r="H162" s="168">
        <v>72</v>
      </c>
      <c r="L162" s="165"/>
      <c r="M162" s="169"/>
      <c r="N162" s="170"/>
      <c r="O162" s="170"/>
      <c r="P162" s="170"/>
      <c r="Q162" s="170"/>
      <c r="R162" s="170"/>
      <c r="S162" s="170"/>
      <c r="T162" s="171"/>
      <c r="AT162" s="166" t="s">
        <v>181</v>
      </c>
      <c r="AU162" s="166" t="s">
        <v>79</v>
      </c>
      <c r="AV162" s="15" t="s">
        <v>178</v>
      </c>
      <c r="AW162" s="15" t="s">
        <v>31</v>
      </c>
      <c r="AX162" s="15" t="s">
        <v>76</v>
      </c>
      <c r="AY162" s="166" t="s">
        <v>173</v>
      </c>
    </row>
    <row r="163" spans="1:65" s="2" customFormat="1" ht="44.25" customHeight="1">
      <c r="A163" s="30"/>
      <c r="B163" s="135"/>
      <c r="C163" s="136" t="s">
        <v>245</v>
      </c>
      <c r="D163" s="136" t="s">
        <v>175</v>
      </c>
      <c r="E163" s="137" t="s">
        <v>813</v>
      </c>
      <c r="F163" s="138" t="s">
        <v>814</v>
      </c>
      <c r="G163" s="139" t="s">
        <v>239</v>
      </c>
      <c r="H163" s="140">
        <v>3.4670000000000001</v>
      </c>
      <c r="I163" s="141"/>
      <c r="J163" s="141">
        <f>ROUND(I163*H163,2)</f>
        <v>0</v>
      </c>
      <c r="K163" s="138" t="s">
        <v>3</v>
      </c>
      <c r="L163" s="31"/>
      <c r="M163" s="142" t="s">
        <v>3</v>
      </c>
      <c r="N163" s="143" t="s">
        <v>41</v>
      </c>
      <c r="O163" s="144">
        <v>0</v>
      </c>
      <c r="P163" s="144">
        <f>O163*H163</f>
        <v>0</v>
      </c>
      <c r="Q163" s="144">
        <v>0</v>
      </c>
      <c r="R163" s="144">
        <f>Q163*H163</f>
        <v>0</v>
      </c>
      <c r="S163" s="144">
        <v>0</v>
      </c>
      <c r="T163" s="145">
        <f>S163*H163</f>
        <v>0</v>
      </c>
      <c r="U163" s="30"/>
      <c r="V163" s="30"/>
      <c r="W163" s="30"/>
      <c r="X163" s="30"/>
      <c r="Y163" s="30"/>
      <c r="Z163" s="30"/>
      <c r="AA163" s="30"/>
      <c r="AB163" s="30"/>
      <c r="AC163" s="30"/>
      <c r="AD163" s="30"/>
      <c r="AE163" s="30"/>
      <c r="AR163" s="146" t="s">
        <v>178</v>
      </c>
      <c r="AT163" s="146" t="s">
        <v>175</v>
      </c>
      <c r="AU163" s="146" t="s">
        <v>79</v>
      </c>
      <c r="AY163" s="18" t="s">
        <v>173</v>
      </c>
      <c r="BE163" s="147">
        <f>IF(N163="základní",J163,0)</f>
        <v>0</v>
      </c>
      <c r="BF163" s="147">
        <f>IF(N163="snížená",J163,0)</f>
        <v>0</v>
      </c>
      <c r="BG163" s="147">
        <f>IF(N163="zákl. přenesená",J163,0)</f>
        <v>0</v>
      </c>
      <c r="BH163" s="147">
        <f>IF(N163="sníž. přenesená",J163,0)</f>
        <v>0</v>
      </c>
      <c r="BI163" s="147">
        <f>IF(N163="nulová",J163,0)</f>
        <v>0</v>
      </c>
      <c r="BJ163" s="18" t="s">
        <v>76</v>
      </c>
      <c r="BK163" s="147">
        <f>ROUND(I163*H163,2)</f>
        <v>0</v>
      </c>
      <c r="BL163" s="18" t="s">
        <v>178</v>
      </c>
      <c r="BM163" s="146" t="s">
        <v>815</v>
      </c>
    </row>
    <row r="164" spans="1:65" s="2" customFormat="1" ht="156">
      <c r="A164" s="30"/>
      <c r="B164" s="31"/>
      <c r="C164" s="30"/>
      <c r="D164" s="148" t="s">
        <v>304</v>
      </c>
      <c r="E164" s="30"/>
      <c r="F164" s="149" t="s">
        <v>816</v>
      </c>
      <c r="G164" s="30"/>
      <c r="H164" s="30"/>
      <c r="I164" s="30"/>
      <c r="J164" s="30"/>
      <c r="K164" s="30"/>
      <c r="L164" s="31"/>
      <c r="M164" s="150"/>
      <c r="N164" s="151"/>
      <c r="O164" s="51"/>
      <c r="P164" s="51"/>
      <c r="Q164" s="51"/>
      <c r="R164" s="51"/>
      <c r="S164" s="51"/>
      <c r="T164" s="52"/>
      <c r="U164" s="30"/>
      <c r="V164" s="30"/>
      <c r="W164" s="30"/>
      <c r="X164" s="30"/>
      <c r="Y164" s="30"/>
      <c r="Z164" s="30"/>
      <c r="AA164" s="30"/>
      <c r="AB164" s="30"/>
      <c r="AC164" s="30"/>
      <c r="AD164" s="30"/>
      <c r="AE164" s="30"/>
      <c r="AT164" s="18" t="s">
        <v>304</v>
      </c>
      <c r="AU164" s="18" t="s">
        <v>79</v>
      </c>
    </row>
    <row r="165" spans="1:65" s="13" customFormat="1">
      <c r="B165" s="152"/>
      <c r="D165" s="148" t="s">
        <v>181</v>
      </c>
      <c r="E165" s="153" t="s">
        <v>3</v>
      </c>
      <c r="F165" s="154" t="s">
        <v>775</v>
      </c>
      <c r="H165" s="153" t="s">
        <v>3</v>
      </c>
      <c r="L165" s="152"/>
      <c r="M165" s="155"/>
      <c r="N165" s="156"/>
      <c r="O165" s="156"/>
      <c r="P165" s="156"/>
      <c r="Q165" s="156"/>
      <c r="R165" s="156"/>
      <c r="S165" s="156"/>
      <c r="T165" s="157"/>
      <c r="AT165" s="153" t="s">
        <v>181</v>
      </c>
      <c r="AU165" s="153" t="s">
        <v>79</v>
      </c>
      <c r="AV165" s="13" t="s">
        <v>76</v>
      </c>
      <c r="AW165" s="13" t="s">
        <v>31</v>
      </c>
      <c r="AX165" s="13" t="s">
        <v>70</v>
      </c>
      <c r="AY165" s="153" t="s">
        <v>173</v>
      </c>
    </row>
    <row r="166" spans="1:65" s="14" customFormat="1">
      <c r="B166" s="158"/>
      <c r="D166" s="148" t="s">
        <v>181</v>
      </c>
      <c r="E166" s="159" t="s">
        <v>3</v>
      </c>
      <c r="F166" s="160" t="s">
        <v>817</v>
      </c>
      <c r="H166" s="161">
        <v>3.4670000000000001</v>
      </c>
      <c r="L166" s="158"/>
      <c r="M166" s="162"/>
      <c r="N166" s="163"/>
      <c r="O166" s="163"/>
      <c r="P166" s="163"/>
      <c r="Q166" s="163"/>
      <c r="R166" s="163"/>
      <c r="S166" s="163"/>
      <c r="T166" s="164"/>
      <c r="AT166" s="159" t="s">
        <v>181</v>
      </c>
      <c r="AU166" s="159" t="s">
        <v>79</v>
      </c>
      <c r="AV166" s="14" t="s">
        <v>79</v>
      </c>
      <c r="AW166" s="14" t="s">
        <v>31</v>
      </c>
      <c r="AX166" s="14" t="s">
        <v>76</v>
      </c>
      <c r="AY166" s="159" t="s">
        <v>173</v>
      </c>
    </row>
    <row r="167" spans="1:65" s="2" customFormat="1" ht="16.5" customHeight="1">
      <c r="A167" s="30"/>
      <c r="B167" s="135"/>
      <c r="C167" s="136" t="s">
        <v>247</v>
      </c>
      <c r="D167" s="136" t="s">
        <v>175</v>
      </c>
      <c r="E167" s="137" t="s">
        <v>818</v>
      </c>
      <c r="F167" s="138" t="s">
        <v>819</v>
      </c>
      <c r="G167" s="139" t="s">
        <v>200</v>
      </c>
      <c r="H167" s="140">
        <v>2.2000000000000002</v>
      </c>
      <c r="I167" s="141"/>
      <c r="J167" s="141">
        <f>ROUND(I167*H167,2)</f>
        <v>0</v>
      </c>
      <c r="K167" s="138" t="s">
        <v>3</v>
      </c>
      <c r="L167" s="31"/>
      <c r="M167" s="142" t="s">
        <v>3</v>
      </c>
      <c r="N167" s="143" t="s">
        <v>41</v>
      </c>
      <c r="O167" s="144">
        <v>0</v>
      </c>
      <c r="P167" s="144">
        <f>O167*H167</f>
        <v>0</v>
      </c>
      <c r="Q167" s="144">
        <v>0.8</v>
      </c>
      <c r="R167" s="144">
        <f>Q167*H167</f>
        <v>1.7600000000000002</v>
      </c>
      <c r="S167" s="144">
        <v>0.8</v>
      </c>
      <c r="T167" s="145">
        <f>S167*H167</f>
        <v>1.7600000000000002</v>
      </c>
      <c r="U167" s="30"/>
      <c r="V167" s="30"/>
      <c r="W167" s="30"/>
      <c r="X167" s="30"/>
      <c r="Y167" s="30"/>
      <c r="Z167" s="30"/>
      <c r="AA167" s="30"/>
      <c r="AB167" s="30"/>
      <c r="AC167" s="30"/>
      <c r="AD167" s="30"/>
      <c r="AE167" s="30"/>
      <c r="AR167" s="146" t="s">
        <v>178</v>
      </c>
      <c r="AT167" s="146" t="s">
        <v>175</v>
      </c>
      <c r="AU167" s="146" t="s">
        <v>79</v>
      </c>
      <c r="AY167" s="18" t="s">
        <v>173</v>
      </c>
      <c r="BE167" s="147">
        <f>IF(N167="základní",J167,0)</f>
        <v>0</v>
      </c>
      <c r="BF167" s="147">
        <f>IF(N167="snížená",J167,0)</f>
        <v>0</v>
      </c>
      <c r="BG167" s="147">
        <f>IF(N167="zákl. přenesená",J167,0)</f>
        <v>0</v>
      </c>
      <c r="BH167" s="147">
        <f>IF(N167="sníž. přenesená",J167,0)</f>
        <v>0</v>
      </c>
      <c r="BI167" s="147">
        <f>IF(N167="nulová",J167,0)</f>
        <v>0</v>
      </c>
      <c r="BJ167" s="18" t="s">
        <v>76</v>
      </c>
      <c r="BK167" s="147">
        <f>ROUND(I167*H167,2)</f>
        <v>0</v>
      </c>
      <c r="BL167" s="18" t="s">
        <v>178</v>
      </c>
      <c r="BM167" s="146" t="s">
        <v>820</v>
      </c>
    </row>
    <row r="168" spans="1:65" s="2" customFormat="1" ht="39">
      <c r="A168" s="30"/>
      <c r="B168" s="31"/>
      <c r="C168" s="30"/>
      <c r="D168" s="148" t="s">
        <v>304</v>
      </c>
      <c r="E168" s="30"/>
      <c r="F168" s="149" t="s">
        <v>821</v>
      </c>
      <c r="G168" s="30"/>
      <c r="H168" s="30"/>
      <c r="I168" s="30"/>
      <c r="J168" s="30"/>
      <c r="K168" s="30"/>
      <c r="L168" s="31"/>
      <c r="M168" s="150"/>
      <c r="N168" s="151"/>
      <c r="O168" s="51"/>
      <c r="P168" s="51"/>
      <c r="Q168" s="51"/>
      <c r="R168" s="51"/>
      <c r="S168" s="51"/>
      <c r="T168" s="52"/>
      <c r="U168" s="30"/>
      <c r="V168" s="30"/>
      <c r="W168" s="30"/>
      <c r="X168" s="30"/>
      <c r="Y168" s="30"/>
      <c r="Z168" s="30"/>
      <c r="AA168" s="30"/>
      <c r="AB168" s="30"/>
      <c r="AC168" s="30"/>
      <c r="AD168" s="30"/>
      <c r="AE168" s="30"/>
      <c r="AT168" s="18" t="s">
        <v>304</v>
      </c>
      <c r="AU168" s="18" t="s">
        <v>79</v>
      </c>
    </row>
    <row r="169" spans="1:65" s="13" customFormat="1">
      <c r="B169" s="152"/>
      <c r="D169" s="148" t="s">
        <v>181</v>
      </c>
      <c r="E169" s="153" t="s">
        <v>3</v>
      </c>
      <c r="F169" s="154" t="s">
        <v>775</v>
      </c>
      <c r="H169" s="153" t="s">
        <v>3</v>
      </c>
      <c r="L169" s="152"/>
      <c r="M169" s="155"/>
      <c r="N169" s="156"/>
      <c r="O169" s="156"/>
      <c r="P169" s="156"/>
      <c r="Q169" s="156"/>
      <c r="R169" s="156"/>
      <c r="S169" s="156"/>
      <c r="T169" s="157"/>
      <c r="AT169" s="153" t="s">
        <v>181</v>
      </c>
      <c r="AU169" s="153" t="s">
        <v>79</v>
      </c>
      <c r="AV169" s="13" t="s">
        <v>76</v>
      </c>
      <c r="AW169" s="13" t="s">
        <v>31</v>
      </c>
      <c r="AX169" s="13" t="s">
        <v>70</v>
      </c>
      <c r="AY169" s="153" t="s">
        <v>173</v>
      </c>
    </row>
    <row r="170" spans="1:65" s="14" customFormat="1">
      <c r="B170" s="158"/>
      <c r="D170" s="148" t="s">
        <v>181</v>
      </c>
      <c r="E170" s="159" t="s">
        <v>3</v>
      </c>
      <c r="F170" s="160" t="s">
        <v>822</v>
      </c>
      <c r="H170" s="161">
        <v>2.2000000000000002</v>
      </c>
      <c r="L170" s="158"/>
      <c r="M170" s="162"/>
      <c r="N170" s="163"/>
      <c r="O170" s="163"/>
      <c r="P170" s="163"/>
      <c r="Q170" s="163"/>
      <c r="R170" s="163"/>
      <c r="S170" s="163"/>
      <c r="T170" s="164"/>
      <c r="AT170" s="159" t="s">
        <v>181</v>
      </c>
      <c r="AU170" s="159" t="s">
        <v>79</v>
      </c>
      <c r="AV170" s="14" t="s">
        <v>79</v>
      </c>
      <c r="AW170" s="14" t="s">
        <v>31</v>
      </c>
      <c r="AX170" s="14" t="s">
        <v>76</v>
      </c>
      <c r="AY170" s="159" t="s">
        <v>173</v>
      </c>
    </row>
    <row r="171" spans="1:65" s="2" customFormat="1" ht="21.75" customHeight="1">
      <c r="A171" s="30"/>
      <c r="B171" s="135"/>
      <c r="C171" s="136" t="s">
        <v>250</v>
      </c>
      <c r="D171" s="136" t="s">
        <v>175</v>
      </c>
      <c r="E171" s="137" t="s">
        <v>618</v>
      </c>
      <c r="F171" s="138" t="s">
        <v>619</v>
      </c>
      <c r="G171" s="139" t="s">
        <v>200</v>
      </c>
      <c r="H171" s="140">
        <v>1.0009999999999999</v>
      </c>
      <c r="I171" s="141"/>
      <c r="J171" s="141">
        <f>ROUND(I171*H171,2)</f>
        <v>0</v>
      </c>
      <c r="K171" s="138" t="s">
        <v>177</v>
      </c>
      <c r="L171" s="31"/>
      <c r="M171" s="142" t="s">
        <v>3</v>
      </c>
      <c r="N171" s="143" t="s">
        <v>41</v>
      </c>
      <c r="O171" s="144">
        <v>0.81</v>
      </c>
      <c r="P171" s="144">
        <f>O171*H171</f>
        <v>0.81080999999999992</v>
      </c>
      <c r="Q171" s="144">
        <v>0</v>
      </c>
      <c r="R171" s="144">
        <f>Q171*H171</f>
        <v>0</v>
      </c>
      <c r="S171" s="144">
        <v>0</v>
      </c>
      <c r="T171" s="145">
        <f>S171*H171</f>
        <v>0</v>
      </c>
      <c r="U171" s="30"/>
      <c r="V171" s="30"/>
      <c r="W171" s="30"/>
      <c r="X171" s="30"/>
      <c r="Y171" s="30"/>
      <c r="Z171" s="30"/>
      <c r="AA171" s="30"/>
      <c r="AB171" s="30"/>
      <c r="AC171" s="30"/>
      <c r="AD171" s="30"/>
      <c r="AE171" s="30"/>
      <c r="AR171" s="146" t="s">
        <v>178</v>
      </c>
      <c r="AT171" s="146" t="s">
        <v>175</v>
      </c>
      <c r="AU171" s="146" t="s">
        <v>79</v>
      </c>
      <c r="AY171" s="18" t="s">
        <v>173</v>
      </c>
      <c r="BE171" s="147">
        <f>IF(N171="základní",J171,0)</f>
        <v>0</v>
      </c>
      <c r="BF171" s="147">
        <f>IF(N171="snížená",J171,0)</f>
        <v>0</v>
      </c>
      <c r="BG171" s="147">
        <f>IF(N171="zákl. přenesená",J171,0)</f>
        <v>0</v>
      </c>
      <c r="BH171" s="147">
        <f>IF(N171="sníž. přenesená",J171,0)</f>
        <v>0</v>
      </c>
      <c r="BI171" s="147">
        <f>IF(N171="nulová",J171,0)</f>
        <v>0</v>
      </c>
      <c r="BJ171" s="18" t="s">
        <v>76</v>
      </c>
      <c r="BK171" s="147">
        <f>ROUND(I171*H171,2)</f>
        <v>0</v>
      </c>
      <c r="BL171" s="18" t="s">
        <v>178</v>
      </c>
      <c r="BM171" s="146" t="s">
        <v>823</v>
      </c>
    </row>
    <row r="172" spans="1:65" s="2" customFormat="1" ht="126.75">
      <c r="A172" s="30"/>
      <c r="B172" s="31"/>
      <c r="C172" s="30"/>
      <c r="D172" s="148" t="s">
        <v>179</v>
      </c>
      <c r="E172" s="30"/>
      <c r="F172" s="149" t="s">
        <v>621</v>
      </c>
      <c r="G172" s="30"/>
      <c r="H172" s="30"/>
      <c r="I172" s="30"/>
      <c r="J172" s="30"/>
      <c r="K172" s="30"/>
      <c r="L172" s="31"/>
      <c r="M172" s="150"/>
      <c r="N172" s="151"/>
      <c r="O172" s="51"/>
      <c r="P172" s="51"/>
      <c r="Q172" s="51"/>
      <c r="R172" s="51"/>
      <c r="S172" s="51"/>
      <c r="T172" s="52"/>
      <c r="U172" s="30"/>
      <c r="V172" s="30"/>
      <c r="W172" s="30"/>
      <c r="X172" s="30"/>
      <c r="Y172" s="30"/>
      <c r="Z172" s="30"/>
      <c r="AA172" s="30"/>
      <c r="AB172" s="30"/>
      <c r="AC172" s="30"/>
      <c r="AD172" s="30"/>
      <c r="AE172" s="30"/>
      <c r="AT172" s="18" t="s">
        <v>179</v>
      </c>
      <c r="AU172" s="18" t="s">
        <v>79</v>
      </c>
    </row>
    <row r="173" spans="1:65" s="13" customFormat="1">
      <c r="B173" s="152"/>
      <c r="D173" s="148" t="s">
        <v>181</v>
      </c>
      <c r="E173" s="153" t="s">
        <v>3</v>
      </c>
      <c r="F173" s="154" t="s">
        <v>824</v>
      </c>
      <c r="H173" s="153" t="s">
        <v>3</v>
      </c>
      <c r="L173" s="152"/>
      <c r="M173" s="155"/>
      <c r="N173" s="156"/>
      <c r="O173" s="156"/>
      <c r="P173" s="156"/>
      <c r="Q173" s="156"/>
      <c r="R173" s="156"/>
      <c r="S173" s="156"/>
      <c r="T173" s="157"/>
      <c r="AT173" s="153" t="s">
        <v>181</v>
      </c>
      <c r="AU173" s="153" t="s">
        <v>79</v>
      </c>
      <c r="AV173" s="13" t="s">
        <v>76</v>
      </c>
      <c r="AW173" s="13" t="s">
        <v>31</v>
      </c>
      <c r="AX173" s="13" t="s">
        <v>70</v>
      </c>
      <c r="AY173" s="153" t="s">
        <v>173</v>
      </c>
    </row>
    <row r="174" spans="1:65" s="14" customFormat="1">
      <c r="B174" s="158"/>
      <c r="D174" s="148" t="s">
        <v>181</v>
      </c>
      <c r="E174" s="159" t="s">
        <v>3</v>
      </c>
      <c r="F174" s="160" t="s">
        <v>825</v>
      </c>
      <c r="H174" s="161">
        <v>1.0009999999999999</v>
      </c>
      <c r="L174" s="158"/>
      <c r="M174" s="162"/>
      <c r="N174" s="163"/>
      <c r="O174" s="163"/>
      <c r="P174" s="163"/>
      <c r="Q174" s="163"/>
      <c r="R174" s="163"/>
      <c r="S174" s="163"/>
      <c r="T174" s="164"/>
      <c r="AT174" s="159" t="s">
        <v>181</v>
      </c>
      <c r="AU174" s="159" t="s">
        <v>79</v>
      </c>
      <c r="AV174" s="14" t="s">
        <v>79</v>
      </c>
      <c r="AW174" s="14" t="s">
        <v>31</v>
      </c>
      <c r="AX174" s="14" t="s">
        <v>70</v>
      </c>
      <c r="AY174" s="159" t="s">
        <v>173</v>
      </c>
    </row>
    <row r="175" spans="1:65" s="15" customFormat="1">
      <c r="B175" s="165"/>
      <c r="D175" s="148" t="s">
        <v>181</v>
      </c>
      <c r="E175" s="166" t="s">
        <v>3</v>
      </c>
      <c r="F175" s="167" t="s">
        <v>188</v>
      </c>
      <c r="H175" s="168">
        <v>1.0009999999999999</v>
      </c>
      <c r="L175" s="165"/>
      <c r="M175" s="169"/>
      <c r="N175" s="170"/>
      <c r="O175" s="170"/>
      <c r="P175" s="170"/>
      <c r="Q175" s="170"/>
      <c r="R175" s="170"/>
      <c r="S175" s="170"/>
      <c r="T175" s="171"/>
      <c r="AT175" s="166" t="s">
        <v>181</v>
      </c>
      <c r="AU175" s="166" t="s">
        <v>79</v>
      </c>
      <c r="AV175" s="15" t="s">
        <v>178</v>
      </c>
      <c r="AW175" s="15" t="s">
        <v>31</v>
      </c>
      <c r="AX175" s="15" t="s">
        <v>76</v>
      </c>
      <c r="AY175" s="166" t="s">
        <v>173</v>
      </c>
    </row>
    <row r="176" spans="1:65" s="2" customFormat="1" ht="16.5" customHeight="1">
      <c r="A176" s="30"/>
      <c r="B176" s="135"/>
      <c r="C176" s="136" t="s">
        <v>251</v>
      </c>
      <c r="D176" s="136" t="s">
        <v>175</v>
      </c>
      <c r="E176" s="137" t="s">
        <v>276</v>
      </c>
      <c r="F176" s="138" t="s">
        <v>277</v>
      </c>
      <c r="G176" s="139" t="s">
        <v>176</v>
      </c>
      <c r="H176" s="140">
        <v>2.2599999999999998</v>
      </c>
      <c r="I176" s="141"/>
      <c r="J176" s="141">
        <f>ROUND(I176*H176,2)</f>
        <v>0</v>
      </c>
      <c r="K176" s="138" t="s">
        <v>177</v>
      </c>
      <c r="L176" s="31"/>
      <c r="M176" s="142" t="s">
        <v>3</v>
      </c>
      <c r="N176" s="143" t="s">
        <v>41</v>
      </c>
      <c r="O176" s="144">
        <v>0.39700000000000002</v>
      </c>
      <c r="P176" s="144">
        <f>O176*H176</f>
        <v>0.89721999999999991</v>
      </c>
      <c r="Q176" s="144">
        <v>1.4357E-3</v>
      </c>
      <c r="R176" s="144">
        <f>Q176*H176</f>
        <v>3.2446819999999996E-3</v>
      </c>
      <c r="S176" s="144">
        <v>0</v>
      </c>
      <c r="T176" s="145">
        <f>S176*H176</f>
        <v>0</v>
      </c>
      <c r="U176" s="30"/>
      <c r="V176" s="30"/>
      <c r="W176" s="30"/>
      <c r="X176" s="30"/>
      <c r="Y176" s="30"/>
      <c r="Z176" s="30"/>
      <c r="AA176" s="30"/>
      <c r="AB176" s="30"/>
      <c r="AC176" s="30"/>
      <c r="AD176" s="30"/>
      <c r="AE176" s="30"/>
      <c r="AR176" s="146" t="s">
        <v>178</v>
      </c>
      <c r="AT176" s="146" t="s">
        <v>175</v>
      </c>
      <c r="AU176" s="146" t="s">
        <v>79</v>
      </c>
      <c r="AY176" s="18" t="s">
        <v>173</v>
      </c>
      <c r="BE176" s="147">
        <f>IF(N176="základní",J176,0)</f>
        <v>0</v>
      </c>
      <c r="BF176" s="147">
        <f>IF(N176="snížená",J176,0)</f>
        <v>0</v>
      </c>
      <c r="BG176" s="147">
        <f>IF(N176="zákl. přenesená",J176,0)</f>
        <v>0</v>
      </c>
      <c r="BH176" s="147">
        <f>IF(N176="sníž. přenesená",J176,0)</f>
        <v>0</v>
      </c>
      <c r="BI176" s="147">
        <f>IF(N176="nulová",J176,0)</f>
        <v>0</v>
      </c>
      <c r="BJ176" s="18" t="s">
        <v>76</v>
      </c>
      <c r="BK176" s="147">
        <f>ROUND(I176*H176,2)</f>
        <v>0</v>
      </c>
      <c r="BL176" s="18" t="s">
        <v>178</v>
      </c>
      <c r="BM176" s="146" t="s">
        <v>826</v>
      </c>
    </row>
    <row r="177" spans="1:65" s="2" customFormat="1" ht="126.75">
      <c r="A177" s="30"/>
      <c r="B177" s="31"/>
      <c r="C177" s="30"/>
      <c r="D177" s="148" t="s">
        <v>179</v>
      </c>
      <c r="E177" s="30"/>
      <c r="F177" s="149" t="s">
        <v>278</v>
      </c>
      <c r="G177" s="30"/>
      <c r="H177" s="30"/>
      <c r="I177" s="30"/>
      <c r="J177" s="30"/>
      <c r="K177" s="30"/>
      <c r="L177" s="31"/>
      <c r="M177" s="150"/>
      <c r="N177" s="151"/>
      <c r="O177" s="51"/>
      <c r="P177" s="51"/>
      <c r="Q177" s="51"/>
      <c r="R177" s="51"/>
      <c r="S177" s="51"/>
      <c r="T177" s="52"/>
      <c r="U177" s="30"/>
      <c r="V177" s="30"/>
      <c r="W177" s="30"/>
      <c r="X177" s="30"/>
      <c r="Y177" s="30"/>
      <c r="Z177" s="30"/>
      <c r="AA177" s="30"/>
      <c r="AB177" s="30"/>
      <c r="AC177" s="30"/>
      <c r="AD177" s="30"/>
      <c r="AE177" s="30"/>
      <c r="AT177" s="18" t="s">
        <v>179</v>
      </c>
      <c r="AU177" s="18" t="s">
        <v>79</v>
      </c>
    </row>
    <row r="178" spans="1:65" s="13" customFormat="1">
      <c r="B178" s="152"/>
      <c r="D178" s="148" t="s">
        <v>181</v>
      </c>
      <c r="E178" s="153" t="s">
        <v>3</v>
      </c>
      <c r="F178" s="154" t="s">
        <v>625</v>
      </c>
      <c r="H178" s="153" t="s">
        <v>3</v>
      </c>
      <c r="L178" s="152"/>
      <c r="M178" s="155"/>
      <c r="N178" s="156"/>
      <c r="O178" s="156"/>
      <c r="P178" s="156"/>
      <c r="Q178" s="156"/>
      <c r="R178" s="156"/>
      <c r="S178" s="156"/>
      <c r="T178" s="157"/>
      <c r="AT178" s="153" t="s">
        <v>181</v>
      </c>
      <c r="AU178" s="153" t="s">
        <v>79</v>
      </c>
      <c r="AV178" s="13" t="s">
        <v>76</v>
      </c>
      <c r="AW178" s="13" t="s">
        <v>31</v>
      </c>
      <c r="AX178" s="13" t="s">
        <v>70</v>
      </c>
      <c r="AY178" s="153" t="s">
        <v>173</v>
      </c>
    </row>
    <row r="179" spans="1:65" s="14" customFormat="1">
      <c r="B179" s="158"/>
      <c r="D179" s="148" t="s">
        <v>181</v>
      </c>
      <c r="E179" s="159" t="s">
        <v>3</v>
      </c>
      <c r="F179" s="160" t="s">
        <v>827</v>
      </c>
      <c r="H179" s="161">
        <v>2.2599999999999998</v>
      </c>
      <c r="L179" s="158"/>
      <c r="M179" s="162"/>
      <c r="N179" s="163"/>
      <c r="O179" s="163"/>
      <c r="P179" s="163"/>
      <c r="Q179" s="163"/>
      <c r="R179" s="163"/>
      <c r="S179" s="163"/>
      <c r="T179" s="164"/>
      <c r="AT179" s="159" t="s">
        <v>181</v>
      </c>
      <c r="AU179" s="159" t="s">
        <v>79</v>
      </c>
      <c r="AV179" s="14" t="s">
        <v>79</v>
      </c>
      <c r="AW179" s="14" t="s">
        <v>31</v>
      </c>
      <c r="AX179" s="14" t="s">
        <v>76</v>
      </c>
      <c r="AY179" s="159" t="s">
        <v>173</v>
      </c>
    </row>
    <row r="180" spans="1:65" s="2" customFormat="1" ht="21.75" customHeight="1">
      <c r="A180" s="30"/>
      <c r="B180" s="135"/>
      <c r="C180" s="136" t="s">
        <v>252</v>
      </c>
      <c r="D180" s="136" t="s">
        <v>175</v>
      </c>
      <c r="E180" s="137" t="s">
        <v>281</v>
      </c>
      <c r="F180" s="138" t="s">
        <v>282</v>
      </c>
      <c r="G180" s="139" t="s">
        <v>176</v>
      </c>
      <c r="H180" s="140">
        <v>2.2599999999999998</v>
      </c>
      <c r="I180" s="141"/>
      <c r="J180" s="141">
        <f>ROUND(I180*H180,2)</f>
        <v>0</v>
      </c>
      <c r="K180" s="138" t="s">
        <v>177</v>
      </c>
      <c r="L180" s="31"/>
      <c r="M180" s="142" t="s">
        <v>3</v>
      </c>
      <c r="N180" s="143" t="s">
        <v>41</v>
      </c>
      <c r="O180" s="144">
        <v>0.14399999999999999</v>
      </c>
      <c r="P180" s="144">
        <f>O180*H180</f>
        <v>0.32543999999999995</v>
      </c>
      <c r="Q180" s="144">
        <v>3.6000000000000001E-5</v>
      </c>
      <c r="R180" s="144">
        <f>Q180*H180</f>
        <v>8.1359999999999994E-5</v>
      </c>
      <c r="S180" s="144">
        <v>0</v>
      </c>
      <c r="T180" s="145">
        <f>S180*H180</f>
        <v>0</v>
      </c>
      <c r="U180" s="30"/>
      <c r="V180" s="30"/>
      <c r="W180" s="30"/>
      <c r="X180" s="30"/>
      <c r="Y180" s="30"/>
      <c r="Z180" s="30"/>
      <c r="AA180" s="30"/>
      <c r="AB180" s="30"/>
      <c r="AC180" s="30"/>
      <c r="AD180" s="30"/>
      <c r="AE180" s="30"/>
      <c r="AR180" s="146" t="s">
        <v>178</v>
      </c>
      <c r="AT180" s="146" t="s">
        <v>175</v>
      </c>
      <c r="AU180" s="146" t="s">
        <v>79</v>
      </c>
      <c r="AY180" s="18" t="s">
        <v>173</v>
      </c>
      <c r="BE180" s="147">
        <f>IF(N180="základní",J180,0)</f>
        <v>0</v>
      </c>
      <c r="BF180" s="147">
        <f>IF(N180="snížená",J180,0)</f>
        <v>0</v>
      </c>
      <c r="BG180" s="147">
        <f>IF(N180="zákl. přenesená",J180,0)</f>
        <v>0</v>
      </c>
      <c r="BH180" s="147">
        <f>IF(N180="sníž. přenesená",J180,0)</f>
        <v>0</v>
      </c>
      <c r="BI180" s="147">
        <f>IF(N180="nulová",J180,0)</f>
        <v>0</v>
      </c>
      <c r="BJ180" s="18" t="s">
        <v>76</v>
      </c>
      <c r="BK180" s="147">
        <f>ROUND(I180*H180,2)</f>
        <v>0</v>
      </c>
      <c r="BL180" s="18" t="s">
        <v>178</v>
      </c>
      <c r="BM180" s="146" t="s">
        <v>828</v>
      </c>
    </row>
    <row r="181" spans="1:65" s="2" customFormat="1" ht="126.75">
      <c r="A181" s="30"/>
      <c r="B181" s="31"/>
      <c r="C181" s="30"/>
      <c r="D181" s="148" t="s">
        <v>179</v>
      </c>
      <c r="E181" s="30"/>
      <c r="F181" s="149" t="s">
        <v>278</v>
      </c>
      <c r="G181" s="30"/>
      <c r="H181" s="30"/>
      <c r="I181" s="30"/>
      <c r="J181" s="30"/>
      <c r="K181" s="30"/>
      <c r="L181" s="31"/>
      <c r="M181" s="150"/>
      <c r="N181" s="151"/>
      <c r="O181" s="51"/>
      <c r="P181" s="51"/>
      <c r="Q181" s="51"/>
      <c r="R181" s="51"/>
      <c r="S181" s="51"/>
      <c r="T181" s="52"/>
      <c r="U181" s="30"/>
      <c r="V181" s="30"/>
      <c r="W181" s="30"/>
      <c r="X181" s="30"/>
      <c r="Y181" s="30"/>
      <c r="Z181" s="30"/>
      <c r="AA181" s="30"/>
      <c r="AB181" s="30"/>
      <c r="AC181" s="30"/>
      <c r="AD181" s="30"/>
      <c r="AE181" s="30"/>
      <c r="AT181" s="18" t="s">
        <v>179</v>
      </c>
      <c r="AU181" s="18" t="s">
        <v>79</v>
      </c>
    </row>
    <row r="182" spans="1:65" s="14" customFormat="1">
      <c r="B182" s="158"/>
      <c r="D182" s="148" t="s">
        <v>181</v>
      </c>
      <c r="E182" s="159" t="s">
        <v>3</v>
      </c>
      <c r="F182" s="160" t="s">
        <v>829</v>
      </c>
      <c r="H182" s="161">
        <v>2.2599999999999998</v>
      </c>
      <c r="L182" s="158"/>
      <c r="M182" s="162"/>
      <c r="N182" s="163"/>
      <c r="O182" s="163"/>
      <c r="P182" s="163"/>
      <c r="Q182" s="163"/>
      <c r="R182" s="163"/>
      <c r="S182" s="163"/>
      <c r="T182" s="164"/>
      <c r="AT182" s="159" t="s">
        <v>181</v>
      </c>
      <c r="AU182" s="159" t="s">
        <v>79</v>
      </c>
      <c r="AV182" s="14" t="s">
        <v>79</v>
      </c>
      <c r="AW182" s="14" t="s">
        <v>31</v>
      </c>
      <c r="AX182" s="14" t="s">
        <v>76</v>
      </c>
      <c r="AY182" s="159" t="s">
        <v>173</v>
      </c>
    </row>
    <row r="183" spans="1:65" s="2" customFormat="1" ht="21.75" customHeight="1">
      <c r="A183" s="30"/>
      <c r="B183" s="135"/>
      <c r="C183" s="136" t="s">
        <v>8</v>
      </c>
      <c r="D183" s="136" t="s">
        <v>175</v>
      </c>
      <c r="E183" s="137" t="s">
        <v>284</v>
      </c>
      <c r="F183" s="138" t="s">
        <v>285</v>
      </c>
      <c r="G183" s="139" t="s">
        <v>239</v>
      </c>
      <c r="H183" s="140">
        <v>4.5999999999999999E-2</v>
      </c>
      <c r="I183" s="141"/>
      <c r="J183" s="141">
        <f>ROUND(I183*H183,2)</f>
        <v>0</v>
      </c>
      <c r="K183" s="138" t="s">
        <v>177</v>
      </c>
      <c r="L183" s="31"/>
      <c r="M183" s="142" t="s">
        <v>3</v>
      </c>
      <c r="N183" s="143" t="s">
        <v>41</v>
      </c>
      <c r="O183" s="144">
        <v>13.507999999999999</v>
      </c>
      <c r="P183" s="144">
        <f>O183*H183</f>
        <v>0.62136799999999992</v>
      </c>
      <c r="Q183" s="144">
        <v>1.0597380000000001</v>
      </c>
      <c r="R183" s="144">
        <f>Q183*H183</f>
        <v>4.8747947999999999E-2</v>
      </c>
      <c r="S183" s="144">
        <v>0</v>
      </c>
      <c r="T183" s="145">
        <f>S183*H183</f>
        <v>0</v>
      </c>
      <c r="U183" s="30"/>
      <c r="V183" s="30"/>
      <c r="W183" s="30"/>
      <c r="X183" s="30"/>
      <c r="Y183" s="30"/>
      <c r="Z183" s="30"/>
      <c r="AA183" s="30"/>
      <c r="AB183" s="30"/>
      <c r="AC183" s="30"/>
      <c r="AD183" s="30"/>
      <c r="AE183" s="30"/>
      <c r="AR183" s="146" t="s">
        <v>178</v>
      </c>
      <c r="AT183" s="146" t="s">
        <v>175</v>
      </c>
      <c r="AU183" s="146" t="s">
        <v>79</v>
      </c>
      <c r="AY183" s="18" t="s">
        <v>173</v>
      </c>
      <c r="BE183" s="147">
        <f>IF(N183="základní",J183,0)</f>
        <v>0</v>
      </c>
      <c r="BF183" s="147">
        <f>IF(N183="snížená",J183,0)</f>
        <v>0</v>
      </c>
      <c r="BG183" s="147">
        <f>IF(N183="zákl. přenesená",J183,0)</f>
        <v>0</v>
      </c>
      <c r="BH183" s="147">
        <f>IF(N183="sníž. přenesená",J183,0)</f>
        <v>0</v>
      </c>
      <c r="BI183" s="147">
        <f>IF(N183="nulová",J183,0)</f>
        <v>0</v>
      </c>
      <c r="BJ183" s="18" t="s">
        <v>76</v>
      </c>
      <c r="BK183" s="147">
        <f>ROUND(I183*H183,2)</f>
        <v>0</v>
      </c>
      <c r="BL183" s="18" t="s">
        <v>178</v>
      </c>
      <c r="BM183" s="146" t="s">
        <v>830</v>
      </c>
    </row>
    <row r="184" spans="1:65" s="2" customFormat="1" ht="107.25">
      <c r="A184" s="30"/>
      <c r="B184" s="31"/>
      <c r="C184" s="30"/>
      <c r="D184" s="148" t="s">
        <v>179</v>
      </c>
      <c r="E184" s="30"/>
      <c r="F184" s="149" t="s">
        <v>286</v>
      </c>
      <c r="G184" s="30"/>
      <c r="H184" s="30"/>
      <c r="I184" s="30"/>
      <c r="J184" s="30"/>
      <c r="K184" s="30"/>
      <c r="L184" s="31"/>
      <c r="M184" s="150"/>
      <c r="N184" s="151"/>
      <c r="O184" s="51"/>
      <c r="P184" s="51"/>
      <c r="Q184" s="51"/>
      <c r="R184" s="51"/>
      <c r="S184" s="51"/>
      <c r="T184" s="52"/>
      <c r="U184" s="30"/>
      <c r="V184" s="30"/>
      <c r="W184" s="30"/>
      <c r="X184" s="30"/>
      <c r="Y184" s="30"/>
      <c r="Z184" s="30"/>
      <c r="AA184" s="30"/>
      <c r="AB184" s="30"/>
      <c r="AC184" s="30"/>
      <c r="AD184" s="30"/>
      <c r="AE184" s="30"/>
      <c r="AT184" s="18" t="s">
        <v>179</v>
      </c>
      <c r="AU184" s="18" t="s">
        <v>79</v>
      </c>
    </row>
    <row r="185" spans="1:65" s="14" customFormat="1">
      <c r="B185" s="158"/>
      <c r="D185" s="148" t="s">
        <v>181</v>
      </c>
      <c r="E185" s="159" t="s">
        <v>3</v>
      </c>
      <c r="F185" s="160" t="s">
        <v>831</v>
      </c>
      <c r="H185" s="161">
        <v>4.5999999999999999E-2</v>
      </c>
      <c r="L185" s="158"/>
      <c r="M185" s="162"/>
      <c r="N185" s="163"/>
      <c r="O185" s="163"/>
      <c r="P185" s="163"/>
      <c r="Q185" s="163"/>
      <c r="R185" s="163"/>
      <c r="S185" s="163"/>
      <c r="T185" s="164"/>
      <c r="AT185" s="159" t="s">
        <v>181</v>
      </c>
      <c r="AU185" s="159" t="s">
        <v>79</v>
      </c>
      <c r="AV185" s="14" t="s">
        <v>79</v>
      </c>
      <c r="AW185" s="14" t="s">
        <v>31</v>
      </c>
      <c r="AX185" s="14" t="s">
        <v>70</v>
      </c>
      <c r="AY185" s="159" t="s">
        <v>173</v>
      </c>
    </row>
    <row r="186" spans="1:65" s="15" customFormat="1">
      <c r="B186" s="165"/>
      <c r="D186" s="148" t="s">
        <v>181</v>
      </c>
      <c r="E186" s="166" t="s">
        <v>3</v>
      </c>
      <c r="F186" s="167" t="s">
        <v>188</v>
      </c>
      <c r="H186" s="168">
        <v>4.5999999999999999E-2</v>
      </c>
      <c r="L186" s="165"/>
      <c r="M186" s="169"/>
      <c r="N186" s="170"/>
      <c r="O186" s="170"/>
      <c r="P186" s="170"/>
      <c r="Q186" s="170"/>
      <c r="R186" s="170"/>
      <c r="S186" s="170"/>
      <c r="T186" s="171"/>
      <c r="AT186" s="166" t="s">
        <v>181</v>
      </c>
      <c r="AU186" s="166" t="s">
        <v>79</v>
      </c>
      <c r="AV186" s="15" t="s">
        <v>178</v>
      </c>
      <c r="AW186" s="15" t="s">
        <v>31</v>
      </c>
      <c r="AX186" s="15" t="s">
        <v>76</v>
      </c>
      <c r="AY186" s="166" t="s">
        <v>173</v>
      </c>
    </row>
    <row r="187" spans="1:65" s="2" customFormat="1" ht="21.75" customHeight="1">
      <c r="A187" s="30"/>
      <c r="B187" s="135"/>
      <c r="C187" s="136" t="s">
        <v>259</v>
      </c>
      <c r="D187" s="136" t="s">
        <v>175</v>
      </c>
      <c r="E187" s="137" t="s">
        <v>832</v>
      </c>
      <c r="F187" s="138" t="s">
        <v>833</v>
      </c>
      <c r="G187" s="139" t="s">
        <v>200</v>
      </c>
      <c r="H187" s="140">
        <v>4.1760000000000002</v>
      </c>
      <c r="I187" s="141"/>
      <c r="J187" s="141">
        <f>ROUND(I187*H187,2)</f>
        <v>0</v>
      </c>
      <c r="K187" s="138" t="s">
        <v>177</v>
      </c>
      <c r="L187" s="31"/>
      <c r="M187" s="142" t="s">
        <v>3</v>
      </c>
      <c r="N187" s="143" t="s">
        <v>41</v>
      </c>
      <c r="O187" s="144">
        <v>0.81</v>
      </c>
      <c r="P187" s="144">
        <f>O187*H187</f>
        <v>3.3825600000000002</v>
      </c>
      <c r="Q187" s="144">
        <v>0</v>
      </c>
      <c r="R187" s="144">
        <f>Q187*H187</f>
        <v>0</v>
      </c>
      <c r="S187" s="144">
        <v>0</v>
      </c>
      <c r="T187" s="145">
        <f>S187*H187</f>
        <v>0</v>
      </c>
      <c r="U187" s="30"/>
      <c r="V187" s="30"/>
      <c r="W187" s="30"/>
      <c r="X187" s="30"/>
      <c r="Y187" s="30"/>
      <c r="Z187" s="30"/>
      <c r="AA187" s="30"/>
      <c r="AB187" s="30"/>
      <c r="AC187" s="30"/>
      <c r="AD187" s="30"/>
      <c r="AE187" s="30"/>
      <c r="AR187" s="146" t="s">
        <v>178</v>
      </c>
      <c r="AT187" s="146" t="s">
        <v>175</v>
      </c>
      <c r="AU187" s="146" t="s">
        <v>79</v>
      </c>
      <c r="AY187" s="18" t="s">
        <v>173</v>
      </c>
      <c r="BE187" s="147">
        <f>IF(N187="základní",J187,0)</f>
        <v>0</v>
      </c>
      <c r="BF187" s="147">
        <f>IF(N187="snížená",J187,0)</f>
        <v>0</v>
      </c>
      <c r="BG187" s="147">
        <f>IF(N187="zákl. přenesená",J187,0)</f>
        <v>0</v>
      </c>
      <c r="BH187" s="147">
        <f>IF(N187="sníž. přenesená",J187,0)</f>
        <v>0</v>
      </c>
      <c r="BI187" s="147">
        <f>IF(N187="nulová",J187,0)</f>
        <v>0</v>
      </c>
      <c r="BJ187" s="18" t="s">
        <v>76</v>
      </c>
      <c r="BK187" s="147">
        <f>ROUND(I187*H187,2)</f>
        <v>0</v>
      </c>
      <c r="BL187" s="18" t="s">
        <v>178</v>
      </c>
      <c r="BM187" s="146" t="s">
        <v>834</v>
      </c>
    </row>
    <row r="188" spans="1:65" s="2" customFormat="1" ht="126.75">
      <c r="A188" s="30"/>
      <c r="B188" s="31"/>
      <c r="C188" s="30"/>
      <c r="D188" s="148" t="s">
        <v>179</v>
      </c>
      <c r="E188" s="30"/>
      <c r="F188" s="149" t="s">
        <v>621</v>
      </c>
      <c r="G188" s="30"/>
      <c r="H188" s="30"/>
      <c r="I188" s="30"/>
      <c r="J188" s="30"/>
      <c r="K188" s="30"/>
      <c r="L188" s="31"/>
      <c r="M188" s="150"/>
      <c r="N188" s="151"/>
      <c r="O188" s="51"/>
      <c r="P188" s="51"/>
      <c r="Q188" s="51"/>
      <c r="R188" s="51"/>
      <c r="S188" s="51"/>
      <c r="T188" s="52"/>
      <c r="U188" s="30"/>
      <c r="V188" s="30"/>
      <c r="W188" s="30"/>
      <c r="X188" s="30"/>
      <c r="Y188" s="30"/>
      <c r="Z188" s="30"/>
      <c r="AA188" s="30"/>
      <c r="AB188" s="30"/>
      <c r="AC188" s="30"/>
      <c r="AD188" s="30"/>
      <c r="AE188" s="30"/>
      <c r="AT188" s="18" t="s">
        <v>179</v>
      </c>
      <c r="AU188" s="18" t="s">
        <v>79</v>
      </c>
    </row>
    <row r="189" spans="1:65" s="13" customFormat="1">
      <c r="B189" s="152"/>
      <c r="D189" s="148" t="s">
        <v>181</v>
      </c>
      <c r="E189" s="153" t="s">
        <v>3</v>
      </c>
      <c r="F189" s="154" t="s">
        <v>835</v>
      </c>
      <c r="H189" s="153" t="s">
        <v>3</v>
      </c>
      <c r="L189" s="152"/>
      <c r="M189" s="155"/>
      <c r="N189" s="156"/>
      <c r="O189" s="156"/>
      <c r="P189" s="156"/>
      <c r="Q189" s="156"/>
      <c r="R189" s="156"/>
      <c r="S189" s="156"/>
      <c r="T189" s="157"/>
      <c r="AT189" s="153" t="s">
        <v>181</v>
      </c>
      <c r="AU189" s="153" t="s">
        <v>79</v>
      </c>
      <c r="AV189" s="13" t="s">
        <v>76</v>
      </c>
      <c r="AW189" s="13" t="s">
        <v>31</v>
      </c>
      <c r="AX189" s="13" t="s">
        <v>70</v>
      </c>
      <c r="AY189" s="153" t="s">
        <v>173</v>
      </c>
    </row>
    <row r="190" spans="1:65" s="14" customFormat="1">
      <c r="B190" s="158"/>
      <c r="D190" s="148" t="s">
        <v>181</v>
      </c>
      <c r="E190" s="159" t="s">
        <v>3</v>
      </c>
      <c r="F190" s="160" t="s">
        <v>836</v>
      </c>
      <c r="H190" s="161">
        <v>4.1760000000000002</v>
      </c>
      <c r="L190" s="158"/>
      <c r="M190" s="162"/>
      <c r="N190" s="163"/>
      <c r="O190" s="163"/>
      <c r="P190" s="163"/>
      <c r="Q190" s="163"/>
      <c r="R190" s="163"/>
      <c r="S190" s="163"/>
      <c r="T190" s="164"/>
      <c r="AT190" s="159" t="s">
        <v>181</v>
      </c>
      <c r="AU190" s="159" t="s">
        <v>79</v>
      </c>
      <c r="AV190" s="14" t="s">
        <v>79</v>
      </c>
      <c r="AW190" s="14" t="s">
        <v>31</v>
      </c>
      <c r="AX190" s="14" t="s">
        <v>70</v>
      </c>
      <c r="AY190" s="159" t="s">
        <v>173</v>
      </c>
    </row>
    <row r="191" spans="1:65" s="15" customFormat="1">
      <c r="B191" s="165"/>
      <c r="D191" s="148" t="s">
        <v>181</v>
      </c>
      <c r="E191" s="166" t="s">
        <v>3</v>
      </c>
      <c r="F191" s="167" t="s">
        <v>188</v>
      </c>
      <c r="H191" s="168">
        <v>4.1760000000000002</v>
      </c>
      <c r="L191" s="165"/>
      <c r="M191" s="169"/>
      <c r="N191" s="170"/>
      <c r="O191" s="170"/>
      <c r="P191" s="170"/>
      <c r="Q191" s="170"/>
      <c r="R191" s="170"/>
      <c r="S191" s="170"/>
      <c r="T191" s="171"/>
      <c r="AT191" s="166" t="s">
        <v>181</v>
      </c>
      <c r="AU191" s="166" t="s">
        <v>79</v>
      </c>
      <c r="AV191" s="15" t="s">
        <v>178</v>
      </c>
      <c r="AW191" s="15" t="s">
        <v>31</v>
      </c>
      <c r="AX191" s="15" t="s">
        <v>76</v>
      </c>
      <c r="AY191" s="166" t="s">
        <v>173</v>
      </c>
    </row>
    <row r="192" spans="1:65" s="2" customFormat="1" ht="16.5" customHeight="1">
      <c r="A192" s="30"/>
      <c r="B192" s="135"/>
      <c r="C192" s="136" t="s">
        <v>264</v>
      </c>
      <c r="D192" s="136" t="s">
        <v>175</v>
      </c>
      <c r="E192" s="137" t="s">
        <v>837</v>
      </c>
      <c r="F192" s="138" t="s">
        <v>838</v>
      </c>
      <c r="G192" s="139" t="s">
        <v>176</v>
      </c>
      <c r="H192" s="140">
        <v>7.0650000000000004</v>
      </c>
      <c r="I192" s="141"/>
      <c r="J192" s="141">
        <f>ROUND(I192*H192,2)</f>
        <v>0</v>
      </c>
      <c r="K192" s="138" t="s">
        <v>177</v>
      </c>
      <c r="L192" s="31"/>
      <c r="M192" s="142" t="s">
        <v>3</v>
      </c>
      <c r="N192" s="143" t="s">
        <v>41</v>
      </c>
      <c r="O192" s="144">
        <v>0.39700000000000002</v>
      </c>
      <c r="P192" s="144">
        <f>O192*H192</f>
        <v>2.8048050000000004</v>
      </c>
      <c r="Q192" s="144">
        <v>1.4357E-3</v>
      </c>
      <c r="R192" s="144">
        <f>Q192*H192</f>
        <v>1.0143220500000001E-2</v>
      </c>
      <c r="S192" s="144">
        <v>0</v>
      </c>
      <c r="T192" s="145">
        <f>S192*H192</f>
        <v>0</v>
      </c>
      <c r="U192" s="30"/>
      <c r="V192" s="30"/>
      <c r="W192" s="30"/>
      <c r="X192" s="30"/>
      <c r="Y192" s="30"/>
      <c r="Z192" s="30"/>
      <c r="AA192" s="30"/>
      <c r="AB192" s="30"/>
      <c r="AC192" s="30"/>
      <c r="AD192" s="30"/>
      <c r="AE192" s="30"/>
      <c r="AR192" s="146" t="s">
        <v>178</v>
      </c>
      <c r="AT192" s="146" t="s">
        <v>175</v>
      </c>
      <c r="AU192" s="146" t="s">
        <v>79</v>
      </c>
      <c r="AY192" s="18" t="s">
        <v>173</v>
      </c>
      <c r="BE192" s="147">
        <f>IF(N192="základní",J192,0)</f>
        <v>0</v>
      </c>
      <c r="BF192" s="147">
        <f>IF(N192="snížená",J192,0)</f>
        <v>0</v>
      </c>
      <c r="BG192" s="147">
        <f>IF(N192="zákl. přenesená",J192,0)</f>
        <v>0</v>
      </c>
      <c r="BH192" s="147">
        <f>IF(N192="sníž. přenesená",J192,0)</f>
        <v>0</v>
      </c>
      <c r="BI192" s="147">
        <f>IF(N192="nulová",J192,0)</f>
        <v>0</v>
      </c>
      <c r="BJ192" s="18" t="s">
        <v>76</v>
      </c>
      <c r="BK192" s="147">
        <f>ROUND(I192*H192,2)</f>
        <v>0</v>
      </c>
      <c r="BL192" s="18" t="s">
        <v>178</v>
      </c>
      <c r="BM192" s="146" t="s">
        <v>839</v>
      </c>
    </row>
    <row r="193" spans="1:65" s="2" customFormat="1" ht="126.75">
      <c r="A193" s="30"/>
      <c r="B193" s="31"/>
      <c r="C193" s="30"/>
      <c r="D193" s="148" t="s">
        <v>179</v>
      </c>
      <c r="E193" s="30"/>
      <c r="F193" s="149" t="s">
        <v>278</v>
      </c>
      <c r="G193" s="30"/>
      <c r="H193" s="30"/>
      <c r="I193" s="30"/>
      <c r="J193" s="30"/>
      <c r="K193" s="30"/>
      <c r="L193" s="31"/>
      <c r="M193" s="150"/>
      <c r="N193" s="151"/>
      <c r="O193" s="51"/>
      <c r="P193" s="51"/>
      <c r="Q193" s="51"/>
      <c r="R193" s="51"/>
      <c r="S193" s="51"/>
      <c r="T193" s="52"/>
      <c r="U193" s="30"/>
      <c r="V193" s="30"/>
      <c r="W193" s="30"/>
      <c r="X193" s="30"/>
      <c r="Y193" s="30"/>
      <c r="Z193" s="30"/>
      <c r="AA193" s="30"/>
      <c r="AB193" s="30"/>
      <c r="AC193" s="30"/>
      <c r="AD193" s="30"/>
      <c r="AE193" s="30"/>
      <c r="AT193" s="18" t="s">
        <v>179</v>
      </c>
      <c r="AU193" s="18" t="s">
        <v>79</v>
      </c>
    </row>
    <row r="194" spans="1:65" s="13" customFormat="1">
      <c r="B194" s="152"/>
      <c r="D194" s="148" t="s">
        <v>181</v>
      </c>
      <c r="E194" s="153" t="s">
        <v>3</v>
      </c>
      <c r="F194" s="154" t="s">
        <v>840</v>
      </c>
      <c r="H194" s="153" t="s">
        <v>3</v>
      </c>
      <c r="L194" s="152"/>
      <c r="M194" s="155"/>
      <c r="N194" s="156"/>
      <c r="O194" s="156"/>
      <c r="P194" s="156"/>
      <c r="Q194" s="156"/>
      <c r="R194" s="156"/>
      <c r="S194" s="156"/>
      <c r="T194" s="157"/>
      <c r="AT194" s="153" t="s">
        <v>181</v>
      </c>
      <c r="AU194" s="153" t="s">
        <v>79</v>
      </c>
      <c r="AV194" s="13" t="s">
        <v>76</v>
      </c>
      <c r="AW194" s="13" t="s">
        <v>31</v>
      </c>
      <c r="AX194" s="13" t="s">
        <v>70</v>
      </c>
      <c r="AY194" s="153" t="s">
        <v>173</v>
      </c>
    </row>
    <row r="195" spans="1:65" s="14" customFormat="1">
      <c r="B195" s="158"/>
      <c r="D195" s="148" t="s">
        <v>181</v>
      </c>
      <c r="E195" s="159" t="s">
        <v>3</v>
      </c>
      <c r="F195" s="160" t="s">
        <v>841</v>
      </c>
      <c r="H195" s="161">
        <v>7.0650000000000004</v>
      </c>
      <c r="L195" s="158"/>
      <c r="M195" s="162"/>
      <c r="N195" s="163"/>
      <c r="O195" s="163"/>
      <c r="P195" s="163"/>
      <c r="Q195" s="163"/>
      <c r="R195" s="163"/>
      <c r="S195" s="163"/>
      <c r="T195" s="164"/>
      <c r="AT195" s="159" t="s">
        <v>181</v>
      </c>
      <c r="AU195" s="159" t="s">
        <v>79</v>
      </c>
      <c r="AV195" s="14" t="s">
        <v>79</v>
      </c>
      <c r="AW195" s="14" t="s">
        <v>31</v>
      </c>
      <c r="AX195" s="14" t="s">
        <v>76</v>
      </c>
      <c r="AY195" s="159" t="s">
        <v>173</v>
      </c>
    </row>
    <row r="196" spans="1:65" s="2" customFormat="1" ht="21.75" customHeight="1">
      <c r="A196" s="30"/>
      <c r="B196" s="135"/>
      <c r="C196" s="136" t="s">
        <v>270</v>
      </c>
      <c r="D196" s="136" t="s">
        <v>175</v>
      </c>
      <c r="E196" s="137" t="s">
        <v>842</v>
      </c>
      <c r="F196" s="138" t="s">
        <v>843</v>
      </c>
      <c r="G196" s="139" t="s">
        <v>176</v>
      </c>
      <c r="H196" s="140">
        <v>7.0650000000000004</v>
      </c>
      <c r="I196" s="141"/>
      <c r="J196" s="141">
        <f>ROUND(I196*H196,2)</f>
        <v>0</v>
      </c>
      <c r="K196" s="138" t="s">
        <v>177</v>
      </c>
      <c r="L196" s="31"/>
      <c r="M196" s="142" t="s">
        <v>3</v>
      </c>
      <c r="N196" s="143" t="s">
        <v>41</v>
      </c>
      <c r="O196" s="144">
        <v>0.14399999999999999</v>
      </c>
      <c r="P196" s="144">
        <f>O196*H196</f>
        <v>1.01736</v>
      </c>
      <c r="Q196" s="144">
        <v>3.6000000000000001E-5</v>
      </c>
      <c r="R196" s="144">
        <f>Q196*H196</f>
        <v>2.5434000000000003E-4</v>
      </c>
      <c r="S196" s="144">
        <v>0</v>
      </c>
      <c r="T196" s="145">
        <f>S196*H196</f>
        <v>0</v>
      </c>
      <c r="U196" s="30"/>
      <c r="V196" s="30"/>
      <c r="W196" s="30"/>
      <c r="X196" s="30"/>
      <c r="Y196" s="30"/>
      <c r="Z196" s="30"/>
      <c r="AA196" s="30"/>
      <c r="AB196" s="30"/>
      <c r="AC196" s="30"/>
      <c r="AD196" s="30"/>
      <c r="AE196" s="30"/>
      <c r="AR196" s="146" t="s">
        <v>178</v>
      </c>
      <c r="AT196" s="146" t="s">
        <v>175</v>
      </c>
      <c r="AU196" s="146" t="s">
        <v>79</v>
      </c>
      <c r="AY196" s="18" t="s">
        <v>173</v>
      </c>
      <c r="BE196" s="147">
        <f>IF(N196="základní",J196,0)</f>
        <v>0</v>
      </c>
      <c r="BF196" s="147">
        <f>IF(N196="snížená",J196,0)</f>
        <v>0</v>
      </c>
      <c r="BG196" s="147">
        <f>IF(N196="zákl. přenesená",J196,0)</f>
        <v>0</v>
      </c>
      <c r="BH196" s="147">
        <f>IF(N196="sníž. přenesená",J196,0)</f>
        <v>0</v>
      </c>
      <c r="BI196" s="147">
        <f>IF(N196="nulová",J196,0)</f>
        <v>0</v>
      </c>
      <c r="BJ196" s="18" t="s">
        <v>76</v>
      </c>
      <c r="BK196" s="147">
        <f>ROUND(I196*H196,2)</f>
        <v>0</v>
      </c>
      <c r="BL196" s="18" t="s">
        <v>178</v>
      </c>
      <c r="BM196" s="146" t="s">
        <v>844</v>
      </c>
    </row>
    <row r="197" spans="1:65" s="2" customFormat="1" ht="126.75">
      <c r="A197" s="30"/>
      <c r="B197" s="31"/>
      <c r="C197" s="30"/>
      <c r="D197" s="148" t="s">
        <v>179</v>
      </c>
      <c r="E197" s="30"/>
      <c r="F197" s="149" t="s">
        <v>278</v>
      </c>
      <c r="G197" s="30"/>
      <c r="H197" s="30"/>
      <c r="I197" s="30"/>
      <c r="J197" s="30"/>
      <c r="K197" s="30"/>
      <c r="L197" s="31"/>
      <c r="M197" s="150"/>
      <c r="N197" s="151"/>
      <c r="O197" s="51"/>
      <c r="P197" s="51"/>
      <c r="Q197" s="51"/>
      <c r="R197" s="51"/>
      <c r="S197" s="51"/>
      <c r="T197" s="52"/>
      <c r="U197" s="30"/>
      <c r="V197" s="30"/>
      <c r="W197" s="30"/>
      <c r="X197" s="30"/>
      <c r="Y197" s="30"/>
      <c r="Z197" s="30"/>
      <c r="AA197" s="30"/>
      <c r="AB197" s="30"/>
      <c r="AC197" s="30"/>
      <c r="AD197" s="30"/>
      <c r="AE197" s="30"/>
      <c r="AT197" s="18" t="s">
        <v>179</v>
      </c>
      <c r="AU197" s="18" t="s">
        <v>79</v>
      </c>
    </row>
    <row r="198" spans="1:65" s="14" customFormat="1">
      <c r="B198" s="158"/>
      <c r="D198" s="148" t="s">
        <v>181</v>
      </c>
      <c r="E198" s="159" t="s">
        <v>3</v>
      </c>
      <c r="F198" s="160" t="s">
        <v>845</v>
      </c>
      <c r="H198" s="161">
        <v>7.0650000000000004</v>
      </c>
      <c r="L198" s="158"/>
      <c r="M198" s="162"/>
      <c r="N198" s="163"/>
      <c r="O198" s="163"/>
      <c r="P198" s="163"/>
      <c r="Q198" s="163"/>
      <c r="R198" s="163"/>
      <c r="S198" s="163"/>
      <c r="T198" s="164"/>
      <c r="AT198" s="159" t="s">
        <v>181</v>
      </c>
      <c r="AU198" s="159" t="s">
        <v>79</v>
      </c>
      <c r="AV198" s="14" t="s">
        <v>79</v>
      </c>
      <c r="AW198" s="14" t="s">
        <v>31</v>
      </c>
      <c r="AX198" s="14" t="s">
        <v>70</v>
      </c>
      <c r="AY198" s="159" t="s">
        <v>173</v>
      </c>
    </row>
    <row r="199" spans="1:65" s="15" customFormat="1">
      <c r="B199" s="165"/>
      <c r="D199" s="148" t="s">
        <v>181</v>
      </c>
      <c r="E199" s="166" t="s">
        <v>3</v>
      </c>
      <c r="F199" s="167" t="s">
        <v>188</v>
      </c>
      <c r="H199" s="168">
        <v>7.0650000000000004</v>
      </c>
      <c r="L199" s="165"/>
      <c r="M199" s="169"/>
      <c r="N199" s="170"/>
      <c r="O199" s="170"/>
      <c r="P199" s="170"/>
      <c r="Q199" s="170"/>
      <c r="R199" s="170"/>
      <c r="S199" s="170"/>
      <c r="T199" s="171"/>
      <c r="AT199" s="166" t="s">
        <v>181</v>
      </c>
      <c r="AU199" s="166" t="s">
        <v>79</v>
      </c>
      <c r="AV199" s="15" t="s">
        <v>178</v>
      </c>
      <c r="AW199" s="15" t="s">
        <v>31</v>
      </c>
      <c r="AX199" s="15" t="s">
        <v>76</v>
      </c>
      <c r="AY199" s="166" t="s">
        <v>173</v>
      </c>
    </row>
    <row r="200" spans="1:65" s="2" customFormat="1" ht="21.75" customHeight="1">
      <c r="A200" s="30"/>
      <c r="B200" s="135"/>
      <c r="C200" s="136" t="s">
        <v>271</v>
      </c>
      <c r="D200" s="136" t="s">
        <v>175</v>
      </c>
      <c r="E200" s="137" t="s">
        <v>846</v>
      </c>
      <c r="F200" s="138" t="s">
        <v>847</v>
      </c>
      <c r="G200" s="139" t="s">
        <v>239</v>
      </c>
      <c r="H200" s="140">
        <v>0.184</v>
      </c>
      <c r="I200" s="141"/>
      <c r="J200" s="141">
        <f>ROUND(I200*H200,2)</f>
        <v>0</v>
      </c>
      <c r="K200" s="138" t="s">
        <v>177</v>
      </c>
      <c r="L200" s="31"/>
      <c r="M200" s="142" t="s">
        <v>3</v>
      </c>
      <c r="N200" s="143" t="s">
        <v>41</v>
      </c>
      <c r="O200" s="144">
        <v>40.591000000000001</v>
      </c>
      <c r="P200" s="144">
        <f>O200*H200</f>
        <v>7.468744</v>
      </c>
      <c r="Q200" s="144">
        <v>1.0382169999999999</v>
      </c>
      <c r="R200" s="144">
        <f>Q200*H200</f>
        <v>0.19103192799999999</v>
      </c>
      <c r="S200" s="144">
        <v>0</v>
      </c>
      <c r="T200" s="145">
        <f>S200*H200</f>
        <v>0</v>
      </c>
      <c r="U200" s="30"/>
      <c r="V200" s="30"/>
      <c r="W200" s="30"/>
      <c r="X200" s="30"/>
      <c r="Y200" s="30"/>
      <c r="Z200" s="30"/>
      <c r="AA200" s="30"/>
      <c r="AB200" s="30"/>
      <c r="AC200" s="30"/>
      <c r="AD200" s="30"/>
      <c r="AE200" s="30"/>
      <c r="AR200" s="146" t="s">
        <v>178</v>
      </c>
      <c r="AT200" s="146" t="s">
        <v>175</v>
      </c>
      <c r="AU200" s="146" t="s">
        <v>79</v>
      </c>
      <c r="AY200" s="18" t="s">
        <v>173</v>
      </c>
      <c r="BE200" s="147">
        <f>IF(N200="základní",J200,0)</f>
        <v>0</v>
      </c>
      <c r="BF200" s="147">
        <f>IF(N200="snížená",J200,0)</f>
        <v>0</v>
      </c>
      <c r="BG200" s="147">
        <f>IF(N200="zákl. přenesená",J200,0)</f>
        <v>0</v>
      </c>
      <c r="BH200" s="147">
        <f>IF(N200="sníž. přenesená",J200,0)</f>
        <v>0</v>
      </c>
      <c r="BI200" s="147">
        <f>IF(N200="nulová",J200,0)</f>
        <v>0</v>
      </c>
      <c r="BJ200" s="18" t="s">
        <v>76</v>
      </c>
      <c r="BK200" s="147">
        <f>ROUND(I200*H200,2)</f>
        <v>0</v>
      </c>
      <c r="BL200" s="18" t="s">
        <v>178</v>
      </c>
      <c r="BM200" s="146" t="s">
        <v>848</v>
      </c>
    </row>
    <row r="201" spans="1:65" s="2" customFormat="1" ht="107.25">
      <c r="A201" s="30"/>
      <c r="B201" s="31"/>
      <c r="C201" s="30"/>
      <c r="D201" s="148" t="s">
        <v>179</v>
      </c>
      <c r="E201" s="30"/>
      <c r="F201" s="149" t="s">
        <v>286</v>
      </c>
      <c r="G201" s="30"/>
      <c r="H201" s="30"/>
      <c r="I201" s="30"/>
      <c r="J201" s="30"/>
      <c r="K201" s="30"/>
      <c r="L201" s="31"/>
      <c r="M201" s="150"/>
      <c r="N201" s="151"/>
      <c r="O201" s="51"/>
      <c r="P201" s="51"/>
      <c r="Q201" s="51"/>
      <c r="R201" s="51"/>
      <c r="S201" s="51"/>
      <c r="T201" s="52"/>
      <c r="U201" s="30"/>
      <c r="V201" s="30"/>
      <c r="W201" s="30"/>
      <c r="X201" s="30"/>
      <c r="Y201" s="30"/>
      <c r="Z201" s="30"/>
      <c r="AA201" s="30"/>
      <c r="AB201" s="30"/>
      <c r="AC201" s="30"/>
      <c r="AD201" s="30"/>
      <c r="AE201" s="30"/>
      <c r="AT201" s="18" t="s">
        <v>179</v>
      </c>
      <c r="AU201" s="18" t="s">
        <v>79</v>
      </c>
    </row>
    <row r="202" spans="1:65" s="13" customFormat="1">
      <c r="B202" s="152"/>
      <c r="D202" s="148" t="s">
        <v>181</v>
      </c>
      <c r="E202" s="153" t="s">
        <v>3</v>
      </c>
      <c r="F202" s="154" t="s">
        <v>849</v>
      </c>
      <c r="H202" s="153" t="s">
        <v>3</v>
      </c>
      <c r="L202" s="152"/>
      <c r="M202" s="155"/>
      <c r="N202" s="156"/>
      <c r="O202" s="156"/>
      <c r="P202" s="156"/>
      <c r="Q202" s="156"/>
      <c r="R202" s="156"/>
      <c r="S202" s="156"/>
      <c r="T202" s="157"/>
      <c r="AT202" s="153" t="s">
        <v>181</v>
      </c>
      <c r="AU202" s="153" t="s">
        <v>79</v>
      </c>
      <c r="AV202" s="13" t="s">
        <v>76</v>
      </c>
      <c r="AW202" s="13" t="s">
        <v>31</v>
      </c>
      <c r="AX202" s="13" t="s">
        <v>70</v>
      </c>
      <c r="AY202" s="153" t="s">
        <v>173</v>
      </c>
    </row>
    <row r="203" spans="1:65" s="14" customFormat="1">
      <c r="B203" s="158"/>
      <c r="D203" s="148" t="s">
        <v>181</v>
      </c>
      <c r="E203" s="159" t="s">
        <v>3</v>
      </c>
      <c r="F203" s="160" t="s">
        <v>850</v>
      </c>
      <c r="H203" s="161">
        <v>0.184</v>
      </c>
      <c r="L203" s="158"/>
      <c r="M203" s="162"/>
      <c r="N203" s="163"/>
      <c r="O203" s="163"/>
      <c r="P203" s="163"/>
      <c r="Q203" s="163"/>
      <c r="R203" s="163"/>
      <c r="S203" s="163"/>
      <c r="T203" s="164"/>
      <c r="AT203" s="159" t="s">
        <v>181</v>
      </c>
      <c r="AU203" s="159" t="s">
        <v>79</v>
      </c>
      <c r="AV203" s="14" t="s">
        <v>79</v>
      </c>
      <c r="AW203" s="14" t="s">
        <v>31</v>
      </c>
      <c r="AX203" s="14" t="s">
        <v>76</v>
      </c>
      <c r="AY203" s="159" t="s">
        <v>173</v>
      </c>
    </row>
    <row r="204" spans="1:65" s="2" customFormat="1" ht="21.75" customHeight="1">
      <c r="A204" s="30"/>
      <c r="B204" s="135"/>
      <c r="C204" s="136" t="s">
        <v>275</v>
      </c>
      <c r="D204" s="136" t="s">
        <v>175</v>
      </c>
      <c r="E204" s="137" t="s">
        <v>851</v>
      </c>
      <c r="F204" s="138" t="s">
        <v>852</v>
      </c>
      <c r="G204" s="139" t="s">
        <v>293</v>
      </c>
      <c r="H204" s="140">
        <v>4</v>
      </c>
      <c r="I204" s="141"/>
      <c r="J204" s="141">
        <f>ROUND(I204*H204,2)</f>
        <v>0</v>
      </c>
      <c r="K204" s="138" t="s">
        <v>3</v>
      </c>
      <c r="L204" s="31"/>
      <c r="M204" s="142" t="s">
        <v>3</v>
      </c>
      <c r="N204" s="143" t="s">
        <v>41</v>
      </c>
      <c r="O204" s="144">
        <v>0</v>
      </c>
      <c r="P204" s="144">
        <f>O204*H204</f>
        <v>0</v>
      </c>
      <c r="Q204" s="144">
        <v>0</v>
      </c>
      <c r="R204" s="144">
        <f>Q204*H204</f>
        <v>0</v>
      </c>
      <c r="S204" s="144">
        <v>0</v>
      </c>
      <c r="T204" s="145">
        <f>S204*H204</f>
        <v>0</v>
      </c>
      <c r="U204" s="30"/>
      <c r="V204" s="30"/>
      <c r="W204" s="30"/>
      <c r="X204" s="30"/>
      <c r="Y204" s="30"/>
      <c r="Z204" s="30"/>
      <c r="AA204" s="30"/>
      <c r="AB204" s="30"/>
      <c r="AC204" s="30"/>
      <c r="AD204" s="30"/>
      <c r="AE204" s="30"/>
      <c r="AR204" s="146" t="s">
        <v>178</v>
      </c>
      <c r="AT204" s="146" t="s">
        <v>175</v>
      </c>
      <c r="AU204" s="146" t="s">
        <v>79</v>
      </c>
      <c r="AY204" s="18" t="s">
        <v>173</v>
      </c>
      <c r="BE204" s="147">
        <f>IF(N204="základní",J204,0)</f>
        <v>0</v>
      </c>
      <c r="BF204" s="147">
        <f>IF(N204="snížená",J204,0)</f>
        <v>0</v>
      </c>
      <c r="BG204" s="147">
        <f>IF(N204="zákl. přenesená",J204,0)</f>
        <v>0</v>
      </c>
      <c r="BH204" s="147">
        <f>IF(N204="sníž. přenesená",J204,0)</f>
        <v>0</v>
      </c>
      <c r="BI204" s="147">
        <f>IF(N204="nulová",J204,0)</f>
        <v>0</v>
      </c>
      <c r="BJ204" s="18" t="s">
        <v>76</v>
      </c>
      <c r="BK204" s="147">
        <f>ROUND(I204*H204,2)</f>
        <v>0</v>
      </c>
      <c r="BL204" s="18" t="s">
        <v>178</v>
      </c>
      <c r="BM204" s="146" t="s">
        <v>853</v>
      </c>
    </row>
    <row r="205" spans="1:65" s="2" customFormat="1" ht="156">
      <c r="A205" s="30"/>
      <c r="B205" s="31"/>
      <c r="C205" s="30"/>
      <c r="D205" s="148" t="s">
        <v>304</v>
      </c>
      <c r="E205" s="30"/>
      <c r="F205" s="149" t="s">
        <v>854</v>
      </c>
      <c r="G205" s="30"/>
      <c r="H205" s="30"/>
      <c r="I205" s="30"/>
      <c r="J205" s="30"/>
      <c r="K205" s="30"/>
      <c r="L205" s="31"/>
      <c r="M205" s="150"/>
      <c r="N205" s="151"/>
      <c r="O205" s="51"/>
      <c r="P205" s="51"/>
      <c r="Q205" s="51"/>
      <c r="R205" s="51"/>
      <c r="S205" s="51"/>
      <c r="T205" s="52"/>
      <c r="U205" s="30"/>
      <c r="V205" s="30"/>
      <c r="W205" s="30"/>
      <c r="X205" s="30"/>
      <c r="Y205" s="30"/>
      <c r="Z205" s="30"/>
      <c r="AA205" s="30"/>
      <c r="AB205" s="30"/>
      <c r="AC205" s="30"/>
      <c r="AD205" s="30"/>
      <c r="AE205" s="30"/>
      <c r="AT205" s="18" t="s">
        <v>304</v>
      </c>
      <c r="AU205" s="18" t="s">
        <v>79</v>
      </c>
    </row>
    <row r="206" spans="1:65" s="14" customFormat="1">
      <c r="B206" s="158"/>
      <c r="D206" s="148" t="s">
        <v>181</v>
      </c>
      <c r="E206" s="159" t="s">
        <v>3</v>
      </c>
      <c r="F206" s="160" t="s">
        <v>855</v>
      </c>
      <c r="H206" s="161">
        <v>4</v>
      </c>
      <c r="L206" s="158"/>
      <c r="M206" s="162"/>
      <c r="N206" s="163"/>
      <c r="O206" s="163"/>
      <c r="P206" s="163"/>
      <c r="Q206" s="163"/>
      <c r="R206" s="163"/>
      <c r="S206" s="163"/>
      <c r="T206" s="164"/>
      <c r="AT206" s="159" t="s">
        <v>181</v>
      </c>
      <c r="AU206" s="159" t="s">
        <v>79</v>
      </c>
      <c r="AV206" s="14" t="s">
        <v>79</v>
      </c>
      <c r="AW206" s="14" t="s">
        <v>31</v>
      </c>
      <c r="AX206" s="14" t="s">
        <v>76</v>
      </c>
      <c r="AY206" s="159" t="s">
        <v>173</v>
      </c>
    </row>
    <row r="207" spans="1:65" s="12" customFormat="1" ht="22.9" customHeight="1">
      <c r="B207" s="123"/>
      <c r="D207" s="124" t="s">
        <v>69</v>
      </c>
      <c r="E207" s="133" t="s">
        <v>189</v>
      </c>
      <c r="F207" s="133" t="s">
        <v>289</v>
      </c>
      <c r="J207" s="134">
        <f>BK207</f>
        <v>0</v>
      </c>
      <c r="L207" s="123"/>
      <c r="M207" s="127"/>
      <c r="N207" s="128"/>
      <c r="O207" s="128"/>
      <c r="P207" s="129">
        <f>SUM(P208:P242)</f>
        <v>73.226499999999987</v>
      </c>
      <c r="Q207" s="128"/>
      <c r="R207" s="129">
        <f>SUM(R208:R242)</f>
        <v>0.72867999800000005</v>
      </c>
      <c r="S207" s="128"/>
      <c r="T207" s="130">
        <f>SUM(T208:T242)</f>
        <v>0</v>
      </c>
      <c r="AR207" s="124" t="s">
        <v>76</v>
      </c>
      <c r="AT207" s="131" t="s">
        <v>69</v>
      </c>
      <c r="AU207" s="131" t="s">
        <v>76</v>
      </c>
      <c r="AY207" s="124" t="s">
        <v>173</v>
      </c>
      <c r="BK207" s="132">
        <f>SUM(BK208:BK242)</f>
        <v>0</v>
      </c>
    </row>
    <row r="208" spans="1:65" s="2" customFormat="1" ht="16.5" customHeight="1">
      <c r="A208" s="30"/>
      <c r="B208" s="135"/>
      <c r="C208" s="136" t="s">
        <v>280</v>
      </c>
      <c r="D208" s="136" t="s">
        <v>175</v>
      </c>
      <c r="E208" s="137" t="s">
        <v>298</v>
      </c>
      <c r="F208" s="138" t="s">
        <v>299</v>
      </c>
      <c r="G208" s="139" t="s">
        <v>200</v>
      </c>
      <c r="H208" s="140">
        <v>0.64</v>
      </c>
      <c r="I208" s="141"/>
      <c r="J208" s="141">
        <f>ROUND(I208*H208,2)</f>
        <v>0</v>
      </c>
      <c r="K208" s="138" t="s">
        <v>177</v>
      </c>
      <c r="L208" s="31"/>
      <c r="M208" s="142" t="s">
        <v>3</v>
      </c>
      <c r="N208" s="143" t="s">
        <v>41</v>
      </c>
      <c r="O208" s="144">
        <v>2.9790000000000001</v>
      </c>
      <c r="P208" s="144">
        <f>O208*H208</f>
        <v>1.90656</v>
      </c>
      <c r="Q208" s="144">
        <v>0</v>
      </c>
      <c r="R208" s="144">
        <f>Q208*H208</f>
        <v>0</v>
      </c>
      <c r="S208" s="144">
        <v>0</v>
      </c>
      <c r="T208" s="145">
        <f>S208*H208</f>
        <v>0</v>
      </c>
      <c r="U208" s="30"/>
      <c r="V208" s="30"/>
      <c r="W208" s="30"/>
      <c r="X208" s="30"/>
      <c r="Y208" s="30"/>
      <c r="Z208" s="30"/>
      <c r="AA208" s="30"/>
      <c r="AB208" s="30"/>
      <c r="AC208" s="30"/>
      <c r="AD208" s="30"/>
      <c r="AE208" s="30"/>
      <c r="AR208" s="146" t="s">
        <v>178</v>
      </c>
      <c r="AT208" s="146" t="s">
        <v>175</v>
      </c>
      <c r="AU208" s="146" t="s">
        <v>79</v>
      </c>
      <c r="AY208" s="18" t="s">
        <v>173</v>
      </c>
      <c r="BE208" s="147">
        <f>IF(N208="základní",J208,0)</f>
        <v>0</v>
      </c>
      <c r="BF208" s="147">
        <f>IF(N208="snížená",J208,0)</f>
        <v>0</v>
      </c>
      <c r="BG208" s="147">
        <f>IF(N208="zákl. přenesená",J208,0)</f>
        <v>0</v>
      </c>
      <c r="BH208" s="147">
        <f>IF(N208="sníž. přenesená",J208,0)</f>
        <v>0</v>
      </c>
      <c r="BI208" s="147">
        <f>IF(N208="nulová",J208,0)</f>
        <v>0</v>
      </c>
      <c r="BJ208" s="18" t="s">
        <v>76</v>
      </c>
      <c r="BK208" s="147">
        <f>ROUND(I208*H208,2)</f>
        <v>0</v>
      </c>
      <c r="BL208" s="18" t="s">
        <v>178</v>
      </c>
      <c r="BM208" s="146" t="s">
        <v>856</v>
      </c>
    </row>
    <row r="209" spans="1:65" s="2" customFormat="1" ht="78">
      <c r="A209" s="30"/>
      <c r="B209" s="31"/>
      <c r="C209" s="30"/>
      <c r="D209" s="148" t="s">
        <v>179</v>
      </c>
      <c r="E209" s="30"/>
      <c r="F209" s="149" t="s">
        <v>300</v>
      </c>
      <c r="G209" s="30"/>
      <c r="H209" s="30"/>
      <c r="I209" s="30"/>
      <c r="J209" s="30"/>
      <c r="K209" s="30"/>
      <c r="L209" s="31"/>
      <c r="M209" s="150"/>
      <c r="N209" s="151"/>
      <c r="O209" s="51"/>
      <c r="P209" s="51"/>
      <c r="Q209" s="51"/>
      <c r="R209" s="51"/>
      <c r="S209" s="51"/>
      <c r="T209" s="52"/>
      <c r="U209" s="30"/>
      <c r="V209" s="30"/>
      <c r="W209" s="30"/>
      <c r="X209" s="30"/>
      <c r="Y209" s="30"/>
      <c r="Z209" s="30"/>
      <c r="AA209" s="30"/>
      <c r="AB209" s="30"/>
      <c r="AC209" s="30"/>
      <c r="AD209" s="30"/>
      <c r="AE209" s="30"/>
      <c r="AT209" s="18" t="s">
        <v>179</v>
      </c>
      <c r="AU209" s="18" t="s">
        <v>79</v>
      </c>
    </row>
    <row r="210" spans="1:65" s="13" customFormat="1">
      <c r="B210" s="152"/>
      <c r="D210" s="148" t="s">
        <v>181</v>
      </c>
      <c r="E210" s="153" t="s">
        <v>3</v>
      </c>
      <c r="F210" s="154" t="s">
        <v>857</v>
      </c>
      <c r="H210" s="153" t="s">
        <v>3</v>
      </c>
      <c r="L210" s="152"/>
      <c r="M210" s="155"/>
      <c r="N210" s="156"/>
      <c r="O210" s="156"/>
      <c r="P210" s="156"/>
      <c r="Q210" s="156"/>
      <c r="R210" s="156"/>
      <c r="S210" s="156"/>
      <c r="T210" s="157"/>
      <c r="AT210" s="153" t="s">
        <v>181</v>
      </c>
      <c r="AU210" s="153" t="s">
        <v>79</v>
      </c>
      <c r="AV210" s="13" t="s">
        <v>76</v>
      </c>
      <c r="AW210" s="13" t="s">
        <v>31</v>
      </c>
      <c r="AX210" s="13" t="s">
        <v>70</v>
      </c>
      <c r="AY210" s="153" t="s">
        <v>173</v>
      </c>
    </row>
    <row r="211" spans="1:65" s="14" customFormat="1">
      <c r="B211" s="158"/>
      <c r="D211" s="148" t="s">
        <v>181</v>
      </c>
      <c r="E211" s="159" t="s">
        <v>3</v>
      </c>
      <c r="F211" s="160" t="s">
        <v>858</v>
      </c>
      <c r="H211" s="161">
        <v>0.64</v>
      </c>
      <c r="L211" s="158"/>
      <c r="M211" s="162"/>
      <c r="N211" s="163"/>
      <c r="O211" s="163"/>
      <c r="P211" s="163"/>
      <c r="Q211" s="163"/>
      <c r="R211" s="163"/>
      <c r="S211" s="163"/>
      <c r="T211" s="164"/>
      <c r="AT211" s="159" t="s">
        <v>181</v>
      </c>
      <c r="AU211" s="159" t="s">
        <v>79</v>
      </c>
      <c r="AV211" s="14" t="s">
        <v>79</v>
      </c>
      <c r="AW211" s="14" t="s">
        <v>31</v>
      </c>
      <c r="AX211" s="14" t="s">
        <v>70</v>
      </c>
      <c r="AY211" s="159" t="s">
        <v>173</v>
      </c>
    </row>
    <row r="212" spans="1:65" s="15" customFormat="1">
      <c r="B212" s="165"/>
      <c r="D212" s="148" t="s">
        <v>181</v>
      </c>
      <c r="E212" s="166" t="s">
        <v>3</v>
      </c>
      <c r="F212" s="167" t="s">
        <v>188</v>
      </c>
      <c r="H212" s="168">
        <v>0.64</v>
      </c>
      <c r="L212" s="165"/>
      <c r="M212" s="169"/>
      <c r="N212" s="170"/>
      <c r="O212" s="170"/>
      <c r="P212" s="170"/>
      <c r="Q212" s="170"/>
      <c r="R212" s="170"/>
      <c r="S212" s="170"/>
      <c r="T212" s="171"/>
      <c r="AT212" s="166" t="s">
        <v>181</v>
      </c>
      <c r="AU212" s="166" t="s">
        <v>79</v>
      </c>
      <c r="AV212" s="15" t="s">
        <v>178</v>
      </c>
      <c r="AW212" s="15" t="s">
        <v>31</v>
      </c>
      <c r="AX212" s="15" t="s">
        <v>76</v>
      </c>
      <c r="AY212" s="166" t="s">
        <v>173</v>
      </c>
    </row>
    <row r="213" spans="1:65" s="2" customFormat="1" ht="16.5" customHeight="1">
      <c r="A213" s="30"/>
      <c r="B213" s="135"/>
      <c r="C213" s="136" t="s">
        <v>283</v>
      </c>
      <c r="D213" s="136" t="s">
        <v>175</v>
      </c>
      <c r="E213" s="137" t="s">
        <v>859</v>
      </c>
      <c r="F213" s="138" t="s">
        <v>860</v>
      </c>
      <c r="G213" s="139" t="s">
        <v>176</v>
      </c>
      <c r="H213" s="140">
        <v>4.08</v>
      </c>
      <c r="I213" s="141"/>
      <c r="J213" s="141">
        <f>ROUND(I213*H213,2)</f>
        <v>0</v>
      </c>
      <c r="K213" s="138" t="s">
        <v>177</v>
      </c>
      <c r="L213" s="31"/>
      <c r="M213" s="142" t="s">
        <v>3</v>
      </c>
      <c r="N213" s="143" t="s">
        <v>41</v>
      </c>
      <c r="O213" s="144">
        <v>3.14</v>
      </c>
      <c r="P213" s="144">
        <f>O213*H213</f>
        <v>12.811200000000001</v>
      </c>
      <c r="Q213" s="144">
        <v>4.1744200000000002E-2</v>
      </c>
      <c r="R213" s="144">
        <f>Q213*H213</f>
        <v>0.17031633600000001</v>
      </c>
      <c r="S213" s="144">
        <v>0</v>
      </c>
      <c r="T213" s="145">
        <f>S213*H213</f>
        <v>0</v>
      </c>
      <c r="U213" s="30"/>
      <c r="V213" s="30"/>
      <c r="W213" s="30"/>
      <c r="X213" s="30"/>
      <c r="Y213" s="30"/>
      <c r="Z213" s="30"/>
      <c r="AA213" s="30"/>
      <c r="AB213" s="30"/>
      <c r="AC213" s="30"/>
      <c r="AD213" s="30"/>
      <c r="AE213" s="30"/>
      <c r="AR213" s="146" t="s">
        <v>178</v>
      </c>
      <c r="AT213" s="146" t="s">
        <v>175</v>
      </c>
      <c r="AU213" s="146" t="s">
        <v>79</v>
      </c>
      <c r="AY213" s="18" t="s">
        <v>173</v>
      </c>
      <c r="BE213" s="147">
        <f>IF(N213="základní",J213,0)</f>
        <v>0</v>
      </c>
      <c r="BF213" s="147">
        <f>IF(N213="snížená",J213,0)</f>
        <v>0</v>
      </c>
      <c r="BG213" s="147">
        <f>IF(N213="zákl. přenesená",J213,0)</f>
        <v>0</v>
      </c>
      <c r="BH213" s="147">
        <f>IF(N213="sníž. přenesená",J213,0)</f>
        <v>0</v>
      </c>
      <c r="BI213" s="147">
        <f>IF(N213="nulová",J213,0)</f>
        <v>0</v>
      </c>
      <c r="BJ213" s="18" t="s">
        <v>76</v>
      </c>
      <c r="BK213" s="147">
        <f>ROUND(I213*H213,2)</f>
        <v>0</v>
      </c>
      <c r="BL213" s="18" t="s">
        <v>178</v>
      </c>
      <c r="BM213" s="146" t="s">
        <v>861</v>
      </c>
    </row>
    <row r="214" spans="1:65" s="2" customFormat="1" ht="360.75">
      <c r="A214" s="30"/>
      <c r="B214" s="31"/>
      <c r="C214" s="30"/>
      <c r="D214" s="148" t="s">
        <v>179</v>
      </c>
      <c r="E214" s="30"/>
      <c r="F214" s="149" t="s">
        <v>862</v>
      </c>
      <c r="G214" s="30"/>
      <c r="H214" s="30"/>
      <c r="I214" s="30"/>
      <c r="J214" s="30"/>
      <c r="K214" s="30"/>
      <c r="L214" s="31"/>
      <c r="M214" s="150"/>
      <c r="N214" s="151"/>
      <c r="O214" s="51"/>
      <c r="P214" s="51"/>
      <c r="Q214" s="51"/>
      <c r="R214" s="51"/>
      <c r="S214" s="51"/>
      <c r="T214" s="52"/>
      <c r="U214" s="30"/>
      <c r="V214" s="30"/>
      <c r="W214" s="30"/>
      <c r="X214" s="30"/>
      <c r="Y214" s="30"/>
      <c r="Z214" s="30"/>
      <c r="AA214" s="30"/>
      <c r="AB214" s="30"/>
      <c r="AC214" s="30"/>
      <c r="AD214" s="30"/>
      <c r="AE214" s="30"/>
      <c r="AT214" s="18" t="s">
        <v>179</v>
      </c>
      <c r="AU214" s="18" t="s">
        <v>79</v>
      </c>
    </row>
    <row r="215" spans="1:65" s="13" customFormat="1">
      <c r="B215" s="152"/>
      <c r="D215" s="148" t="s">
        <v>181</v>
      </c>
      <c r="E215" s="153" t="s">
        <v>3</v>
      </c>
      <c r="F215" s="154" t="s">
        <v>863</v>
      </c>
      <c r="H215" s="153" t="s">
        <v>3</v>
      </c>
      <c r="L215" s="152"/>
      <c r="M215" s="155"/>
      <c r="N215" s="156"/>
      <c r="O215" s="156"/>
      <c r="P215" s="156"/>
      <c r="Q215" s="156"/>
      <c r="R215" s="156"/>
      <c r="S215" s="156"/>
      <c r="T215" s="157"/>
      <c r="AT215" s="153" t="s">
        <v>181</v>
      </c>
      <c r="AU215" s="153" t="s">
        <v>79</v>
      </c>
      <c r="AV215" s="13" t="s">
        <v>76</v>
      </c>
      <c r="AW215" s="13" t="s">
        <v>31</v>
      </c>
      <c r="AX215" s="13" t="s">
        <v>70</v>
      </c>
      <c r="AY215" s="153" t="s">
        <v>173</v>
      </c>
    </row>
    <row r="216" spans="1:65" s="14" customFormat="1">
      <c r="B216" s="158"/>
      <c r="D216" s="148" t="s">
        <v>181</v>
      </c>
      <c r="E216" s="159" t="s">
        <v>3</v>
      </c>
      <c r="F216" s="160" t="s">
        <v>864</v>
      </c>
      <c r="H216" s="161">
        <v>4.08</v>
      </c>
      <c r="L216" s="158"/>
      <c r="M216" s="162"/>
      <c r="N216" s="163"/>
      <c r="O216" s="163"/>
      <c r="P216" s="163"/>
      <c r="Q216" s="163"/>
      <c r="R216" s="163"/>
      <c r="S216" s="163"/>
      <c r="T216" s="164"/>
      <c r="AT216" s="159" t="s">
        <v>181</v>
      </c>
      <c r="AU216" s="159" t="s">
        <v>79</v>
      </c>
      <c r="AV216" s="14" t="s">
        <v>79</v>
      </c>
      <c r="AW216" s="14" t="s">
        <v>31</v>
      </c>
      <c r="AX216" s="14" t="s">
        <v>70</v>
      </c>
      <c r="AY216" s="159" t="s">
        <v>173</v>
      </c>
    </row>
    <row r="217" spans="1:65" s="15" customFormat="1">
      <c r="B217" s="165"/>
      <c r="D217" s="148" t="s">
        <v>181</v>
      </c>
      <c r="E217" s="166" t="s">
        <v>3</v>
      </c>
      <c r="F217" s="167" t="s">
        <v>188</v>
      </c>
      <c r="H217" s="168">
        <v>4.08</v>
      </c>
      <c r="L217" s="165"/>
      <c r="M217" s="169"/>
      <c r="N217" s="170"/>
      <c r="O217" s="170"/>
      <c r="P217" s="170"/>
      <c r="Q217" s="170"/>
      <c r="R217" s="170"/>
      <c r="S217" s="170"/>
      <c r="T217" s="171"/>
      <c r="AT217" s="166" t="s">
        <v>181</v>
      </c>
      <c r="AU217" s="166" t="s">
        <v>79</v>
      </c>
      <c r="AV217" s="15" t="s">
        <v>178</v>
      </c>
      <c r="AW217" s="15" t="s">
        <v>31</v>
      </c>
      <c r="AX217" s="15" t="s">
        <v>76</v>
      </c>
      <c r="AY217" s="166" t="s">
        <v>173</v>
      </c>
    </row>
    <row r="218" spans="1:65" s="2" customFormat="1" ht="16.5" customHeight="1">
      <c r="A218" s="30"/>
      <c r="B218" s="135"/>
      <c r="C218" s="136" t="s">
        <v>287</v>
      </c>
      <c r="D218" s="136" t="s">
        <v>175</v>
      </c>
      <c r="E218" s="137" t="s">
        <v>865</v>
      </c>
      <c r="F218" s="138" t="s">
        <v>866</v>
      </c>
      <c r="G218" s="139" t="s">
        <v>176</v>
      </c>
      <c r="H218" s="140">
        <v>4.08</v>
      </c>
      <c r="I218" s="141"/>
      <c r="J218" s="141">
        <f>ROUND(I218*H218,2)</f>
        <v>0</v>
      </c>
      <c r="K218" s="138" t="s">
        <v>177</v>
      </c>
      <c r="L218" s="31"/>
      <c r="M218" s="142" t="s">
        <v>3</v>
      </c>
      <c r="N218" s="143" t="s">
        <v>41</v>
      </c>
      <c r="O218" s="144">
        <v>0.45</v>
      </c>
      <c r="P218" s="144">
        <f>O218*H218</f>
        <v>1.8360000000000001</v>
      </c>
      <c r="Q218" s="144">
        <v>1.5E-5</v>
      </c>
      <c r="R218" s="144">
        <f>Q218*H218</f>
        <v>6.1199999999999997E-5</v>
      </c>
      <c r="S218" s="144">
        <v>0</v>
      </c>
      <c r="T218" s="145">
        <f>S218*H218</f>
        <v>0</v>
      </c>
      <c r="U218" s="30"/>
      <c r="V218" s="30"/>
      <c r="W218" s="30"/>
      <c r="X218" s="30"/>
      <c r="Y218" s="30"/>
      <c r="Z218" s="30"/>
      <c r="AA218" s="30"/>
      <c r="AB218" s="30"/>
      <c r="AC218" s="30"/>
      <c r="AD218" s="30"/>
      <c r="AE218" s="30"/>
      <c r="AR218" s="146" t="s">
        <v>178</v>
      </c>
      <c r="AT218" s="146" t="s">
        <v>175</v>
      </c>
      <c r="AU218" s="146" t="s">
        <v>79</v>
      </c>
      <c r="AY218" s="18" t="s">
        <v>173</v>
      </c>
      <c r="BE218" s="147">
        <f>IF(N218="základní",J218,0)</f>
        <v>0</v>
      </c>
      <c r="BF218" s="147">
        <f>IF(N218="snížená",J218,0)</f>
        <v>0</v>
      </c>
      <c r="BG218" s="147">
        <f>IF(N218="zákl. přenesená",J218,0)</f>
        <v>0</v>
      </c>
      <c r="BH218" s="147">
        <f>IF(N218="sníž. přenesená",J218,0)</f>
        <v>0</v>
      </c>
      <c r="BI218" s="147">
        <f>IF(N218="nulová",J218,0)</f>
        <v>0</v>
      </c>
      <c r="BJ218" s="18" t="s">
        <v>76</v>
      </c>
      <c r="BK218" s="147">
        <f>ROUND(I218*H218,2)</f>
        <v>0</v>
      </c>
      <c r="BL218" s="18" t="s">
        <v>178</v>
      </c>
      <c r="BM218" s="146" t="s">
        <v>867</v>
      </c>
    </row>
    <row r="219" spans="1:65" s="2" customFormat="1" ht="360.75">
      <c r="A219" s="30"/>
      <c r="B219" s="31"/>
      <c r="C219" s="30"/>
      <c r="D219" s="148" t="s">
        <v>179</v>
      </c>
      <c r="E219" s="30"/>
      <c r="F219" s="149" t="s">
        <v>862</v>
      </c>
      <c r="G219" s="30"/>
      <c r="H219" s="30"/>
      <c r="I219" s="30"/>
      <c r="J219" s="30"/>
      <c r="K219" s="30"/>
      <c r="L219" s="31"/>
      <c r="M219" s="150"/>
      <c r="N219" s="151"/>
      <c r="O219" s="51"/>
      <c r="P219" s="51"/>
      <c r="Q219" s="51"/>
      <c r="R219" s="51"/>
      <c r="S219" s="51"/>
      <c r="T219" s="52"/>
      <c r="U219" s="30"/>
      <c r="V219" s="30"/>
      <c r="W219" s="30"/>
      <c r="X219" s="30"/>
      <c r="Y219" s="30"/>
      <c r="Z219" s="30"/>
      <c r="AA219" s="30"/>
      <c r="AB219" s="30"/>
      <c r="AC219" s="30"/>
      <c r="AD219" s="30"/>
      <c r="AE219" s="30"/>
      <c r="AT219" s="18" t="s">
        <v>179</v>
      </c>
      <c r="AU219" s="18" t="s">
        <v>79</v>
      </c>
    </row>
    <row r="220" spans="1:65" s="14" customFormat="1">
      <c r="B220" s="158"/>
      <c r="D220" s="148" t="s">
        <v>181</v>
      </c>
      <c r="E220" s="159" t="s">
        <v>3</v>
      </c>
      <c r="F220" s="160" t="s">
        <v>868</v>
      </c>
      <c r="H220" s="161">
        <v>4.08</v>
      </c>
      <c r="L220" s="158"/>
      <c r="M220" s="162"/>
      <c r="N220" s="163"/>
      <c r="O220" s="163"/>
      <c r="P220" s="163"/>
      <c r="Q220" s="163"/>
      <c r="R220" s="163"/>
      <c r="S220" s="163"/>
      <c r="T220" s="164"/>
      <c r="AT220" s="159" t="s">
        <v>181</v>
      </c>
      <c r="AU220" s="159" t="s">
        <v>79</v>
      </c>
      <c r="AV220" s="14" t="s">
        <v>79</v>
      </c>
      <c r="AW220" s="14" t="s">
        <v>31</v>
      </c>
      <c r="AX220" s="14" t="s">
        <v>70</v>
      </c>
      <c r="AY220" s="159" t="s">
        <v>173</v>
      </c>
    </row>
    <row r="221" spans="1:65" s="15" customFormat="1">
      <c r="B221" s="165"/>
      <c r="D221" s="148" t="s">
        <v>181</v>
      </c>
      <c r="E221" s="166" t="s">
        <v>3</v>
      </c>
      <c r="F221" s="167" t="s">
        <v>188</v>
      </c>
      <c r="H221" s="168">
        <v>4.08</v>
      </c>
      <c r="L221" s="165"/>
      <c r="M221" s="169"/>
      <c r="N221" s="170"/>
      <c r="O221" s="170"/>
      <c r="P221" s="170"/>
      <c r="Q221" s="170"/>
      <c r="R221" s="170"/>
      <c r="S221" s="170"/>
      <c r="T221" s="171"/>
      <c r="AT221" s="166" t="s">
        <v>181</v>
      </c>
      <c r="AU221" s="166" t="s">
        <v>79</v>
      </c>
      <c r="AV221" s="15" t="s">
        <v>178</v>
      </c>
      <c r="AW221" s="15" t="s">
        <v>31</v>
      </c>
      <c r="AX221" s="15" t="s">
        <v>76</v>
      </c>
      <c r="AY221" s="166" t="s">
        <v>173</v>
      </c>
    </row>
    <row r="222" spans="1:65" s="2" customFormat="1" ht="21.75" customHeight="1">
      <c r="A222" s="30"/>
      <c r="B222" s="135"/>
      <c r="C222" s="136" t="s">
        <v>290</v>
      </c>
      <c r="D222" s="136" t="s">
        <v>175</v>
      </c>
      <c r="E222" s="137" t="s">
        <v>308</v>
      </c>
      <c r="F222" s="138" t="s">
        <v>309</v>
      </c>
      <c r="G222" s="139" t="s">
        <v>239</v>
      </c>
      <c r="H222" s="140">
        <v>5.5E-2</v>
      </c>
      <c r="I222" s="141"/>
      <c r="J222" s="141">
        <f>ROUND(I222*H222,2)</f>
        <v>0</v>
      </c>
      <c r="K222" s="138" t="s">
        <v>177</v>
      </c>
      <c r="L222" s="31"/>
      <c r="M222" s="142" t="s">
        <v>3</v>
      </c>
      <c r="N222" s="143" t="s">
        <v>41</v>
      </c>
      <c r="O222" s="144">
        <v>47.35</v>
      </c>
      <c r="P222" s="144">
        <f>O222*H222</f>
        <v>2.60425</v>
      </c>
      <c r="Q222" s="144">
        <v>1.0487652000000001</v>
      </c>
      <c r="R222" s="144">
        <f>Q222*H222</f>
        <v>5.7682086E-2</v>
      </c>
      <c r="S222" s="144">
        <v>0</v>
      </c>
      <c r="T222" s="145">
        <f>S222*H222</f>
        <v>0</v>
      </c>
      <c r="U222" s="30"/>
      <c r="V222" s="30"/>
      <c r="W222" s="30"/>
      <c r="X222" s="30"/>
      <c r="Y222" s="30"/>
      <c r="Z222" s="30"/>
      <c r="AA222" s="30"/>
      <c r="AB222" s="30"/>
      <c r="AC222" s="30"/>
      <c r="AD222" s="30"/>
      <c r="AE222" s="30"/>
      <c r="AR222" s="146" t="s">
        <v>178</v>
      </c>
      <c r="AT222" s="146" t="s">
        <v>175</v>
      </c>
      <c r="AU222" s="146" t="s">
        <v>79</v>
      </c>
      <c r="AY222" s="18" t="s">
        <v>173</v>
      </c>
      <c r="BE222" s="147">
        <f>IF(N222="základní",J222,0)</f>
        <v>0</v>
      </c>
      <c r="BF222" s="147">
        <f>IF(N222="snížená",J222,0)</f>
        <v>0</v>
      </c>
      <c r="BG222" s="147">
        <f>IF(N222="zákl. přenesená",J222,0)</f>
        <v>0</v>
      </c>
      <c r="BH222" s="147">
        <f>IF(N222="sníž. přenesená",J222,0)</f>
        <v>0</v>
      </c>
      <c r="BI222" s="147">
        <f>IF(N222="nulová",J222,0)</f>
        <v>0</v>
      </c>
      <c r="BJ222" s="18" t="s">
        <v>76</v>
      </c>
      <c r="BK222" s="147">
        <f>ROUND(I222*H222,2)</f>
        <v>0</v>
      </c>
      <c r="BL222" s="18" t="s">
        <v>178</v>
      </c>
      <c r="BM222" s="146" t="s">
        <v>869</v>
      </c>
    </row>
    <row r="223" spans="1:65" s="2" customFormat="1" ht="175.5">
      <c r="A223" s="30"/>
      <c r="B223" s="31"/>
      <c r="C223" s="30"/>
      <c r="D223" s="148" t="s">
        <v>179</v>
      </c>
      <c r="E223" s="30"/>
      <c r="F223" s="149" t="s">
        <v>310</v>
      </c>
      <c r="G223" s="30"/>
      <c r="H223" s="30"/>
      <c r="I223" s="30"/>
      <c r="J223" s="30"/>
      <c r="K223" s="30"/>
      <c r="L223" s="31"/>
      <c r="M223" s="150"/>
      <c r="N223" s="151"/>
      <c r="O223" s="51"/>
      <c r="P223" s="51"/>
      <c r="Q223" s="51"/>
      <c r="R223" s="51"/>
      <c r="S223" s="51"/>
      <c r="T223" s="52"/>
      <c r="U223" s="30"/>
      <c r="V223" s="30"/>
      <c r="W223" s="30"/>
      <c r="X223" s="30"/>
      <c r="Y223" s="30"/>
      <c r="Z223" s="30"/>
      <c r="AA223" s="30"/>
      <c r="AB223" s="30"/>
      <c r="AC223" s="30"/>
      <c r="AD223" s="30"/>
      <c r="AE223" s="30"/>
      <c r="AT223" s="18" t="s">
        <v>179</v>
      </c>
      <c r="AU223" s="18" t="s">
        <v>79</v>
      </c>
    </row>
    <row r="224" spans="1:65" s="13" customFormat="1">
      <c r="B224" s="152"/>
      <c r="D224" s="148" t="s">
        <v>181</v>
      </c>
      <c r="E224" s="153" t="s">
        <v>3</v>
      </c>
      <c r="F224" s="154" t="s">
        <v>849</v>
      </c>
      <c r="H224" s="153" t="s">
        <v>3</v>
      </c>
      <c r="L224" s="152"/>
      <c r="M224" s="155"/>
      <c r="N224" s="156"/>
      <c r="O224" s="156"/>
      <c r="P224" s="156"/>
      <c r="Q224" s="156"/>
      <c r="R224" s="156"/>
      <c r="S224" s="156"/>
      <c r="T224" s="157"/>
      <c r="AT224" s="153" t="s">
        <v>181</v>
      </c>
      <c r="AU224" s="153" t="s">
        <v>79</v>
      </c>
      <c r="AV224" s="13" t="s">
        <v>76</v>
      </c>
      <c r="AW224" s="13" t="s">
        <v>31</v>
      </c>
      <c r="AX224" s="13" t="s">
        <v>70</v>
      </c>
      <c r="AY224" s="153" t="s">
        <v>173</v>
      </c>
    </row>
    <row r="225" spans="1:65" s="14" customFormat="1">
      <c r="B225" s="158"/>
      <c r="D225" s="148" t="s">
        <v>181</v>
      </c>
      <c r="E225" s="159" t="s">
        <v>3</v>
      </c>
      <c r="F225" s="160" t="s">
        <v>870</v>
      </c>
      <c r="H225" s="161">
        <v>5.5E-2</v>
      </c>
      <c r="L225" s="158"/>
      <c r="M225" s="162"/>
      <c r="N225" s="163"/>
      <c r="O225" s="163"/>
      <c r="P225" s="163"/>
      <c r="Q225" s="163"/>
      <c r="R225" s="163"/>
      <c r="S225" s="163"/>
      <c r="T225" s="164"/>
      <c r="AT225" s="159" t="s">
        <v>181</v>
      </c>
      <c r="AU225" s="159" t="s">
        <v>79</v>
      </c>
      <c r="AV225" s="14" t="s">
        <v>79</v>
      </c>
      <c r="AW225" s="14" t="s">
        <v>31</v>
      </c>
      <c r="AX225" s="14" t="s">
        <v>70</v>
      </c>
      <c r="AY225" s="159" t="s">
        <v>173</v>
      </c>
    </row>
    <row r="226" spans="1:65" s="15" customFormat="1">
      <c r="B226" s="165"/>
      <c r="D226" s="148" t="s">
        <v>181</v>
      </c>
      <c r="E226" s="166" t="s">
        <v>3</v>
      </c>
      <c r="F226" s="167" t="s">
        <v>188</v>
      </c>
      <c r="H226" s="168">
        <v>5.5E-2</v>
      </c>
      <c r="L226" s="165"/>
      <c r="M226" s="169"/>
      <c r="N226" s="170"/>
      <c r="O226" s="170"/>
      <c r="P226" s="170"/>
      <c r="Q226" s="170"/>
      <c r="R226" s="170"/>
      <c r="S226" s="170"/>
      <c r="T226" s="171"/>
      <c r="AT226" s="166" t="s">
        <v>181</v>
      </c>
      <c r="AU226" s="166" t="s">
        <v>79</v>
      </c>
      <c r="AV226" s="15" t="s">
        <v>178</v>
      </c>
      <c r="AW226" s="15" t="s">
        <v>31</v>
      </c>
      <c r="AX226" s="15" t="s">
        <v>76</v>
      </c>
      <c r="AY226" s="166" t="s">
        <v>173</v>
      </c>
    </row>
    <row r="227" spans="1:65" s="2" customFormat="1" ht="21.75" customHeight="1">
      <c r="A227" s="30"/>
      <c r="B227" s="135"/>
      <c r="C227" s="136" t="s">
        <v>297</v>
      </c>
      <c r="D227" s="136" t="s">
        <v>175</v>
      </c>
      <c r="E227" s="137" t="s">
        <v>871</v>
      </c>
      <c r="F227" s="138" t="s">
        <v>872</v>
      </c>
      <c r="G227" s="139" t="s">
        <v>200</v>
      </c>
      <c r="H227" s="140">
        <v>13.898</v>
      </c>
      <c r="I227" s="141"/>
      <c r="J227" s="141">
        <f>ROUND(I227*H227,2)</f>
        <v>0</v>
      </c>
      <c r="K227" s="138" t="s">
        <v>177</v>
      </c>
      <c r="L227" s="31"/>
      <c r="M227" s="142" t="s">
        <v>3</v>
      </c>
      <c r="N227" s="143" t="s">
        <v>41</v>
      </c>
      <c r="O227" s="144">
        <v>0.93799999999999994</v>
      </c>
      <c r="P227" s="144">
        <f>O227*H227</f>
        <v>13.036323999999999</v>
      </c>
      <c r="Q227" s="144">
        <v>0</v>
      </c>
      <c r="R227" s="144">
        <f>Q227*H227</f>
        <v>0</v>
      </c>
      <c r="S227" s="144">
        <v>0</v>
      </c>
      <c r="T227" s="145">
        <f>S227*H227</f>
        <v>0</v>
      </c>
      <c r="U227" s="30"/>
      <c r="V227" s="30"/>
      <c r="W227" s="30"/>
      <c r="X227" s="30"/>
      <c r="Y227" s="30"/>
      <c r="Z227" s="30"/>
      <c r="AA227" s="30"/>
      <c r="AB227" s="30"/>
      <c r="AC227" s="30"/>
      <c r="AD227" s="30"/>
      <c r="AE227" s="30"/>
      <c r="AR227" s="146" t="s">
        <v>178</v>
      </c>
      <c r="AT227" s="146" t="s">
        <v>175</v>
      </c>
      <c r="AU227" s="146" t="s">
        <v>79</v>
      </c>
      <c r="AY227" s="18" t="s">
        <v>173</v>
      </c>
      <c r="BE227" s="147">
        <f>IF(N227="základní",J227,0)</f>
        <v>0</v>
      </c>
      <c r="BF227" s="147">
        <f>IF(N227="snížená",J227,0)</f>
        <v>0</v>
      </c>
      <c r="BG227" s="147">
        <f>IF(N227="zákl. přenesená",J227,0)</f>
        <v>0</v>
      </c>
      <c r="BH227" s="147">
        <f>IF(N227="sníž. přenesená",J227,0)</f>
        <v>0</v>
      </c>
      <c r="BI227" s="147">
        <f>IF(N227="nulová",J227,0)</f>
        <v>0</v>
      </c>
      <c r="BJ227" s="18" t="s">
        <v>76</v>
      </c>
      <c r="BK227" s="147">
        <f>ROUND(I227*H227,2)</f>
        <v>0</v>
      </c>
      <c r="BL227" s="18" t="s">
        <v>178</v>
      </c>
      <c r="BM227" s="146" t="s">
        <v>873</v>
      </c>
    </row>
    <row r="228" spans="1:65" s="2" customFormat="1" ht="224.25">
      <c r="A228" s="30"/>
      <c r="B228" s="31"/>
      <c r="C228" s="30"/>
      <c r="D228" s="148" t="s">
        <v>179</v>
      </c>
      <c r="E228" s="30"/>
      <c r="F228" s="149" t="s">
        <v>874</v>
      </c>
      <c r="G228" s="30"/>
      <c r="H228" s="30"/>
      <c r="I228" s="30"/>
      <c r="J228" s="30"/>
      <c r="K228" s="30"/>
      <c r="L228" s="31"/>
      <c r="M228" s="150"/>
      <c r="N228" s="151"/>
      <c r="O228" s="51"/>
      <c r="P228" s="51"/>
      <c r="Q228" s="51"/>
      <c r="R228" s="51"/>
      <c r="S228" s="51"/>
      <c r="T228" s="52"/>
      <c r="U228" s="30"/>
      <c r="V228" s="30"/>
      <c r="W228" s="30"/>
      <c r="X228" s="30"/>
      <c r="Y228" s="30"/>
      <c r="Z228" s="30"/>
      <c r="AA228" s="30"/>
      <c r="AB228" s="30"/>
      <c r="AC228" s="30"/>
      <c r="AD228" s="30"/>
      <c r="AE228" s="30"/>
      <c r="AT228" s="18" t="s">
        <v>179</v>
      </c>
      <c r="AU228" s="18" t="s">
        <v>79</v>
      </c>
    </row>
    <row r="229" spans="1:65" s="13" customFormat="1">
      <c r="B229" s="152"/>
      <c r="D229" s="148" t="s">
        <v>181</v>
      </c>
      <c r="E229" s="153" t="s">
        <v>3</v>
      </c>
      <c r="F229" s="154" t="s">
        <v>875</v>
      </c>
      <c r="H229" s="153" t="s">
        <v>3</v>
      </c>
      <c r="L229" s="152"/>
      <c r="M229" s="155"/>
      <c r="N229" s="156"/>
      <c r="O229" s="156"/>
      <c r="P229" s="156"/>
      <c r="Q229" s="156"/>
      <c r="R229" s="156"/>
      <c r="S229" s="156"/>
      <c r="T229" s="157"/>
      <c r="AT229" s="153" t="s">
        <v>181</v>
      </c>
      <c r="AU229" s="153" t="s">
        <v>79</v>
      </c>
      <c r="AV229" s="13" t="s">
        <v>76</v>
      </c>
      <c r="AW229" s="13" t="s">
        <v>31</v>
      </c>
      <c r="AX229" s="13" t="s">
        <v>70</v>
      </c>
      <c r="AY229" s="153" t="s">
        <v>173</v>
      </c>
    </row>
    <row r="230" spans="1:65" s="14" customFormat="1">
      <c r="B230" s="158"/>
      <c r="D230" s="148" t="s">
        <v>181</v>
      </c>
      <c r="E230" s="159" t="s">
        <v>3</v>
      </c>
      <c r="F230" s="160" t="s">
        <v>876</v>
      </c>
      <c r="H230" s="161">
        <v>15.180999999999999</v>
      </c>
      <c r="L230" s="158"/>
      <c r="M230" s="162"/>
      <c r="N230" s="163"/>
      <c r="O230" s="163"/>
      <c r="P230" s="163"/>
      <c r="Q230" s="163"/>
      <c r="R230" s="163"/>
      <c r="S230" s="163"/>
      <c r="T230" s="164"/>
      <c r="AT230" s="159" t="s">
        <v>181</v>
      </c>
      <c r="AU230" s="159" t="s">
        <v>79</v>
      </c>
      <c r="AV230" s="14" t="s">
        <v>79</v>
      </c>
      <c r="AW230" s="14" t="s">
        <v>31</v>
      </c>
      <c r="AX230" s="14" t="s">
        <v>70</v>
      </c>
      <c r="AY230" s="159" t="s">
        <v>173</v>
      </c>
    </row>
    <row r="231" spans="1:65" s="14" customFormat="1">
      <c r="B231" s="158"/>
      <c r="D231" s="148" t="s">
        <v>181</v>
      </c>
      <c r="E231" s="159" t="s">
        <v>3</v>
      </c>
      <c r="F231" s="160" t="s">
        <v>877</v>
      </c>
      <c r="H231" s="161">
        <v>-1.2829999999999999</v>
      </c>
      <c r="L231" s="158"/>
      <c r="M231" s="162"/>
      <c r="N231" s="163"/>
      <c r="O231" s="163"/>
      <c r="P231" s="163"/>
      <c r="Q231" s="163"/>
      <c r="R231" s="163"/>
      <c r="S231" s="163"/>
      <c r="T231" s="164"/>
      <c r="AT231" s="159" t="s">
        <v>181</v>
      </c>
      <c r="AU231" s="159" t="s">
        <v>79</v>
      </c>
      <c r="AV231" s="14" t="s">
        <v>79</v>
      </c>
      <c r="AW231" s="14" t="s">
        <v>31</v>
      </c>
      <c r="AX231" s="14" t="s">
        <v>70</v>
      </c>
      <c r="AY231" s="159" t="s">
        <v>173</v>
      </c>
    </row>
    <row r="232" spans="1:65" s="15" customFormat="1">
      <c r="B232" s="165"/>
      <c r="D232" s="148" t="s">
        <v>181</v>
      </c>
      <c r="E232" s="166" t="s">
        <v>3</v>
      </c>
      <c r="F232" s="167" t="s">
        <v>188</v>
      </c>
      <c r="H232" s="168">
        <v>13.898</v>
      </c>
      <c r="L232" s="165"/>
      <c r="M232" s="169"/>
      <c r="N232" s="170"/>
      <c r="O232" s="170"/>
      <c r="P232" s="170"/>
      <c r="Q232" s="170"/>
      <c r="R232" s="170"/>
      <c r="S232" s="170"/>
      <c r="T232" s="171"/>
      <c r="AT232" s="166" t="s">
        <v>181</v>
      </c>
      <c r="AU232" s="166" t="s">
        <v>79</v>
      </c>
      <c r="AV232" s="15" t="s">
        <v>178</v>
      </c>
      <c r="AW232" s="15" t="s">
        <v>31</v>
      </c>
      <c r="AX232" s="15" t="s">
        <v>76</v>
      </c>
      <c r="AY232" s="166" t="s">
        <v>173</v>
      </c>
    </row>
    <row r="233" spans="1:65" s="2" customFormat="1" ht="21.75" customHeight="1">
      <c r="A233" s="30"/>
      <c r="B233" s="135"/>
      <c r="C233" s="136" t="s">
        <v>301</v>
      </c>
      <c r="D233" s="136" t="s">
        <v>175</v>
      </c>
      <c r="E233" s="137" t="s">
        <v>878</v>
      </c>
      <c r="F233" s="138" t="s">
        <v>879</v>
      </c>
      <c r="G233" s="139" t="s">
        <v>176</v>
      </c>
      <c r="H233" s="140">
        <v>34.914000000000001</v>
      </c>
      <c r="I233" s="141"/>
      <c r="J233" s="141">
        <f>ROUND(I233*H233,2)</f>
        <v>0</v>
      </c>
      <c r="K233" s="138" t="s">
        <v>3</v>
      </c>
      <c r="L233" s="31"/>
      <c r="M233" s="142" t="s">
        <v>3</v>
      </c>
      <c r="N233" s="143" t="s">
        <v>41</v>
      </c>
      <c r="O233" s="144">
        <v>0.71099999999999997</v>
      </c>
      <c r="P233" s="144">
        <f>O233*H233</f>
        <v>24.823854000000001</v>
      </c>
      <c r="Q233" s="144">
        <v>2.8E-3</v>
      </c>
      <c r="R233" s="144">
        <f>Q233*H233</f>
        <v>9.7759200000000004E-2</v>
      </c>
      <c r="S233" s="144">
        <v>0</v>
      </c>
      <c r="T233" s="145">
        <f>S233*H233</f>
        <v>0</v>
      </c>
      <c r="U233" s="30"/>
      <c r="V233" s="30"/>
      <c r="W233" s="30"/>
      <c r="X233" s="30"/>
      <c r="Y233" s="30"/>
      <c r="Z233" s="30"/>
      <c r="AA233" s="30"/>
      <c r="AB233" s="30"/>
      <c r="AC233" s="30"/>
      <c r="AD233" s="30"/>
      <c r="AE233" s="30"/>
      <c r="AR233" s="146" t="s">
        <v>178</v>
      </c>
      <c r="AT233" s="146" t="s">
        <v>175</v>
      </c>
      <c r="AU233" s="146" t="s">
        <v>79</v>
      </c>
      <c r="AY233" s="18" t="s">
        <v>173</v>
      </c>
      <c r="BE233" s="147">
        <f>IF(N233="základní",J233,0)</f>
        <v>0</v>
      </c>
      <c r="BF233" s="147">
        <f>IF(N233="snížená",J233,0)</f>
        <v>0</v>
      </c>
      <c r="BG233" s="147">
        <f>IF(N233="zákl. přenesená",J233,0)</f>
        <v>0</v>
      </c>
      <c r="BH233" s="147">
        <f>IF(N233="sníž. přenesená",J233,0)</f>
        <v>0</v>
      </c>
      <c r="BI233" s="147">
        <f>IF(N233="nulová",J233,0)</f>
        <v>0</v>
      </c>
      <c r="BJ233" s="18" t="s">
        <v>76</v>
      </c>
      <c r="BK233" s="147">
        <f>ROUND(I233*H233,2)</f>
        <v>0</v>
      </c>
      <c r="BL233" s="18" t="s">
        <v>178</v>
      </c>
      <c r="BM233" s="146" t="s">
        <v>880</v>
      </c>
    </row>
    <row r="234" spans="1:65" s="2" customFormat="1" ht="204.75">
      <c r="A234" s="30"/>
      <c r="B234" s="31"/>
      <c r="C234" s="30"/>
      <c r="D234" s="148" t="s">
        <v>304</v>
      </c>
      <c r="E234" s="30"/>
      <c r="F234" s="149" t="s">
        <v>305</v>
      </c>
      <c r="G234" s="30"/>
      <c r="H234" s="30"/>
      <c r="I234" s="30"/>
      <c r="J234" s="30"/>
      <c r="K234" s="30"/>
      <c r="L234" s="31"/>
      <c r="M234" s="150"/>
      <c r="N234" s="151"/>
      <c r="O234" s="51"/>
      <c r="P234" s="51"/>
      <c r="Q234" s="51"/>
      <c r="R234" s="51"/>
      <c r="S234" s="51"/>
      <c r="T234" s="52"/>
      <c r="U234" s="30"/>
      <c r="V234" s="30"/>
      <c r="W234" s="30"/>
      <c r="X234" s="30"/>
      <c r="Y234" s="30"/>
      <c r="Z234" s="30"/>
      <c r="AA234" s="30"/>
      <c r="AB234" s="30"/>
      <c r="AC234" s="30"/>
      <c r="AD234" s="30"/>
      <c r="AE234" s="30"/>
      <c r="AT234" s="18" t="s">
        <v>304</v>
      </c>
      <c r="AU234" s="18" t="s">
        <v>79</v>
      </c>
    </row>
    <row r="235" spans="1:65" s="13" customFormat="1">
      <c r="B235" s="152"/>
      <c r="D235" s="148" t="s">
        <v>181</v>
      </c>
      <c r="E235" s="153" t="s">
        <v>3</v>
      </c>
      <c r="F235" s="154" t="s">
        <v>881</v>
      </c>
      <c r="H235" s="153" t="s">
        <v>3</v>
      </c>
      <c r="L235" s="152"/>
      <c r="M235" s="155"/>
      <c r="N235" s="156"/>
      <c r="O235" s="156"/>
      <c r="P235" s="156"/>
      <c r="Q235" s="156"/>
      <c r="R235" s="156"/>
      <c r="S235" s="156"/>
      <c r="T235" s="157"/>
      <c r="AT235" s="153" t="s">
        <v>181</v>
      </c>
      <c r="AU235" s="153" t="s">
        <v>79</v>
      </c>
      <c r="AV235" s="13" t="s">
        <v>76</v>
      </c>
      <c r="AW235" s="13" t="s">
        <v>31</v>
      </c>
      <c r="AX235" s="13" t="s">
        <v>70</v>
      </c>
      <c r="AY235" s="153" t="s">
        <v>173</v>
      </c>
    </row>
    <row r="236" spans="1:65" s="14" customFormat="1">
      <c r="B236" s="158"/>
      <c r="D236" s="148" t="s">
        <v>181</v>
      </c>
      <c r="E236" s="159" t="s">
        <v>3</v>
      </c>
      <c r="F236" s="160" t="s">
        <v>882</v>
      </c>
      <c r="H236" s="161">
        <v>34.914000000000001</v>
      </c>
      <c r="L236" s="158"/>
      <c r="M236" s="162"/>
      <c r="N236" s="163"/>
      <c r="O236" s="163"/>
      <c r="P236" s="163"/>
      <c r="Q236" s="163"/>
      <c r="R236" s="163"/>
      <c r="S236" s="163"/>
      <c r="T236" s="164"/>
      <c r="AT236" s="159" t="s">
        <v>181</v>
      </c>
      <c r="AU236" s="159" t="s">
        <v>79</v>
      </c>
      <c r="AV236" s="14" t="s">
        <v>79</v>
      </c>
      <c r="AW236" s="14" t="s">
        <v>31</v>
      </c>
      <c r="AX236" s="14" t="s">
        <v>76</v>
      </c>
      <c r="AY236" s="159" t="s">
        <v>173</v>
      </c>
    </row>
    <row r="237" spans="1:65" s="2" customFormat="1" ht="33" customHeight="1">
      <c r="A237" s="30"/>
      <c r="B237" s="135"/>
      <c r="C237" s="136" t="s">
        <v>307</v>
      </c>
      <c r="D237" s="136" t="s">
        <v>175</v>
      </c>
      <c r="E237" s="137" t="s">
        <v>883</v>
      </c>
      <c r="F237" s="138" t="s">
        <v>884</v>
      </c>
      <c r="G237" s="139" t="s">
        <v>239</v>
      </c>
      <c r="H237" s="140">
        <v>0.38800000000000001</v>
      </c>
      <c r="I237" s="141"/>
      <c r="J237" s="141">
        <f>ROUND(I237*H237,2)</f>
        <v>0</v>
      </c>
      <c r="K237" s="138" t="s">
        <v>177</v>
      </c>
      <c r="L237" s="31"/>
      <c r="M237" s="142" t="s">
        <v>3</v>
      </c>
      <c r="N237" s="143" t="s">
        <v>41</v>
      </c>
      <c r="O237" s="144">
        <v>41.774000000000001</v>
      </c>
      <c r="P237" s="144">
        <f>O237*H237</f>
        <v>16.208311999999999</v>
      </c>
      <c r="Q237" s="144">
        <v>1.0383020000000001</v>
      </c>
      <c r="R237" s="144">
        <f>Q237*H237</f>
        <v>0.40286117600000004</v>
      </c>
      <c r="S237" s="144">
        <v>0</v>
      </c>
      <c r="T237" s="145">
        <f>S237*H237</f>
        <v>0</v>
      </c>
      <c r="U237" s="30"/>
      <c r="V237" s="30"/>
      <c r="W237" s="30"/>
      <c r="X237" s="30"/>
      <c r="Y237" s="30"/>
      <c r="Z237" s="30"/>
      <c r="AA237" s="30"/>
      <c r="AB237" s="30"/>
      <c r="AC237" s="30"/>
      <c r="AD237" s="30"/>
      <c r="AE237" s="30"/>
      <c r="AR237" s="146" t="s">
        <v>178</v>
      </c>
      <c r="AT237" s="146" t="s">
        <v>175</v>
      </c>
      <c r="AU237" s="146" t="s">
        <v>79</v>
      </c>
      <c r="AY237" s="18" t="s">
        <v>173</v>
      </c>
      <c r="BE237" s="147">
        <f>IF(N237="základní",J237,0)</f>
        <v>0</v>
      </c>
      <c r="BF237" s="147">
        <f>IF(N237="snížená",J237,0)</f>
        <v>0</v>
      </c>
      <c r="BG237" s="147">
        <f>IF(N237="zákl. přenesená",J237,0)</f>
        <v>0</v>
      </c>
      <c r="BH237" s="147">
        <f>IF(N237="sníž. přenesená",J237,0)</f>
        <v>0</v>
      </c>
      <c r="BI237" s="147">
        <f>IF(N237="nulová",J237,0)</f>
        <v>0</v>
      </c>
      <c r="BJ237" s="18" t="s">
        <v>76</v>
      </c>
      <c r="BK237" s="147">
        <f>ROUND(I237*H237,2)</f>
        <v>0</v>
      </c>
      <c r="BL237" s="18" t="s">
        <v>178</v>
      </c>
      <c r="BM237" s="146" t="s">
        <v>885</v>
      </c>
    </row>
    <row r="238" spans="1:65" s="2" customFormat="1" ht="136.5">
      <c r="A238" s="30"/>
      <c r="B238" s="31"/>
      <c r="C238" s="30"/>
      <c r="D238" s="148" t="s">
        <v>179</v>
      </c>
      <c r="E238" s="30"/>
      <c r="F238" s="149" t="s">
        <v>886</v>
      </c>
      <c r="G238" s="30"/>
      <c r="H238" s="30"/>
      <c r="I238" s="30"/>
      <c r="J238" s="30"/>
      <c r="K238" s="30"/>
      <c r="L238" s="31"/>
      <c r="M238" s="150"/>
      <c r="N238" s="151"/>
      <c r="O238" s="51"/>
      <c r="P238" s="51"/>
      <c r="Q238" s="51"/>
      <c r="R238" s="51"/>
      <c r="S238" s="51"/>
      <c r="T238" s="52"/>
      <c r="U238" s="30"/>
      <c r="V238" s="30"/>
      <c r="W238" s="30"/>
      <c r="X238" s="30"/>
      <c r="Y238" s="30"/>
      <c r="Z238" s="30"/>
      <c r="AA238" s="30"/>
      <c r="AB238" s="30"/>
      <c r="AC238" s="30"/>
      <c r="AD238" s="30"/>
      <c r="AE238" s="30"/>
      <c r="AT238" s="18" t="s">
        <v>179</v>
      </c>
      <c r="AU238" s="18" t="s">
        <v>79</v>
      </c>
    </row>
    <row r="239" spans="1:65" s="13" customFormat="1">
      <c r="B239" s="152"/>
      <c r="D239" s="148" t="s">
        <v>181</v>
      </c>
      <c r="E239" s="153" t="s">
        <v>3</v>
      </c>
      <c r="F239" s="154" t="s">
        <v>849</v>
      </c>
      <c r="H239" s="153" t="s">
        <v>3</v>
      </c>
      <c r="L239" s="152"/>
      <c r="M239" s="155"/>
      <c r="N239" s="156"/>
      <c r="O239" s="156"/>
      <c r="P239" s="156"/>
      <c r="Q239" s="156"/>
      <c r="R239" s="156"/>
      <c r="S239" s="156"/>
      <c r="T239" s="157"/>
      <c r="AT239" s="153" t="s">
        <v>181</v>
      </c>
      <c r="AU239" s="153" t="s">
        <v>79</v>
      </c>
      <c r="AV239" s="13" t="s">
        <v>76</v>
      </c>
      <c r="AW239" s="13" t="s">
        <v>31</v>
      </c>
      <c r="AX239" s="13" t="s">
        <v>70</v>
      </c>
      <c r="AY239" s="153" t="s">
        <v>173</v>
      </c>
    </row>
    <row r="240" spans="1:65" s="13" customFormat="1">
      <c r="B240" s="152"/>
      <c r="D240" s="148" t="s">
        <v>181</v>
      </c>
      <c r="E240" s="153" t="s">
        <v>3</v>
      </c>
      <c r="F240" s="154" t="s">
        <v>887</v>
      </c>
      <c r="H240" s="153" t="s">
        <v>3</v>
      </c>
      <c r="L240" s="152"/>
      <c r="M240" s="155"/>
      <c r="N240" s="156"/>
      <c r="O240" s="156"/>
      <c r="P240" s="156"/>
      <c r="Q240" s="156"/>
      <c r="R240" s="156"/>
      <c r="S240" s="156"/>
      <c r="T240" s="157"/>
      <c r="AT240" s="153" t="s">
        <v>181</v>
      </c>
      <c r="AU240" s="153" t="s">
        <v>79</v>
      </c>
      <c r="AV240" s="13" t="s">
        <v>76</v>
      </c>
      <c r="AW240" s="13" t="s">
        <v>31</v>
      </c>
      <c r="AX240" s="13" t="s">
        <v>70</v>
      </c>
      <c r="AY240" s="153" t="s">
        <v>173</v>
      </c>
    </row>
    <row r="241" spans="1:65" s="14" customFormat="1">
      <c r="B241" s="158"/>
      <c r="D241" s="148" t="s">
        <v>181</v>
      </c>
      <c r="E241" s="159" t="s">
        <v>3</v>
      </c>
      <c r="F241" s="160" t="s">
        <v>888</v>
      </c>
      <c r="H241" s="161">
        <v>0.38800000000000001</v>
      </c>
      <c r="L241" s="158"/>
      <c r="M241" s="162"/>
      <c r="N241" s="163"/>
      <c r="O241" s="163"/>
      <c r="P241" s="163"/>
      <c r="Q241" s="163"/>
      <c r="R241" s="163"/>
      <c r="S241" s="163"/>
      <c r="T241" s="164"/>
      <c r="AT241" s="159" t="s">
        <v>181</v>
      </c>
      <c r="AU241" s="159" t="s">
        <v>79</v>
      </c>
      <c r="AV241" s="14" t="s">
        <v>79</v>
      </c>
      <c r="AW241" s="14" t="s">
        <v>31</v>
      </c>
      <c r="AX241" s="14" t="s">
        <v>70</v>
      </c>
      <c r="AY241" s="159" t="s">
        <v>173</v>
      </c>
    </row>
    <row r="242" spans="1:65" s="15" customFormat="1">
      <c r="B242" s="165"/>
      <c r="D242" s="148" t="s">
        <v>181</v>
      </c>
      <c r="E242" s="166" t="s">
        <v>3</v>
      </c>
      <c r="F242" s="167" t="s">
        <v>188</v>
      </c>
      <c r="H242" s="168">
        <v>0.38800000000000001</v>
      </c>
      <c r="L242" s="165"/>
      <c r="M242" s="169"/>
      <c r="N242" s="170"/>
      <c r="O242" s="170"/>
      <c r="P242" s="170"/>
      <c r="Q242" s="170"/>
      <c r="R242" s="170"/>
      <c r="S242" s="170"/>
      <c r="T242" s="171"/>
      <c r="AT242" s="166" t="s">
        <v>181</v>
      </c>
      <c r="AU242" s="166" t="s">
        <v>79</v>
      </c>
      <c r="AV242" s="15" t="s">
        <v>178</v>
      </c>
      <c r="AW242" s="15" t="s">
        <v>31</v>
      </c>
      <c r="AX242" s="15" t="s">
        <v>76</v>
      </c>
      <c r="AY242" s="166" t="s">
        <v>173</v>
      </c>
    </row>
    <row r="243" spans="1:65" s="12" customFormat="1" ht="22.9" customHeight="1">
      <c r="B243" s="123"/>
      <c r="D243" s="124" t="s">
        <v>69</v>
      </c>
      <c r="E243" s="133" t="s">
        <v>178</v>
      </c>
      <c r="F243" s="133" t="s">
        <v>323</v>
      </c>
      <c r="J243" s="134">
        <f>BK243</f>
        <v>0</v>
      </c>
      <c r="L243" s="123"/>
      <c r="M243" s="127"/>
      <c r="N243" s="128"/>
      <c r="O243" s="128"/>
      <c r="P243" s="129">
        <f>SUM(P244:P260)</f>
        <v>8.9699980000000004</v>
      </c>
      <c r="Q243" s="128"/>
      <c r="R243" s="129">
        <f>SUM(R244:R260)</f>
        <v>3.883667328</v>
      </c>
      <c r="S243" s="128"/>
      <c r="T243" s="130">
        <f>SUM(T244:T260)</f>
        <v>0</v>
      </c>
      <c r="AR243" s="124" t="s">
        <v>76</v>
      </c>
      <c r="AT243" s="131" t="s">
        <v>69</v>
      </c>
      <c r="AU243" s="131" t="s">
        <v>76</v>
      </c>
      <c r="AY243" s="124" t="s">
        <v>173</v>
      </c>
      <c r="BK243" s="132">
        <f>SUM(BK244:BK260)</f>
        <v>0</v>
      </c>
    </row>
    <row r="244" spans="1:65" s="2" customFormat="1" ht="21.75" customHeight="1">
      <c r="A244" s="30"/>
      <c r="B244" s="135"/>
      <c r="C244" s="136" t="s">
        <v>311</v>
      </c>
      <c r="D244" s="136" t="s">
        <v>175</v>
      </c>
      <c r="E244" s="137" t="s">
        <v>642</v>
      </c>
      <c r="F244" s="138" t="s">
        <v>643</v>
      </c>
      <c r="G244" s="139" t="s">
        <v>176</v>
      </c>
      <c r="H244" s="140">
        <v>20.364999999999998</v>
      </c>
      <c r="I244" s="141"/>
      <c r="J244" s="141">
        <f>ROUND(I244*H244,2)</f>
        <v>0</v>
      </c>
      <c r="K244" s="138" t="s">
        <v>177</v>
      </c>
      <c r="L244" s="31"/>
      <c r="M244" s="142" t="s">
        <v>3</v>
      </c>
      <c r="N244" s="143" t="s">
        <v>41</v>
      </c>
      <c r="O244" s="144">
        <v>0.16600000000000001</v>
      </c>
      <c r="P244" s="144">
        <f>O244*H244</f>
        <v>3.3805899999999998</v>
      </c>
      <c r="Q244" s="144">
        <v>0</v>
      </c>
      <c r="R244" s="144">
        <f>Q244*H244</f>
        <v>0</v>
      </c>
      <c r="S244" s="144">
        <v>0</v>
      </c>
      <c r="T244" s="145">
        <f>S244*H244</f>
        <v>0</v>
      </c>
      <c r="U244" s="30"/>
      <c r="V244" s="30"/>
      <c r="W244" s="30"/>
      <c r="X244" s="30"/>
      <c r="Y244" s="30"/>
      <c r="Z244" s="30"/>
      <c r="AA244" s="30"/>
      <c r="AB244" s="30"/>
      <c r="AC244" s="30"/>
      <c r="AD244" s="30"/>
      <c r="AE244" s="30"/>
      <c r="AR244" s="146" t="s">
        <v>178</v>
      </c>
      <c r="AT244" s="146" t="s">
        <v>175</v>
      </c>
      <c r="AU244" s="146" t="s">
        <v>79</v>
      </c>
      <c r="AY244" s="18" t="s">
        <v>173</v>
      </c>
      <c r="BE244" s="147">
        <f>IF(N244="základní",J244,0)</f>
        <v>0</v>
      </c>
      <c r="BF244" s="147">
        <f>IF(N244="snížená",J244,0)</f>
        <v>0</v>
      </c>
      <c r="BG244" s="147">
        <f>IF(N244="zákl. přenesená",J244,0)</f>
        <v>0</v>
      </c>
      <c r="BH244" s="147">
        <f>IF(N244="sníž. přenesená",J244,0)</f>
        <v>0</v>
      </c>
      <c r="BI244" s="147">
        <f>IF(N244="nulová",J244,0)</f>
        <v>0</v>
      </c>
      <c r="BJ244" s="18" t="s">
        <v>76</v>
      </c>
      <c r="BK244" s="147">
        <f>ROUND(I244*H244,2)</f>
        <v>0</v>
      </c>
      <c r="BL244" s="18" t="s">
        <v>178</v>
      </c>
      <c r="BM244" s="146" t="s">
        <v>889</v>
      </c>
    </row>
    <row r="245" spans="1:65" s="2" customFormat="1" ht="185.25">
      <c r="A245" s="30"/>
      <c r="B245" s="31"/>
      <c r="C245" s="30"/>
      <c r="D245" s="148" t="s">
        <v>179</v>
      </c>
      <c r="E245" s="30"/>
      <c r="F245" s="149" t="s">
        <v>327</v>
      </c>
      <c r="G245" s="30"/>
      <c r="H245" s="30"/>
      <c r="I245" s="30"/>
      <c r="J245" s="30"/>
      <c r="K245" s="30"/>
      <c r="L245" s="31"/>
      <c r="M245" s="150"/>
      <c r="N245" s="151"/>
      <c r="O245" s="51"/>
      <c r="P245" s="51"/>
      <c r="Q245" s="51"/>
      <c r="R245" s="51"/>
      <c r="S245" s="51"/>
      <c r="T245" s="52"/>
      <c r="U245" s="30"/>
      <c r="V245" s="30"/>
      <c r="W245" s="30"/>
      <c r="X245" s="30"/>
      <c r="Y245" s="30"/>
      <c r="Z245" s="30"/>
      <c r="AA245" s="30"/>
      <c r="AB245" s="30"/>
      <c r="AC245" s="30"/>
      <c r="AD245" s="30"/>
      <c r="AE245" s="30"/>
      <c r="AT245" s="18" t="s">
        <v>179</v>
      </c>
      <c r="AU245" s="18" t="s">
        <v>79</v>
      </c>
    </row>
    <row r="246" spans="1:65" s="13" customFormat="1" ht="22.5">
      <c r="B246" s="152"/>
      <c r="D246" s="148" t="s">
        <v>181</v>
      </c>
      <c r="E246" s="153" t="s">
        <v>3</v>
      </c>
      <c r="F246" s="154" t="s">
        <v>192</v>
      </c>
      <c r="H246" s="153" t="s">
        <v>3</v>
      </c>
      <c r="L246" s="152"/>
      <c r="M246" s="155"/>
      <c r="N246" s="156"/>
      <c r="O246" s="156"/>
      <c r="P246" s="156"/>
      <c r="Q246" s="156"/>
      <c r="R246" s="156"/>
      <c r="S246" s="156"/>
      <c r="T246" s="157"/>
      <c r="AT246" s="153" t="s">
        <v>181</v>
      </c>
      <c r="AU246" s="153" t="s">
        <v>79</v>
      </c>
      <c r="AV246" s="13" t="s">
        <v>76</v>
      </c>
      <c r="AW246" s="13" t="s">
        <v>31</v>
      </c>
      <c r="AX246" s="13" t="s">
        <v>70</v>
      </c>
      <c r="AY246" s="153" t="s">
        <v>173</v>
      </c>
    </row>
    <row r="247" spans="1:65" s="13" customFormat="1">
      <c r="B247" s="152"/>
      <c r="D247" s="148" t="s">
        <v>181</v>
      </c>
      <c r="E247" s="153" t="s">
        <v>3</v>
      </c>
      <c r="F247" s="154" t="s">
        <v>890</v>
      </c>
      <c r="H247" s="153" t="s">
        <v>3</v>
      </c>
      <c r="L247" s="152"/>
      <c r="M247" s="155"/>
      <c r="N247" s="156"/>
      <c r="O247" s="156"/>
      <c r="P247" s="156"/>
      <c r="Q247" s="156"/>
      <c r="R247" s="156"/>
      <c r="S247" s="156"/>
      <c r="T247" s="157"/>
      <c r="AT247" s="153" t="s">
        <v>181</v>
      </c>
      <c r="AU247" s="153" t="s">
        <v>79</v>
      </c>
      <c r="AV247" s="13" t="s">
        <v>76</v>
      </c>
      <c r="AW247" s="13" t="s">
        <v>31</v>
      </c>
      <c r="AX247" s="13" t="s">
        <v>70</v>
      </c>
      <c r="AY247" s="153" t="s">
        <v>173</v>
      </c>
    </row>
    <row r="248" spans="1:65" s="14" customFormat="1">
      <c r="B248" s="158"/>
      <c r="D248" s="148" t="s">
        <v>181</v>
      </c>
      <c r="E248" s="159" t="s">
        <v>3</v>
      </c>
      <c r="F248" s="160" t="s">
        <v>891</v>
      </c>
      <c r="H248" s="161">
        <v>11.55</v>
      </c>
      <c r="L248" s="158"/>
      <c r="M248" s="162"/>
      <c r="N248" s="163"/>
      <c r="O248" s="163"/>
      <c r="P248" s="163"/>
      <c r="Q248" s="163"/>
      <c r="R248" s="163"/>
      <c r="S248" s="163"/>
      <c r="T248" s="164"/>
      <c r="AT248" s="159" t="s">
        <v>181</v>
      </c>
      <c r="AU248" s="159" t="s">
        <v>79</v>
      </c>
      <c r="AV248" s="14" t="s">
        <v>79</v>
      </c>
      <c r="AW248" s="14" t="s">
        <v>31</v>
      </c>
      <c r="AX248" s="14" t="s">
        <v>70</v>
      </c>
      <c r="AY248" s="159" t="s">
        <v>173</v>
      </c>
    </row>
    <row r="249" spans="1:65" s="14" customFormat="1">
      <c r="B249" s="158"/>
      <c r="D249" s="148" t="s">
        <v>181</v>
      </c>
      <c r="E249" s="159" t="s">
        <v>3</v>
      </c>
      <c r="F249" s="160" t="s">
        <v>892</v>
      </c>
      <c r="H249" s="161">
        <v>5.915</v>
      </c>
      <c r="L249" s="158"/>
      <c r="M249" s="162"/>
      <c r="N249" s="163"/>
      <c r="O249" s="163"/>
      <c r="P249" s="163"/>
      <c r="Q249" s="163"/>
      <c r="R249" s="163"/>
      <c r="S249" s="163"/>
      <c r="T249" s="164"/>
      <c r="AT249" s="159" t="s">
        <v>181</v>
      </c>
      <c r="AU249" s="159" t="s">
        <v>79</v>
      </c>
      <c r="AV249" s="14" t="s">
        <v>79</v>
      </c>
      <c r="AW249" s="14" t="s">
        <v>31</v>
      </c>
      <c r="AX249" s="14" t="s">
        <v>70</v>
      </c>
      <c r="AY249" s="159" t="s">
        <v>173</v>
      </c>
    </row>
    <row r="250" spans="1:65" s="14" customFormat="1">
      <c r="B250" s="158"/>
      <c r="D250" s="148" t="s">
        <v>181</v>
      </c>
      <c r="E250" s="159" t="s">
        <v>3</v>
      </c>
      <c r="F250" s="160" t="s">
        <v>893</v>
      </c>
      <c r="H250" s="161">
        <v>2.9</v>
      </c>
      <c r="L250" s="158"/>
      <c r="M250" s="162"/>
      <c r="N250" s="163"/>
      <c r="O250" s="163"/>
      <c r="P250" s="163"/>
      <c r="Q250" s="163"/>
      <c r="R250" s="163"/>
      <c r="S250" s="163"/>
      <c r="T250" s="164"/>
      <c r="AT250" s="159" t="s">
        <v>181</v>
      </c>
      <c r="AU250" s="159" t="s">
        <v>79</v>
      </c>
      <c r="AV250" s="14" t="s">
        <v>79</v>
      </c>
      <c r="AW250" s="14" t="s">
        <v>31</v>
      </c>
      <c r="AX250" s="14" t="s">
        <v>70</v>
      </c>
      <c r="AY250" s="159" t="s">
        <v>173</v>
      </c>
    </row>
    <row r="251" spans="1:65" s="15" customFormat="1">
      <c r="B251" s="165"/>
      <c r="D251" s="148" t="s">
        <v>181</v>
      </c>
      <c r="E251" s="166" t="s">
        <v>3</v>
      </c>
      <c r="F251" s="167" t="s">
        <v>188</v>
      </c>
      <c r="H251" s="168">
        <v>20.364999999999998</v>
      </c>
      <c r="L251" s="165"/>
      <c r="M251" s="169"/>
      <c r="N251" s="170"/>
      <c r="O251" s="170"/>
      <c r="P251" s="170"/>
      <c r="Q251" s="170"/>
      <c r="R251" s="170"/>
      <c r="S251" s="170"/>
      <c r="T251" s="171"/>
      <c r="AT251" s="166" t="s">
        <v>181</v>
      </c>
      <c r="AU251" s="166" t="s">
        <v>79</v>
      </c>
      <c r="AV251" s="15" t="s">
        <v>178</v>
      </c>
      <c r="AW251" s="15" t="s">
        <v>31</v>
      </c>
      <c r="AX251" s="15" t="s">
        <v>76</v>
      </c>
      <c r="AY251" s="166" t="s">
        <v>173</v>
      </c>
    </row>
    <row r="252" spans="1:65" s="2" customFormat="1" ht="21.75" customHeight="1">
      <c r="A252" s="30"/>
      <c r="B252" s="135"/>
      <c r="C252" s="136" t="s">
        <v>312</v>
      </c>
      <c r="D252" s="136" t="s">
        <v>175</v>
      </c>
      <c r="E252" s="137" t="s">
        <v>652</v>
      </c>
      <c r="F252" s="138" t="s">
        <v>653</v>
      </c>
      <c r="G252" s="139" t="s">
        <v>176</v>
      </c>
      <c r="H252" s="140">
        <v>3.2160000000000002</v>
      </c>
      <c r="I252" s="141"/>
      <c r="J252" s="141">
        <f>ROUND(I252*H252,2)</f>
        <v>0</v>
      </c>
      <c r="K252" s="138" t="s">
        <v>177</v>
      </c>
      <c r="L252" s="31"/>
      <c r="M252" s="142" t="s">
        <v>3</v>
      </c>
      <c r="N252" s="143" t="s">
        <v>41</v>
      </c>
      <c r="O252" s="144">
        <v>0.248</v>
      </c>
      <c r="P252" s="144">
        <f>O252*H252</f>
        <v>0.79756800000000005</v>
      </c>
      <c r="Q252" s="144">
        <v>0.49562400000000001</v>
      </c>
      <c r="R252" s="144">
        <f>Q252*H252</f>
        <v>1.5939267840000002</v>
      </c>
      <c r="S252" s="144">
        <v>0</v>
      </c>
      <c r="T252" s="145">
        <f>S252*H252</f>
        <v>0</v>
      </c>
      <c r="U252" s="30"/>
      <c r="V252" s="30"/>
      <c r="W252" s="30"/>
      <c r="X252" s="30"/>
      <c r="Y252" s="30"/>
      <c r="Z252" s="30"/>
      <c r="AA252" s="30"/>
      <c r="AB252" s="30"/>
      <c r="AC252" s="30"/>
      <c r="AD252" s="30"/>
      <c r="AE252" s="30"/>
      <c r="AR252" s="146" t="s">
        <v>178</v>
      </c>
      <c r="AT252" s="146" t="s">
        <v>175</v>
      </c>
      <c r="AU252" s="146" t="s">
        <v>79</v>
      </c>
      <c r="AY252" s="18" t="s">
        <v>173</v>
      </c>
      <c r="BE252" s="147">
        <f>IF(N252="základní",J252,0)</f>
        <v>0</v>
      </c>
      <c r="BF252" s="147">
        <f>IF(N252="snížená",J252,0)</f>
        <v>0</v>
      </c>
      <c r="BG252" s="147">
        <f>IF(N252="zákl. přenesená",J252,0)</f>
        <v>0</v>
      </c>
      <c r="BH252" s="147">
        <f>IF(N252="sníž. přenesená",J252,0)</f>
        <v>0</v>
      </c>
      <c r="BI252" s="147">
        <f>IF(N252="nulová",J252,0)</f>
        <v>0</v>
      </c>
      <c r="BJ252" s="18" t="s">
        <v>76</v>
      </c>
      <c r="BK252" s="147">
        <f>ROUND(I252*H252,2)</f>
        <v>0</v>
      </c>
      <c r="BL252" s="18" t="s">
        <v>178</v>
      </c>
      <c r="BM252" s="146" t="s">
        <v>894</v>
      </c>
    </row>
    <row r="253" spans="1:65" s="2" customFormat="1" ht="185.25">
      <c r="A253" s="30"/>
      <c r="B253" s="31"/>
      <c r="C253" s="30"/>
      <c r="D253" s="148" t="s">
        <v>179</v>
      </c>
      <c r="E253" s="30"/>
      <c r="F253" s="149" t="s">
        <v>327</v>
      </c>
      <c r="G253" s="30"/>
      <c r="H253" s="30"/>
      <c r="I253" s="30"/>
      <c r="J253" s="30"/>
      <c r="K253" s="30"/>
      <c r="L253" s="31"/>
      <c r="M253" s="150"/>
      <c r="N253" s="151"/>
      <c r="O253" s="51"/>
      <c r="P253" s="51"/>
      <c r="Q253" s="51"/>
      <c r="R253" s="51"/>
      <c r="S253" s="51"/>
      <c r="T253" s="52"/>
      <c r="U253" s="30"/>
      <c r="V253" s="30"/>
      <c r="W253" s="30"/>
      <c r="X253" s="30"/>
      <c r="Y253" s="30"/>
      <c r="Z253" s="30"/>
      <c r="AA253" s="30"/>
      <c r="AB253" s="30"/>
      <c r="AC253" s="30"/>
      <c r="AD253" s="30"/>
      <c r="AE253" s="30"/>
      <c r="AT253" s="18" t="s">
        <v>179</v>
      </c>
      <c r="AU253" s="18" t="s">
        <v>79</v>
      </c>
    </row>
    <row r="254" spans="1:65" s="13" customFormat="1">
      <c r="B254" s="152"/>
      <c r="D254" s="148" t="s">
        <v>181</v>
      </c>
      <c r="E254" s="153" t="s">
        <v>3</v>
      </c>
      <c r="F254" s="154" t="s">
        <v>630</v>
      </c>
      <c r="H254" s="153" t="s">
        <v>3</v>
      </c>
      <c r="L254" s="152"/>
      <c r="M254" s="155"/>
      <c r="N254" s="156"/>
      <c r="O254" s="156"/>
      <c r="P254" s="156"/>
      <c r="Q254" s="156"/>
      <c r="R254" s="156"/>
      <c r="S254" s="156"/>
      <c r="T254" s="157"/>
      <c r="AT254" s="153" t="s">
        <v>181</v>
      </c>
      <c r="AU254" s="153" t="s">
        <v>79</v>
      </c>
      <c r="AV254" s="13" t="s">
        <v>76</v>
      </c>
      <c r="AW254" s="13" t="s">
        <v>31</v>
      </c>
      <c r="AX254" s="13" t="s">
        <v>70</v>
      </c>
      <c r="AY254" s="153" t="s">
        <v>173</v>
      </c>
    </row>
    <row r="255" spans="1:65" s="14" customFormat="1">
      <c r="B255" s="158"/>
      <c r="D255" s="148" t="s">
        <v>181</v>
      </c>
      <c r="E255" s="159" t="s">
        <v>3</v>
      </c>
      <c r="F255" s="160" t="s">
        <v>895</v>
      </c>
      <c r="H255" s="161">
        <v>3.2160000000000002</v>
      </c>
      <c r="L255" s="158"/>
      <c r="M255" s="162"/>
      <c r="N255" s="163"/>
      <c r="O255" s="163"/>
      <c r="P255" s="163"/>
      <c r="Q255" s="163"/>
      <c r="R255" s="163"/>
      <c r="S255" s="163"/>
      <c r="T255" s="164"/>
      <c r="AT255" s="159" t="s">
        <v>181</v>
      </c>
      <c r="AU255" s="159" t="s">
        <v>79</v>
      </c>
      <c r="AV255" s="14" t="s">
        <v>79</v>
      </c>
      <c r="AW255" s="14" t="s">
        <v>31</v>
      </c>
      <c r="AX255" s="14" t="s">
        <v>70</v>
      </c>
      <c r="AY255" s="159" t="s">
        <v>173</v>
      </c>
    </row>
    <row r="256" spans="1:65" s="15" customFormat="1">
      <c r="B256" s="165"/>
      <c r="D256" s="148" t="s">
        <v>181</v>
      </c>
      <c r="E256" s="166" t="s">
        <v>3</v>
      </c>
      <c r="F256" s="167" t="s">
        <v>188</v>
      </c>
      <c r="H256" s="168">
        <v>3.2160000000000002</v>
      </c>
      <c r="L256" s="165"/>
      <c r="M256" s="169"/>
      <c r="N256" s="170"/>
      <c r="O256" s="170"/>
      <c r="P256" s="170"/>
      <c r="Q256" s="170"/>
      <c r="R256" s="170"/>
      <c r="S256" s="170"/>
      <c r="T256" s="171"/>
      <c r="AT256" s="166" t="s">
        <v>181</v>
      </c>
      <c r="AU256" s="166" t="s">
        <v>79</v>
      </c>
      <c r="AV256" s="15" t="s">
        <v>178</v>
      </c>
      <c r="AW256" s="15" t="s">
        <v>31</v>
      </c>
      <c r="AX256" s="15" t="s">
        <v>76</v>
      </c>
      <c r="AY256" s="166" t="s">
        <v>173</v>
      </c>
    </row>
    <row r="257" spans="1:65" s="2" customFormat="1" ht="44.25" customHeight="1">
      <c r="A257" s="30"/>
      <c r="B257" s="135"/>
      <c r="C257" s="136" t="s">
        <v>313</v>
      </c>
      <c r="D257" s="136" t="s">
        <v>175</v>
      </c>
      <c r="E257" s="137" t="s">
        <v>339</v>
      </c>
      <c r="F257" s="138" t="s">
        <v>340</v>
      </c>
      <c r="G257" s="139" t="s">
        <v>176</v>
      </c>
      <c r="H257" s="140">
        <v>3.2160000000000002</v>
      </c>
      <c r="I257" s="141"/>
      <c r="J257" s="141">
        <f>ROUND(I257*H257,2)</f>
        <v>0</v>
      </c>
      <c r="K257" s="138" t="s">
        <v>177</v>
      </c>
      <c r="L257" s="31"/>
      <c r="M257" s="142" t="s">
        <v>3</v>
      </c>
      <c r="N257" s="143" t="s">
        <v>41</v>
      </c>
      <c r="O257" s="144">
        <v>1.49</v>
      </c>
      <c r="P257" s="144">
        <f>O257*H257</f>
        <v>4.7918400000000005</v>
      </c>
      <c r="Q257" s="144">
        <v>0.71198399999999995</v>
      </c>
      <c r="R257" s="144">
        <f>Q257*H257</f>
        <v>2.2897405439999998</v>
      </c>
      <c r="S257" s="144">
        <v>0</v>
      </c>
      <c r="T257" s="145">
        <f>S257*H257</f>
        <v>0</v>
      </c>
      <c r="U257" s="30"/>
      <c r="V257" s="30"/>
      <c r="W257" s="30"/>
      <c r="X257" s="30"/>
      <c r="Y257" s="30"/>
      <c r="Z257" s="30"/>
      <c r="AA257" s="30"/>
      <c r="AB257" s="30"/>
      <c r="AC257" s="30"/>
      <c r="AD257" s="30"/>
      <c r="AE257" s="30"/>
      <c r="AR257" s="146" t="s">
        <v>178</v>
      </c>
      <c r="AT257" s="146" t="s">
        <v>175</v>
      </c>
      <c r="AU257" s="146" t="s">
        <v>79</v>
      </c>
      <c r="AY257" s="18" t="s">
        <v>173</v>
      </c>
      <c r="BE257" s="147">
        <f>IF(N257="základní",J257,0)</f>
        <v>0</v>
      </c>
      <c r="BF257" s="147">
        <f>IF(N257="snížená",J257,0)</f>
        <v>0</v>
      </c>
      <c r="BG257" s="147">
        <f>IF(N257="zákl. přenesená",J257,0)</f>
        <v>0</v>
      </c>
      <c r="BH257" s="147">
        <f>IF(N257="sníž. přenesená",J257,0)</f>
        <v>0</v>
      </c>
      <c r="BI257" s="147">
        <f>IF(N257="nulová",J257,0)</f>
        <v>0</v>
      </c>
      <c r="BJ257" s="18" t="s">
        <v>76</v>
      </c>
      <c r="BK257" s="147">
        <f>ROUND(I257*H257,2)</f>
        <v>0</v>
      </c>
      <c r="BL257" s="18" t="s">
        <v>178</v>
      </c>
      <c r="BM257" s="146" t="s">
        <v>896</v>
      </c>
    </row>
    <row r="258" spans="1:65" s="13" customFormat="1">
      <c r="B258" s="152"/>
      <c r="D258" s="148" t="s">
        <v>181</v>
      </c>
      <c r="E258" s="153" t="s">
        <v>3</v>
      </c>
      <c r="F258" s="154" t="s">
        <v>244</v>
      </c>
      <c r="H258" s="153" t="s">
        <v>3</v>
      </c>
      <c r="L258" s="152"/>
      <c r="M258" s="155"/>
      <c r="N258" s="156"/>
      <c r="O258" s="156"/>
      <c r="P258" s="156"/>
      <c r="Q258" s="156"/>
      <c r="R258" s="156"/>
      <c r="S258" s="156"/>
      <c r="T258" s="157"/>
      <c r="AT258" s="153" t="s">
        <v>181</v>
      </c>
      <c r="AU258" s="153" t="s">
        <v>79</v>
      </c>
      <c r="AV258" s="13" t="s">
        <v>76</v>
      </c>
      <c r="AW258" s="13" t="s">
        <v>31</v>
      </c>
      <c r="AX258" s="13" t="s">
        <v>70</v>
      </c>
      <c r="AY258" s="153" t="s">
        <v>173</v>
      </c>
    </row>
    <row r="259" spans="1:65" s="14" customFormat="1" ht="22.5">
      <c r="B259" s="158"/>
      <c r="D259" s="148" t="s">
        <v>181</v>
      </c>
      <c r="E259" s="159" t="s">
        <v>3</v>
      </c>
      <c r="F259" s="160" t="s">
        <v>897</v>
      </c>
      <c r="H259" s="161">
        <v>3.2160000000000002</v>
      </c>
      <c r="L259" s="158"/>
      <c r="M259" s="162"/>
      <c r="N259" s="163"/>
      <c r="O259" s="163"/>
      <c r="P259" s="163"/>
      <c r="Q259" s="163"/>
      <c r="R259" s="163"/>
      <c r="S259" s="163"/>
      <c r="T259" s="164"/>
      <c r="AT259" s="159" t="s">
        <v>181</v>
      </c>
      <c r="AU259" s="159" t="s">
        <v>79</v>
      </c>
      <c r="AV259" s="14" t="s">
        <v>79</v>
      </c>
      <c r="AW259" s="14" t="s">
        <v>31</v>
      </c>
      <c r="AX259" s="14" t="s">
        <v>70</v>
      </c>
      <c r="AY259" s="159" t="s">
        <v>173</v>
      </c>
    </row>
    <row r="260" spans="1:65" s="15" customFormat="1">
      <c r="B260" s="165"/>
      <c r="D260" s="148" t="s">
        <v>181</v>
      </c>
      <c r="E260" s="166" t="s">
        <v>3</v>
      </c>
      <c r="F260" s="167" t="s">
        <v>188</v>
      </c>
      <c r="H260" s="168">
        <v>3.2160000000000002</v>
      </c>
      <c r="L260" s="165"/>
      <c r="M260" s="169"/>
      <c r="N260" s="170"/>
      <c r="O260" s="170"/>
      <c r="P260" s="170"/>
      <c r="Q260" s="170"/>
      <c r="R260" s="170"/>
      <c r="S260" s="170"/>
      <c r="T260" s="171"/>
      <c r="AT260" s="166" t="s">
        <v>181</v>
      </c>
      <c r="AU260" s="166" t="s">
        <v>79</v>
      </c>
      <c r="AV260" s="15" t="s">
        <v>178</v>
      </c>
      <c r="AW260" s="15" t="s">
        <v>31</v>
      </c>
      <c r="AX260" s="15" t="s">
        <v>76</v>
      </c>
      <c r="AY260" s="166" t="s">
        <v>173</v>
      </c>
    </row>
    <row r="261" spans="1:65" s="12" customFormat="1" ht="22.9" customHeight="1">
      <c r="B261" s="123"/>
      <c r="D261" s="124" t="s">
        <v>69</v>
      </c>
      <c r="E261" s="133" t="s">
        <v>197</v>
      </c>
      <c r="F261" s="133" t="s">
        <v>342</v>
      </c>
      <c r="J261" s="134">
        <f>BK261</f>
        <v>0</v>
      </c>
      <c r="L261" s="123"/>
      <c r="M261" s="127"/>
      <c r="N261" s="128"/>
      <c r="O261" s="128"/>
      <c r="P261" s="129">
        <f>SUM(P262:P280)</f>
        <v>45.936783000000005</v>
      </c>
      <c r="Q261" s="128"/>
      <c r="R261" s="129">
        <f>SUM(R262:R280)</f>
        <v>11.992000000000001</v>
      </c>
      <c r="S261" s="128"/>
      <c r="T261" s="130">
        <f>SUM(T262:T280)</f>
        <v>74.851200000000006</v>
      </c>
      <c r="AR261" s="124" t="s">
        <v>76</v>
      </c>
      <c r="AT261" s="131" t="s">
        <v>69</v>
      </c>
      <c r="AU261" s="131" t="s">
        <v>76</v>
      </c>
      <c r="AY261" s="124" t="s">
        <v>173</v>
      </c>
      <c r="BK261" s="132">
        <f>SUM(BK262:BK280)</f>
        <v>0</v>
      </c>
    </row>
    <row r="262" spans="1:65" s="2" customFormat="1" ht="21.75" customHeight="1">
      <c r="A262" s="30"/>
      <c r="B262" s="135"/>
      <c r="C262" s="136" t="s">
        <v>317</v>
      </c>
      <c r="D262" s="136" t="s">
        <v>175</v>
      </c>
      <c r="E262" s="137" t="s">
        <v>665</v>
      </c>
      <c r="F262" s="138" t="s">
        <v>666</v>
      </c>
      <c r="G262" s="139" t="s">
        <v>200</v>
      </c>
      <c r="H262" s="140">
        <v>5.8929999999999998</v>
      </c>
      <c r="I262" s="141"/>
      <c r="J262" s="141">
        <f>ROUND(I262*H262,2)</f>
        <v>0</v>
      </c>
      <c r="K262" s="138" t="s">
        <v>177</v>
      </c>
      <c r="L262" s="31"/>
      <c r="M262" s="142" t="s">
        <v>3</v>
      </c>
      <c r="N262" s="143" t="s">
        <v>41</v>
      </c>
      <c r="O262" s="144">
        <v>0.53100000000000003</v>
      </c>
      <c r="P262" s="144">
        <f>O262*H262</f>
        <v>3.1291830000000003</v>
      </c>
      <c r="Q262" s="144">
        <v>0</v>
      </c>
      <c r="R262" s="144">
        <f>Q262*H262</f>
        <v>0</v>
      </c>
      <c r="S262" s="144">
        <v>0</v>
      </c>
      <c r="T262" s="145">
        <f>S262*H262</f>
        <v>0</v>
      </c>
      <c r="U262" s="30"/>
      <c r="V262" s="30"/>
      <c r="W262" s="30"/>
      <c r="X262" s="30"/>
      <c r="Y262" s="30"/>
      <c r="Z262" s="30"/>
      <c r="AA262" s="30"/>
      <c r="AB262" s="30"/>
      <c r="AC262" s="30"/>
      <c r="AD262" s="30"/>
      <c r="AE262" s="30"/>
      <c r="AR262" s="146" t="s">
        <v>178</v>
      </c>
      <c r="AT262" s="146" t="s">
        <v>175</v>
      </c>
      <c r="AU262" s="146" t="s">
        <v>79</v>
      </c>
      <c r="AY262" s="18" t="s">
        <v>173</v>
      </c>
      <c r="BE262" s="147">
        <f>IF(N262="základní",J262,0)</f>
        <v>0</v>
      </c>
      <c r="BF262" s="147">
        <f>IF(N262="snížená",J262,0)</f>
        <v>0</v>
      </c>
      <c r="BG262" s="147">
        <f>IF(N262="zákl. přenesená",J262,0)</f>
        <v>0</v>
      </c>
      <c r="BH262" s="147">
        <f>IF(N262="sníž. přenesená",J262,0)</f>
        <v>0</v>
      </c>
      <c r="BI262" s="147">
        <f>IF(N262="nulová",J262,0)</f>
        <v>0</v>
      </c>
      <c r="BJ262" s="18" t="s">
        <v>76</v>
      </c>
      <c r="BK262" s="147">
        <f>ROUND(I262*H262,2)</f>
        <v>0</v>
      </c>
      <c r="BL262" s="18" t="s">
        <v>178</v>
      </c>
      <c r="BM262" s="146" t="s">
        <v>898</v>
      </c>
    </row>
    <row r="263" spans="1:65" s="2" customFormat="1" ht="97.5">
      <c r="A263" s="30"/>
      <c r="B263" s="31"/>
      <c r="C263" s="30"/>
      <c r="D263" s="148" t="s">
        <v>179</v>
      </c>
      <c r="E263" s="30"/>
      <c r="F263" s="149" t="s">
        <v>668</v>
      </c>
      <c r="G263" s="30"/>
      <c r="H263" s="30"/>
      <c r="I263" s="30"/>
      <c r="J263" s="30"/>
      <c r="K263" s="30"/>
      <c r="L263" s="31"/>
      <c r="M263" s="150"/>
      <c r="N263" s="151"/>
      <c r="O263" s="51"/>
      <c r="P263" s="51"/>
      <c r="Q263" s="51"/>
      <c r="R263" s="51"/>
      <c r="S263" s="51"/>
      <c r="T263" s="52"/>
      <c r="U263" s="30"/>
      <c r="V263" s="30"/>
      <c r="W263" s="30"/>
      <c r="X263" s="30"/>
      <c r="Y263" s="30"/>
      <c r="Z263" s="30"/>
      <c r="AA263" s="30"/>
      <c r="AB263" s="30"/>
      <c r="AC263" s="30"/>
      <c r="AD263" s="30"/>
      <c r="AE263" s="30"/>
      <c r="AT263" s="18" t="s">
        <v>179</v>
      </c>
      <c r="AU263" s="18" t="s">
        <v>79</v>
      </c>
    </row>
    <row r="264" spans="1:65" s="13" customFormat="1">
      <c r="B264" s="152"/>
      <c r="D264" s="148" t="s">
        <v>181</v>
      </c>
      <c r="E264" s="153" t="s">
        <v>3</v>
      </c>
      <c r="F264" s="154" t="s">
        <v>669</v>
      </c>
      <c r="H264" s="153" t="s">
        <v>3</v>
      </c>
      <c r="L264" s="152"/>
      <c r="M264" s="155"/>
      <c r="N264" s="156"/>
      <c r="O264" s="156"/>
      <c r="P264" s="156"/>
      <c r="Q264" s="156"/>
      <c r="R264" s="156"/>
      <c r="S264" s="156"/>
      <c r="T264" s="157"/>
      <c r="AT264" s="153" t="s">
        <v>181</v>
      </c>
      <c r="AU264" s="153" t="s">
        <v>79</v>
      </c>
      <c r="AV264" s="13" t="s">
        <v>76</v>
      </c>
      <c r="AW264" s="13" t="s">
        <v>31</v>
      </c>
      <c r="AX264" s="13" t="s">
        <v>70</v>
      </c>
      <c r="AY264" s="153" t="s">
        <v>173</v>
      </c>
    </row>
    <row r="265" spans="1:65" s="14" customFormat="1">
      <c r="B265" s="158"/>
      <c r="D265" s="148" t="s">
        <v>181</v>
      </c>
      <c r="E265" s="159" t="s">
        <v>3</v>
      </c>
      <c r="F265" s="160" t="s">
        <v>899</v>
      </c>
      <c r="H265" s="161">
        <v>5.8929999999999998</v>
      </c>
      <c r="L265" s="158"/>
      <c r="M265" s="162"/>
      <c r="N265" s="163"/>
      <c r="O265" s="163"/>
      <c r="P265" s="163"/>
      <c r="Q265" s="163"/>
      <c r="R265" s="163"/>
      <c r="S265" s="163"/>
      <c r="T265" s="164"/>
      <c r="AT265" s="159" t="s">
        <v>181</v>
      </c>
      <c r="AU265" s="159" t="s">
        <v>79</v>
      </c>
      <c r="AV265" s="14" t="s">
        <v>79</v>
      </c>
      <c r="AW265" s="14" t="s">
        <v>31</v>
      </c>
      <c r="AX265" s="14" t="s">
        <v>76</v>
      </c>
      <c r="AY265" s="159" t="s">
        <v>173</v>
      </c>
    </row>
    <row r="266" spans="1:65" s="2" customFormat="1" ht="16.5" customHeight="1">
      <c r="A266" s="30"/>
      <c r="B266" s="135"/>
      <c r="C266" s="172" t="s">
        <v>319</v>
      </c>
      <c r="D266" s="172" t="s">
        <v>246</v>
      </c>
      <c r="E266" s="173" t="s">
        <v>671</v>
      </c>
      <c r="F266" s="174" t="s">
        <v>672</v>
      </c>
      <c r="G266" s="175" t="s">
        <v>239</v>
      </c>
      <c r="H266" s="176">
        <v>11.992000000000001</v>
      </c>
      <c r="I266" s="177"/>
      <c r="J266" s="177">
        <f>ROUND(I266*H266,2)</f>
        <v>0</v>
      </c>
      <c r="K266" s="174" t="s">
        <v>177</v>
      </c>
      <c r="L266" s="178"/>
      <c r="M266" s="179" t="s">
        <v>3</v>
      </c>
      <c r="N266" s="180" t="s">
        <v>41</v>
      </c>
      <c r="O266" s="144">
        <v>0</v>
      </c>
      <c r="P266" s="144">
        <f>O266*H266</f>
        <v>0</v>
      </c>
      <c r="Q266" s="144">
        <v>1</v>
      </c>
      <c r="R266" s="144">
        <f>Q266*H266</f>
        <v>11.992000000000001</v>
      </c>
      <c r="S266" s="144">
        <v>0</v>
      </c>
      <c r="T266" s="145">
        <f>S266*H266</f>
        <v>0</v>
      </c>
      <c r="U266" s="30"/>
      <c r="V266" s="30"/>
      <c r="W266" s="30"/>
      <c r="X266" s="30"/>
      <c r="Y266" s="30"/>
      <c r="Z266" s="30"/>
      <c r="AA266" s="30"/>
      <c r="AB266" s="30"/>
      <c r="AC266" s="30"/>
      <c r="AD266" s="30"/>
      <c r="AE266" s="30"/>
      <c r="AR266" s="146" t="s">
        <v>211</v>
      </c>
      <c r="AT266" s="146" t="s">
        <v>246</v>
      </c>
      <c r="AU266" s="146" t="s">
        <v>79</v>
      </c>
      <c r="AY266" s="18" t="s">
        <v>173</v>
      </c>
      <c r="BE266" s="147">
        <f>IF(N266="základní",J266,0)</f>
        <v>0</v>
      </c>
      <c r="BF266" s="147">
        <f>IF(N266="snížená",J266,0)</f>
        <v>0</v>
      </c>
      <c r="BG266" s="147">
        <f>IF(N266="zákl. přenesená",J266,0)</f>
        <v>0</v>
      </c>
      <c r="BH266" s="147">
        <f>IF(N266="sníž. přenesená",J266,0)</f>
        <v>0</v>
      </c>
      <c r="BI266" s="147">
        <f>IF(N266="nulová",J266,0)</f>
        <v>0</v>
      </c>
      <c r="BJ266" s="18" t="s">
        <v>76</v>
      </c>
      <c r="BK266" s="147">
        <f>ROUND(I266*H266,2)</f>
        <v>0</v>
      </c>
      <c r="BL266" s="18" t="s">
        <v>178</v>
      </c>
      <c r="BM266" s="146" t="s">
        <v>900</v>
      </c>
    </row>
    <row r="267" spans="1:65" s="14" customFormat="1">
      <c r="B267" s="158"/>
      <c r="D267" s="148" t="s">
        <v>181</v>
      </c>
      <c r="F267" s="160" t="s">
        <v>901</v>
      </c>
      <c r="H267" s="161">
        <v>11.992000000000001</v>
      </c>
      <c r="L267" s="158"/>
      <c r="M267" s="162"/>
      <c r="N267" s="163"/>
      <c r="O267" s="163"/>
      <c r="P267" s="163"/>
      <c r="Q267" s="163"/>
      <c r="R267" s="163"/>
      <c r="S267" s="163"/>
      <c r="T267" s="164"/>
      <c r="AT267" s="159" t="s">
        <v>181</v>
      </c>
      <c r="AU267" s="159" t="s">
        <v>79</v>
      </c>
      <c r="AV267" s="14" t="s">
        <v>79</v>
      </c>
      <c r="AW267" s="14" t="s">
        <v>4</v>
      </c>
      <c r="AX267" s="14" t="s">
        <v>76</v>
      </c>
      <c r="AY267" s="159" t="s">
        <v>173</v>
      </c>
    </row>
    <row r="268" spans="1:65" s="2" customFormat="1" ht="55.5" customHeight="1">
      <c r="A268" s="30"/>
      <c r="B268" s="135"/>
      <c r="C268" s="136" t="s">
        <v>321</v>
      </c>
      <c r="D268" s="136" t="s">
        <v>175</v>
      </c>
      <c r="E268" s="137" t="s">
        <v>344</v>
      </c>
      <c r="F268" s="138" t="s">
        <v>345</v>
      </c>
      <c r="G268" s="139" t="s">
        <v>200</v>
      </c>
      <c r="H268" s="140">
        <v>41.4</v>
      </c>
      <c r="I268" s="141"/>
      <c r="J268" s="141">
        <f>ROUND(I268*H268,2)</f>
        <v>0</v>
      </c>
      <c r="K268" s="138" t="s">
        <v>177</v>
      </c>
      <c r="L268" s="31"/>
      <c r="M268" s="142" t="s">
        <v>3</v>
      </c>
      <c r="N268" s="143" t="s">
        <v>41</v>
      </c>
      <c r="O268" s="144">
        <v>0.28199999999999997</v>
      </c>
      <c r="P268" s="144">
        <f>O268*H268</f>
        <v>11.674799999999998</v>
      </c>
      <c r="Q268" s="144">
        <v>0</v>
      </c>
      <c r="R268" s="144">
        <f>Q268*H268</f>
        <v>0</v>
      </c>
      <c r="S268" s="144">
        <v>1.8080000000000001</v>
      </c>
      <c r="T268" s="145">
        <f>S268*H268</f>
        <v>74.851200000000006</v>
      </c>
      <c r="U268" s="30"/>
      <c r="V268" s="30"/>
      <c r="W268" s="30"/>
      <c r="X268" s="30"/>
      <c r="Y268" s="30"/>
      <c r="Z268" s="30"/>
      <c r="AA268" s="30"/>
      <c r="AB268" s="30"/>
      <c r="AC268" s="30"/>
      <c r="AD268" s="30"/>
      <c r="AE268" s="30"/>
      <c r="AR268" s="146" t="s">
        <v>178</v>
      </c>
      <c r="AT268" s="146" t="s">
        <v>175</v>
      </c>
      <c r="AU268" s="146" t="s">
        <v>79</v>
      </c>
      <c r="AY268" s="18" t="s">
        <v>173</v>
      </c>
      <c r="BE268" s="147">
        <f>IF(N268="základní",J268,0)</f>
        <v>0</v>
      </c>
      <c r="BF268" s="147">
        <f>IF(N268="snížená",J268,0)</f>
        <v>0</v>
      </c>
      <c r="BG268" s="147">
        <f>IF(N268="zákl. přenesená",J268,0)</f>
        <v>0</v>
      </c>
      <c r="BH268" s="147">
        <f>IF(N268="sníž. přenesená",J268,0)</f>
        <v>0</v>
      </c>
      <c r="BI268" s="147">
        <f>IF(N268="nulová",J268,0)</f>
        <v>0</v>
      </c>
      <c r="BJ268" s="18" t="s">
        <v>76</v>
      </c>
      <c r="BK268" s="147">
        <f>ROUND(I268*H268,2)</f>
        <v>0</v>
      </c>
      <c r="BL268" s="18" t="s">
        <v>178</v>
      </c>
      <c r="BM268" s="146" t="s">
        <v>902</v>
      </c>
    </row>
    <row r="269" spans="1:65" s="2" customFormat="1" ht="48.75">
      <c r="A269" s="30"/>
      <c r="B269" s="31"/>
      <c r="C269" s="30"/>
      <c r="D269" s="148" t="s">
        <v>179</v>
      </c>
      <c r="E269" s="30"/>
      <c r="F269" s="149" t="s">
        <v>346</v>
      </c>
      <c r="G269" s="30"/>
      <c r="H269" s="30"/>
      <c r="I269" s="30"/>
      <c r="J269" s="30"/>
      <c r="K269" s="30"/>
      <c r="L269" s="31"/>
      <c r="M269" s="150"/>
      <c r="N269" s="151"/>
      <c r="O269" s="51"/>
      <c r="P269" s="51"/>
      <c r="Q269" s="51"/>
      <c r="R269" s="51"/>
      <c r="S269" s="51"/>
      <c r="T269" s="52"/>
      <c r="U269" s="30"/>
      <c r="V269" s="30"/>
      <c r="W269" s="30"/>
      <c r="X269" s="30"/>
      <c r="Y269" s="30"/>
      <c r="Z269" s="30"/>
      <c r="AA269" s="30"/>
      <c r="AB269" s="30"/>
      <c r="AC269" s="30"/>
      <c r="AD269" s="30"/>
      <c r="AE269" s="30"/>
      <c r="AT269" s="18" t="s">
        <v>179</v>
      </c>
      <c r="AU269" s="18" t="s">
        <v>79</v>
      </c>
    </row>
    <row r="270" spans="1:65" s="13" customFormat="1">
      <c r="B270" s="152"/>
      <c r="D270" s="148" t="s">
        <v>181</v>
      </c>
      <c r="E270" s="153" t="s">
        <v>3</v>
      </c>
      <c r="F270" s="154" t="s">
        <v>903</v>
      </c>
      <c r="H270" s="153" t="s">
        <v>3</v>
      </c>
      <c r="L270" s="152"/>
      <c r="M270" s="155"/>
      <c r="N270" s="156"/>
      <c r="O270" s="156"/>
      <c r="P270" s="156"/>
      <c r="Q270" s="156"/>
      <c r="R270" s="156"/>
      <c r="S270" s="156"/>
      <c r="T270" s="157"/>
      <c r="AT270" s="153" t="s">
        <v>181</v>
      </c>
      <c r="AU270" s="153" t="s">
        <v>79</v>
      </c>
      <c r="AV270" s="13" t="s">
        <v>76</v>
      </c>
      <c r="AW270" s="13" t="s">
        <v>31</v>
      </c>
      <c r="AX270" s="13" t="s">
        <v>70</v>
      </c>
      <c r="AY270" s="153" t="s">
        <v>173</v>
      </c>
    </row>
    <row r="271" spans="1:65" s="14" customFormat="1">
      <c r="B271" s="158"/>
      <c r="D271" s="148" t="s">
        <v>181</v>
      </c>
      <c r="E271" s="159" t="s">
        <v>3</v>
      </c>
      <c r="F271" s="160" t="s">
        <v>904</v>
      </c>
      <c r="H271" s="161">
        <v>41.4</v>
      </c>
      <c r="L271" s="158"/>
      <c r="M271" s="162"/>
      <c r="N271" s="163"/>
      <c r="O271" s="163"/>
      <c r="P271" s="163"/>
      <c r="Q271" s="163"/>
      <c r="R271" s="163"/>
      <c r="S271" s="163"/>
      <c r="T271" s="164"/>
      <c r="AT271" s="159" t="s">
        <v>181</v>
      </c>
      <c r="AU271" s="159" t="s">
        <v>79</v>
      </c>
      <c r="AV271" s="14" t="s">
        <v>79</v>
      </c>
      <c r="AW271" s="14" t="s">
        <v>31</v>
      </c>
      <c r="AX271" s="14" t="s">
        <v>70</v>
      </c>
      <c r="AY271" s="159" t="s">
        <v>173</v>
      </c>
    </row>
    <row r="272" spans="1:65" s="15" customFormat="1">
      <c r="B272" s="165"/>
      <c r="D272" s="148" t="s">
        <v>181</v>
      </c>
      <c r="E272" s="166" t="s">
        <v>3</v>
      </c>
      <c r="F272" s="167" t="s">
        <v>188</v>
      </c>
      <c r="H272" s="168">
        <v>41.4</v>
      </c>
      <c r="L272" s="165"/>
      <c r="M272" s="169"/>
      <c r="N272" s="170"/>
      <c r="O272" s="170"/>
      <c r="P272" s="170"/>
      <c r="Q272" s="170"/>
      <c r="R272" s="170"/>
      <c r="S272" s="170"/>
      <c r="T272" s="171"/>
      <c r="AT272" s="166" t="s">
        <v>181</v>
      </c>
      <c r="AU272" s="166" t="s">
        <v>79</v>
      </c>
      <c r="AV272" s="15" t="s">
        <v>178</v>
      </c>
      <c r="AW272" s="15" t="s">
        <v>31</v>
      </c>
      <c r="AX272" s="15" t="s">
        <v>76</v>
      </c>
      <c r="AY272" s="166" t="s">
        <v>173</v>
      </c>
    </row>
    <row r="273" spans="1:65" s="2" customFormat="1" ht="33" customHeight="1">
      <c r="A273" s="30"/>
      <c r="B273" s="135"/>
      <c r="C273" s="136" t="s">
        <v>322</v>
      </c>
      <c r="D273" s="136" t="s">
        <v>175</v>
      </c>
      <c r="E273" s="137" t="s">
        <v>348</v>
      </c>
      <c r="F273" s="138" t="s">
        <v>349</v>
      </c>
      <c r="G273" s="139" t="s">
        <v>200</v>
      </c>
      <c r="H273" s="140">
        <v>41.4</v>
      </c>
      <c r="I273" s="141"/>
      <c r="J273" s="141">
        <f>ROUND(I273*H273,2)</f>
        <v>0</v>
      </c>
      <c r="K273" s="138" t="s">
        <v>177</v>
      </c>
      <c r="L273" s="31"/>
      <c r="M273" s="142" t="s">
        <v>3</v>
      </c>
      <c r="N273" s="143" t="s">
        <v>41</v>
      </c>
      <c r="O273" s="144">
        <v>0.63900000000000001</v>
      </c>
      <c r="P273" s="144">
        <f>O273*H273</f>
        <v>26.454599999999999</v>
      </c>
      <c r="Q273" s="144">
        <v>0</v>
      </c>
      <c r="R273" s="144">
        <f>Q273*H273</f>
        <v>0</v>
      </c>
      <c r="S273" s="144">
        <v>0</v>
      </c>
      <c r="T273" s="145">
        <f>S273*H273</f>
        <v>0</v>
      </c>
      <c r="U273" s="30"/>
      <c r="V273" s="30"/>
      <c r="W273" s="30"/>
      <c r="X273" s="30"/>
      <c r="Y273" s="30"/>
      <c r="Z273" s="30"/>
      <c r="AA273" s="30"/>
      <c r="AB273" s="30"/>
      <c r="AC273" s="30"/>
      <c r="AD273" s="30"/>
      <c r="AE273" s="30"/>
      <c r="AR273" s="146" t="s">
        <v>178</v>
      </c>
      <c r="AT273" s="146" t="s">
        <v>175</v>
      </c>
      <c r="AU273" s="146" t="s">
        <v>79</v>
      </c>
      <c r="AY273" s="18" t="s">
        <v>173</v>
      </c>
      <c r="BE273" s="147">
        <f>IF(N273="základní",J273,0)</f>
        <v>0</v>
      </c>
      <c r="BF273" s="147">
        <f>IF(N273="snížená",J273,0)</f>
        <v>0</v>
      </c>
      <c r="BG273" s="147">
        <f>IF(N273="zákl. přenesená",J273,0)</f>
        <v>0</v>
      </c>
      <c r="BH273" s="147">
        <f>IF(N273="sníž. přenesená",J273,0)</f>
        <v>0</v>
      </c>
      <c r="BI273" s="147">
        <f>IF(N273="nulová",J273,0)</f>
        <v>0</v>
      </c>
      <c r="BJ273" s="18" t="s">
        <v>76</v>
      </c>
      <c r="BK273" s="147">
        <f>ROUND(I273*H273,2)</f>
        <v>0</v>
      </c>
      <c r="BL273" s="18" t="s">
        <v>178</v>
      </c>
      <c r="BM273" s="146" t="s">
        <v>905</v>
      </c>
    </row>
    <row r="274" spans="1:65" s="2" customFormat="1" ht="156">
      <c r="A274" s="30"/>
      <c r="B274" s="31"/>
      <c r="C274" s="30"/>
      <c r="D274" s="148" t="s">
        <v>179</v>
      </c>
      <c r="E274" s="30"/>
      <c r="F274" s="149" t="s">
        <v>350</v>
      </c>
      <c r="G274" s="30"/>
      <c r="H274" s="30"/>
      <c r="I274" s="30"/>
      <c r="J274" s="30"/>
      <c r="K274" s="30"/>
      <c r="L274" s="31"/>
      <c r="M274" s="150"/>
      <c r="N274" s="151"/>
      <c r="O274" s="51"/>
      <c r="P274" s="51"/>
      <c r="Q274" s="51"/>
      <c r="R274" s="51"/>
      <c r="S274" s="51"/>
      <c r="T274" s="52"/>
      <c r="U274" s="30"/>
      <c r="V274" s="30"/>
      <c r="W274" s="30"/>
      <c r="X274" s="30"/>
      <c r="Y274" s="30"/>
      <c r="Z274" s="30"/>
      <c r="AA274" s="30"/>
      <c r="AB274" s="30"/>
      <c r="AC274" s="30"/>
      <c r="AD274" s="30"/>
      <c r="AE274" s="30"/>
      <c r="AT274" s="18" t="s">
        <v>179</v>
      </c>
      <c r="AU274" s="18" t="s">
        <v>79</v>
      </c>
    </row>
    <row r="275" spans="1:65" s="13" customFormat="1">
      <c r="B275" s="152"/>
      <c r="D275" s="148" t="s">
        <v>181</v>
      </c>
      <c r="E275" s="153" t="s">
        <v>3</v>
      </c>
      <c r="F275" s="154" t="s">
        <v>351</v>
      </c>
      <c r="H275" s="153" t="s">
        <v>3</v>
      </c>
      <c r="L275" s="152"/>
      <c r="M275" s="155"/>
      <c r="N275" s="156"/>
      <c r="O275" s="156"/>
      <c r="P275" s="156"/>
      <c r="Q275" s="156"/>
      <c r="R275" s="156"/>
      <c r="S275" s="156"/>
      <c r="T275" s="157"/>
      <c r="AT275" s="153" t="s">
        <v>181</v>
      </c>
      <c r="AU275" s="153" t="s">
        <v>79</v>
      </c>
      <c r="AV275" s="13" t="s">
        <v>76</v>
      </c>
      <c r="AW275" s="13" t="s">
        <v>31</v>
      </c>
      <c r="AX275" s="13" t="s">
        <v>70</v>
      </c>
      <c r="AY275" s="153" t="s">
        <v>173</v>
      </c>
    </row>
    <row r="276" spans="1:65" s="14" customFormat="1">
      <c r="B276" s="158"/>
      <c r="D276" s="148" t="s">
        <v>181</v>
      </c>
      <c r="E276" s="159" t="s">
        <v>3</v>
      </c>
      <c r="F276" s="160" t="s">
        <v>906</v>
      </c>
      <c r="H276" s="161">
        <v>41.4</v>
      </c>
      <c r="L276" s="158"/>
      <c r="M276" s="162"/>
      <c r="N276" s="163"/>
      <c r="O276" s="163"/>
      <c r="P276" s="163"/>
      <c r="Q276" s="163"/>
      <c r="R276" s="163"/>
      <c r="S276" s="163"/>
      <c r="T276" s="164"/>
      <c r="AT276" s="159" t="s">
        <v>181</v>
      </c>
      <c r="AU276" s="159" t="s">
        <v>79</v>
      </c>
      <c r="AV276" s="14" t="s">
        <v>79</v>
      </c>
      <c r="AW276" s="14" t="s">
        <v>31</v>
      </c>
      <c r="AX276" s="14" t="s">
        <v>76</v>
      </c>
      <c r="AY276" s="159" t="s">
        <v>173</v>
      </c>
    </row>
    <row r="277" spans="1:65" s="2" customFormat="1" ht="21.75" customHeight="1">
      <c r="A277" s="30"/>
      <c r="B277" s="135"/>
      <c r="C277" s="136" t="s">
        <v>324</v>
      </c>
      <c r="D277" s="136" t="s">
        <v>175</v>
      </c>
      <c r="E277" s="137" t="s">
        <v>353</v>
      </c>
      <c r="F277" s="138" t="s">
        <v>354</v>
      </c>
      <c r="G277" s="139" t="s">
        <v>200</v>
      </c>
      <c r="H277" s="140">
        <v>41.4</v>
      </c>
      <c r="I277" s="141"/>
      <c r="J277" s="141">
        <f>ROUND(I277*H277,2)</f>
        <v>0</v>
      </c>
      <c r="K277" s="138" t="s">
        <v>177</v>
      </c>
      <c r="L277" s="31"/>
      <c r="M277" s="142" t="s">
        <v>3</v>
      </c>
      <c r="N277" s="143" t="s">
        <v>41</v>
      </c>
      <c r="O277" s="144">
        <v>0.113</v>
      </c>
      <c r="P277" s="144">
        <f>O277*H277</f>
        <v>4.6782000000000004</v>
      </c>
      <c r="Q277" s="144">
        <v>0</v>
      </c>
      <c r="R277" s="144">
        <f>Q277*H277</f>
        <v>0</v>
      </c>
      <c r="S277" s="144">
        <v>0</v>
      </c>
      <c r="T277" s="145">
        <f>S277*H277</f>
        <v>0</v>
      </c>
      <c r="U277" s="30"/>
      <c r="V277" s="30"/>
      <c r="W277" s="30"/>
      <c r="X277" s="30"/>
      <c r="Y277" s="30"/>
      <c r="Z277" s="30"/>
      <c r="AA277" s="30"/>
      <c r="AB277" s="30"/>
      <c r="AC277" s="30"/>
      <c r="AD277" s="30"/>
      <c r="AE277" s="30"/>
      <c r="AR277" s="146" t="s">
        <v>178</v>
      </c>
      <c r="AT277" s="146" t="s">
        <v>175</v>
      </c>
      <c r="AU277" s="146" t="s">
        <v>79</v>
      </c>
      <c r="AY277" s="18" t="s">
        <v>173</v>
      </c>
      <c r="BE277" s="147">
        <f>IF(N277="základní",J277,0)</f>
        <v>0</v>
      </c>
      <c r="BF277" s="147">
        <f>IF(N277="snížená",J277,0)</f>
        <v>0</v>
      </c>
      <c r="BG277" s="147">
        <f>IF(N277="zákl. přenesená",J277,0)</f>
        <v>0</v>
      </c>
      <c r="BH277" s="147">
        <f>IF(N277="sníž. přenesená",J277,0)</f>
        <v>0</v>
      </c>
      <c r="BI277" s="147">
        <f>IF(N277="nulová",J277,0)</f>
        <v>0</v>
      </c>
      <c r="BJ277" s="18" t="s">
        <v>76</v>
      </c>
      <c r="BK277" s="147">
        <f>ROUND(I277*H277,2)</f>
        <v>0</v>
      </c>
      <c r="BL277" s="18" t="s">
        <v>178</v>
      </c>
      <c r="BM277" s="146" t="s">
        <v>907</v>
      </c>
    </row>
    <row r="278" spans="1:65" s="2" customFormat="1" ht="156">
      <c r="A278" s="30"/>
      <c r="B278" s="31"/>
      <c r="C278" s="30"/>
      <c r="D278" s="148" t="s">
        <v>179</v>
      </c>
      <c r="E278" s="30"/>
      <c r="F278" s="149" t="s">
        <v>350</v>
      </c>
      <c r="G278" s="30"/>
      <c r="H278" s="30"/>
      <c r="I278" s="30"/>
      <c r="J278" s="30"/>
      <c r="K278" s="30"/>
      <c r="L278" s="31"/>
      <c r="M278" s="150"/>
      <c r="N278" s="151"/>
      <c r="O278" s="51"/>
      <c r="P278" s="51"/>
      <c r="Q278" s="51"/>
      <c r="R278" s="51"/>
      <c r="S278" s="51"/>
      <c r="T278" s="52"/>
      <c r="U278" s="30"/>
      <c r="V278" s="30"/>
      <c r="W278" s="30"/>
      <c r="X278" s="30"/>
      <c r="Y278" s="30"/>
      <c r="Z278" s="30"/>
      <c r="AA278" s="30"/>
      <c r="AB278" s="30"/>
      <c r="AC278" s="30"/>
      <c r="AD278" s="30"/>
      <c r="AE278" s="30"/>
      <c r="AT278" s="18" t="s">
        <v>179</v>
      </c>
      <c r="AU278" s="18" t="s">
        <v>79</v>
      </c>
    </row>
    <row r="279" spans="1:65" s="14" customFormat="1">
      <c r="B279" s="158"/>
      <c r="D279" s="148" t="s">
        <v>181</v>
      </c>
      <c r="E279" s="159" t="s">
        <v>3</v>
      </c>
      <c r="F279" s="160" t="s">
        <v>908</v>
      </c>
      <c r="H279" s="161">
        <v>41.4</v>
      </c>
      <c r="L279" s="158"/>
      <c r="M279" s="162"/>
      <c r="N279" s="163"/>
      <c r="O279" s="163"/>
      <c r="P279" s="163"/>
      <c r="Q279" s="163"/>
      <c r="R279" s="163"/>
      <c r="S279" s="163"/>
      <c r="T279" s="164"/>
      <c r="AT279" s="159" t="s">
        <v>181</v>
      </c>
      <c r="AU279" s="159" t="s">
        <v>79</v>
      </c>
      <c r="AV279" s="14" t="s">
        <v>79</v>
      </c>
      <c r="AW279" s="14" t="s">
        <v>31</v>
      </c>
      <c r="AX279" s="14" t="s">
        <v>70</v>
      </c>
      <c r="AY279" s="159" t="s">
        <v>173</v>
      </c>
    </row>
    <row r="280" spans="1:65" s="15" customFormat="1">
      <c r="B280" s="165"/>
      <c r="D280" s="148" t="s">
        <v>181</v>
      </c>
      <c r="E280" s="166" t="s">
        <v>3</v>
      </c>
      <c r="F280" s="167" t="s">
        <v>188</v>
      </c>
      <c r="H280" s="168">
        <v>41.4</v>
      </c>
      <c r="L280" s="165"/>
      <c r="M280" s="169"/>
      <c r="N280" s="170"/>
      <c r="O280" s="170"/>
      <c r="P280" s="170"/>
      <c r="Q280" s="170"/>
      <c r="R280" s="170"/>
      <c r="S280" s="170"/>
      <c r="T280" s="171"/>
      <c r="AT280" s="166" t="s">
        <v>181</v>
      </c>
      <c r="AU280" s="166" t="s">
        <v>79</v>
      </c>
      <c r="AV280" s="15" t="s">
        <v>178</v>
      </c>
      <c r="AW280" s="15" t="s">
        <v>31</v>
      </c>
      <c r="AX280" s="15" t="s">
        <v>76</v>
      </c>
      <c r="AY280" s="166" t="s">
        <v>173</v>
      </c>
    </row>
    <row r="281" spans="1:65" s="12" customFormat="1" ht="22.9" customHeight="1">
      <c r="B281" s="123"/>
      <c r="D281" s="124" t="s">
        <v>69</v>
      </c>
      <c r="E281" s="133" t="s">
        <v>211</v>
      </c>
      <c r="F281" s="133" t="s">
        <v>367</v>
      </c>
      <c r="J281" s="134">
        <f>BK281</f>
        <v>0</v>
      </c>
      <c r="L281" s="123"/>
      <c r="M281" s="127"/>
      <c r="N281" s="128"/>
      <c r="O281" s="128"/>
      <c r="P281" s="129">
        <f>SUM(P282:P310)</f>
        <v>48.341814999999997</v>
      </c>
      <c r="Q281" s="128"/>
      <c r="R281" s="129">
        <f>SUM(R282:R310)</f>
        <v>1.62855572</v>
      </c>
      <c r="S281" s="128"/>
      <c r="T281" s="130">
        <f>SUM(T282:T310)</f>
        <v>0</v>
      </c>
      <c r="AR281" s="124" t="s">
        <v>76</v>
      </c>
      <c r="AT281" s="131" t="s">
        <v>69</v>
      </c>
      <c r="AU281" s="131" t="s">
        <v>76</v>
      </c>
      <c r="AY281" s="124" t="s">
        <v>173</v>
      </c>
      <c r="BK281" s="132">
        <f>SUM(BK282:BK310)</f>
        <v>0</v>
      </c>
    </row>
    <row r="282" spans="1:65" s="2" customFormat="1" ht="33" customHeight="1">
      <c r="A282" s="30"/>
      <c r="B282" s="135"/>
      <c r="C282" s="136" t="s">
        <v>329</v>
      </c>
      <c r="D282" s="136" t="s">
        <v>175</v>
      </c>
      <c r="E282" s="137" t="s">
        <v>909</v>
      </c>
      <c r="F282" s="138" t="s">
        <v>910</v>
      </c>
      <c r="G282" s="139" t="s">
        <v>200</v>
      </c>
      <c r="H282" s="140">
        <v>3.5470000000000002</v>
      </c>
      <c r="I282" s="141"/>
      <c r="J282" s="141">
        <f>ROUND(I282*H282,2)</f>
        <v>0</v>
      </c>
      <c r="K282" s="138" t="s">
        <v>177</v>
      </c>
      <c r="L282" s="31"/>
      <c r="M282" s="142" t="s">
        <v>3</v>
      </c>
      <c r="N282" s="143" t="s">
        <v>41</v>
      </c>
      <c r="O282" s="144">
        <v>2.5609999999999999</v>
      </c>
      <c r="P282" s="144">
        <f>O282*H282</f>
        <v>9.0838669999999997</v>
      </c>
      <c r="Q282" s="144">
        <v>0</v>
      </c>
      <c r="R282" s="144">
        <f>Q282*H282</f>
        <v>0</v>
      </c>
      <c r="S282" s="144">
        <v>0</v>
      </c>
      <c r="T282" s="145">
        <f>S282*H282</f>
        <v>0</v>
      </c>
      <c r="U282" s="30"/>
      <c r="V282" s="30"/>
      <c r="W282" s="30"/>
      <c r="X282" s="30"/>
      <c r="Y282" s="30"/>
      <c r="Z282" s="30"/>
      <c r="AA282" s="30"/>
      <c r="AB282" s="30"/>
      <c r="AC282" s="30"/>
      <c r="AD282" s="30"/>
      <c r="AE282" s="30"/>
      <c r="AR282" s="146" t="s">
        <v>178</v>
      </c>
      <c r="AT282" s="146" t="s">
        <v>175</v>
      </c>
      <c r="AU282" s="146" t="s">
        <v>79</v>
      </c>
      <c r="AY282" s="18" t="s">
        <v>173</v>
      </c>
      <c r="BE282" s="147">
        <f>IF(N282="základní",J282,0)</f>
        <v>0</v>
      </c>
      <c r="BF282" s="147">
        <f>IF(N282="snížená",J282,0)</f>
        <v>0</v>
      </c>
      <c r="BG282" s="147">
        <f>IF(N282="zákl. přenesená",J282,0)</f>
        <v>0</v>
      </c>
      <c r="BH282" s="147">
        <f>IF(N282="sníž. přenesená",J282,0)</f>
        <v>0</v>
      </c>
      <c r="BI282" s="147">
        <f>IF(N282="nulová",J282,0)</f>
        <v>0</v>
      </c>
      <c r="BJ282" s="18" t="s">
        <v>76</v>
      </c>
      <c r="BK282" s="147">
        <f>ROUND(I282*H282,2)</f>
        <v>0</v>
      </c>
      <c r="BL282" s="18" t="s">
        <v>178</v>
      </c>
      <c r="BM282" s="146" t="s">
        <v>911</v>
      </c>
    </row>
    <row r="283" spans="1:65" s="2" customFormat="1" ht="68.25">
      <c r="A283" s="30"/>
      <c r="B283" s="31"/>
      <c r="C283" s="30"/>
      <c r="D283" s="148" t="s">
        <v>179</v>
      </c>
      <c r="E283" s="30"/>
      <c r="F283" s="149" t="s">
        <v>912</v>
      </c>
      <c r="G283" s="30"/>
      <c r="H283" s="30"/>
      <c r="I283" s="30"/>
      <c r="J283" s="30"/>
      <c r="K283" s="30"/>
      <c r="L283" s="31"/>
      <c r="M283" s="150"/>
      <c r="N283" s="151"/>
      <c r="O283" s="51"/>
      <c r="P283" s="51"/>
      <c r="Q283" s="51"/>
      <c r="R283" s="51"/>
      <c r="S283" s="51"/>
      <c r="T283" s="52"/>
      <c r="U283" s="30"/>
      <c r="V283" s="30"/>
      <c r="W283" s="30"/>
      <c r="X283" s="30"/>
      <c r="Y283" s="30"/>
      <c r="Z283" s="30"/>
      <c r="AA283" s="30"/>
      <c r="AB283" s="30"/>
      <c r="AC283" s="30"/>
      <c r="AD283" s="30"/>
      <c r="AE283" s="30"/>
      <c r="AT283" s="18" t="s">
        <v>179</v>
      </c>
      <c r="AU283" s="18" t="s">
        <v>79</v>
      </c>
    </row>
    <row r="284" spans="1:65" s="13" customFormat="1">
      <c r="B284" s="152"/>
      <c r="D284" s="148" t="s">
        <v>181</v>
      </c>
      <c r="E284" s="153" t="s">
        <v>3</v>
      </c>
      <c r="F284" s="154" t="s">
        <v>913</v>
      </c>
      <c r="H284" s="153" t="s">
        <v>3</v>
      </c>
      <c r="L284" s="152"/>
      <c r="M284" s="155"/>
      <c r="N284" s="156"/>
      <c r="O284" s="156"/>
      <c r="P284" s="156"/>
      <c r="Q284" s="156"/>
      <c r="R284" s="156"/>
      <c r="S284" s="156"/>
      <c r="T284" s="157"/>
      <c r="AT284" s="153" t="s">
        <v>181</v>
      </c>
      <c r="AU284" s="153" t="s">
        <v>79</v>
      </c>
      <c r="AV284" s="13" t="s">
        <v>76</v>
      </c>
      <c r="AW284" s="13" t="s">
        <v>31</v>
      </c>
      <c r="AX284" s="13" t="s">
        <v>70</v>
      </c>
      <c r="AY284" s="153" t="s">
        <v>173</v>
      </c>
    </row>
    <row r="285" spans="1:65" s="14" customFormat="1">
      <c r="B285" s="158"/>
      <c r="D285" s="148" t="s">
        <v>181</v>
      </c>
      <c r="E285" s="159" t="s">
        <v>3</v>
      </c>
      <c r="F285" s="160" t="s">
        <v>914</v>
      </c>
      <c r="H285" s="161">
        <v>3.5619999999999998</v>
      </c>
      <c r="L285" s="158"/>
      <c r="M285" s="162"/>
      <c r="N285" s="163"/>
      <c r="O285" s="163"/>
      <c r="P285" s="163"/>
      <c r="Q285" s="163"/>
      <c r="R285" s="163"/>
      <c r="S285" s="163"/>
      <c r="T285" s="164"/>
      <c r="AT285" s="159" t="s">
        <v>181</v>
      </c>
      <c r="AU285" s="159" t="s">
        <v>79</v>
      </c>
      <c r="AV285" s="14" t="s">
        <v>79</v>
      </c>
      <c r="AW285" s="14" t="s">
        <v>31</v>
      </c>
      <c r="AX285" s="14" t="s">
        <v>70</v>
      </c>
      <c r="AY285" s="159" t="s">
        <v>173</v>
      </c>
    </row>
    <row r="286" spans="1:65" s="13" customFormat="1">
      <c r="B286" s="152"/>
      <c r="D286" s="148" t="s">
        <v>181</v>
      </c>
      <c r="E286" s="153" t="s">
        <v>3</v>
      </c>
      <c r="F286" s="154" t="s">
        <v>915</v>
      </c>
      <c r="H286" s="153" t="s">
        <v>3</v>
      </c>
      <c r="L286" s="152"/>
      <c r="M286" s="155"/>
      <c r="N286" s="156"/>
      <c r="O286" s="156"/>
      <c r="P286" s="156"/>
      <c r="Q286" s="156"/>
      <c r="R286" s="156"/>
      <c r="S286" s="156"/>
      <c r="T286" s="157"/>
      <c r="AT286" s="153" t="s">
        <v>181</v>
      </c>
      <c r="AU286" s="153" t="s">
        <v>79</v>
      </c>
      <c r="AV286" s="13" t="s">
        <v>76</v>
      </c>
      <c r="AW286" s="13" t="s">
        <v>31</v>
      </c>
      <c r="AX286" s="13" t="s">
        <v>70</v>
      </c>
      <c r="AY286" s="153" t="s">
        <v>173</v>
      </c>
    </row>
    <row r="287" spans="1:65" s="14" customFormat="1">
      <c r="B287" s="158"/>
      <c r="D287" s="148" t="s">
        <v>181</v>
      </c>
      <c r="E287" s="159" t="s">
        <v>3</v>
      </c>
      <c r="F287" s="160" t="s">
        <v>916</v>
      </c>
      <c r="H287" s="161">
        <v>0.26</v>
      </c>
      <c r="L287" s="158"/>
      <c r="M287" s="162"/>
      <c r="N287" s="163"/>
      <c r="O287" s="163"/>
      <c r="P287" s="163"/>
      <c r="Q287" s="163"/>
      <c r="R287" s="163"/>
      <c r="S287" s="163"/>
      <c r="T287" s="164"/>
      <c r="AT287" s="159" t="s">
        <v>181</v>
      </c>
      <c r="AU287" s="159" t="s">
        <v>79</v>
      </c>
      <c r="AV287" s="14" t="s">
        <v>79</v>
      </c>
      <c r="AW287" s="14" t="s">
        <v>31</v>
      </c>
      <c r="AX287" s="14" t="s">
        <v>70</v>
      </c>
      <c r="AY287" s="159" t="s">
        <v>173</v>
      </c>
    </row>
    <row r="288" spans="1:65" s="13" customFormat="1">
      <c r="B288" s="152"/>
      <c r="D288" s="148" t="s">
        <v>181</v>
      </c>
      <c r="E288" s="153" t="s">
        <v>3</v>
      </c>
      <c r="F288" s="154" t="s">
        <v>917</v>
      </c>
      <c r="H288" s="153" t="s">
        <v>3</v>
      </c>
      <c r="L288" s="152"/>
      <c r="M288" s="155"/>
      <c r="N288" s="156"/>
      <c r="O288" s="156"/>
      <c r="P288" s="156"/>
      <c r="Q288" s="156"/>
      <c r="R288" s="156"/>
      <c r="S288" s="156"/>
      <c r="T288" s="157"/>
      <c r="AT288" s="153" t="s">
        <v>181</v>
      </c>
      <c r="AU288" s="153" t="s">
        <v>79</v>
      </c>
      <c r="AV288" s="13" t="s">
        <v>76</v>
      </c>
      <c r="AW288" s="13" t="s">
        <v>31</v>
      </c>
      <c r="AX288" s="13" t="s">
        <v>70</v>
      </c>
      <c r="AY288" s="153" t="s">
        <v>173</v>
      </c>
    </row>
    <row r="289" spans="1:65" s="14" customFormat="1">
      <c r="B289" s="158"/>
      <c r="D289" s="148" t="s">
        <v>181</v>
      </c>
      <c r="E289" s="159" t="s">
        <v>3</v>
      </c>
      <c r="F289" s="160" t="s">
        <v>918</v>
      </c>
      <c r="H289" s="161">
        <v>-0.27500000000000002</v>
      </c>
      <c r="L289" s="158"/>
      <c r="M289" s="162"/>
      <c r="N289" s="163"/>
      <c r="O289" s="163"/>
      <c r="P289" s="163"/>
      <c r="Q289" s="163"/>
      <c r="R289" s="163"/>
      <c r="S289" s="163"/>
      <c r="T289" s="164"/>
      <c r="AT289" s="159" t="s">
        <v>181</v>
      </c>
      <c r="AU289" s="159" t="s">
        <v>79</v>
      </c>
      <c r="AV289" s="14" t="s">
        <v>79</v>
      </c>
      <c r="AW289" s="14" t="s">
        <v>31</v>
      </c>
      <c r="AX289" s="14" t="s">
        <v>70</v>
      </c>
      <c r="AY289" s="159" t="s">
        <v>173</v>
      </c>
    </row>
    <row r="290" spans="1:65" s="15" customFormat="1">
      <c r="B290" s="165"/>
      <c r="D290" s="148" t="s">
        <v>181</v>
      </c>
      <c r="E290" s="166" t="s">
        <v>3</v>
      </c>
      <c r="F290" s="167" t="s">
        <v>188</v>
      </c>
      <c r="H290" s="168">
        <v>3.5470000000000002</v>
      </c>
      <c r="L290" s="165"/>
      <c r="M290" s="169"/>
      <c r="N290" s="170"/>
      <c r="O290" s="170"/>
      <c r="P290" s="170"/>
      <c r="Q290" s="170"/>
      <c r="R290" s="170"/>
      <c r="S290" s="170"/>
      <c r="T290" s="171"/>
      <c r="AT290" s="166" t="s">
        <v>181</v>
      </c>
      <c r="AU290" s="166" t="s">
        <v>79</v>
      </c>
      <c r="AV290" s="15" t="s">
        <v>178</v>
      </c>
      <c r="AW290" s="15" t="s">
        <v>31</v>
      </c>
      <c r="AX290" s="15" t="s">
        <v>76</v>
      </c>
      <c r="AY290" s="166" t="s">
        <v>173</v>
      </c>
    </row>
    <row r="291" spans="1:65" s="2" customFormat="1" ht="44.25" customHeight="1">
      <c r="A291" s="30"/>
      <c r="B291" s="135"/>
      <c r="C291" s="136" t="s">
        <v>333</v>
      </c>
      <c r="D291" s="136" t="s">
        <v>175</v>
      </c>
      <c r="E291" s="137" t="s">
        <v>919</v>
      </c>
      <c r="F291" s="138" t="s">
        <v>920</v>
      </c>
      <c r="G291" s="139" t="s">
        <v>176</v>
      </c>
      <c r="H291" s="140">
        <v>16.988</v>
      </c>
      <c r="I291" s="141"/>
      <c r="J291" s="141">
        <f>ROUND(I291*H291,2)</f>
        <v>0</v>
      </c>
      <c r="K291" s="138" t="s">
        <v>3</v>
      </c>
      <c r="L291" s="31"/>
      <c r="M291" s="142" t="s">
        <v>3</v>
      </c>
      <c r="N291" s="143" t="s">
        <v>41</v>
      </c>
      <c r="O291" s="144">
        <v>0.9</v>
      </c>
      <c r="P291" s="144">
        <f>O291*H291</f>
        <v>15.289199999999999</v>
      </c>
      <c r="Q291" s="144">
        <v>6.6499999999999997E-3</v>
      </c>
      <c r="R291" s="144">
        <f>Q291*H291</f>
        <v>0.11297019999999999</v>
      </c>
      <c r="S291" s="144">
        <v>0</v>
      </c>
      <c r="T291" s="145">
        <f>S291*H291</f>
        <v>0</v>
      </c>
      <c r="U291" s="30"/>
      <c r="V291" s="30"/>
      <c r="W291" s="30"/>
      <c r="X291" s="30"/>
      <c r="Y291" s="30"/>
      <c r="Z291" s="30"/>
      <c r="AA291" s="30"/>
      <c r="AB291" s="30"/>
      <c r="AC291" s="30"/>
      <c r="AD291" s="30"/>
      <c r="AE291" s="30"/>
      <c r="AR291" s="146" t="s">
        <v>178</v>
      </c>
      <c r="AT291" s="146" t="s">
        <v>175</v>
      </c>
      <c r="AU291" s="146" t="s">
        <v>79</v>
      </c>
      <c r="AY291" s="18" t="s">
        <v>173</v>
      </c>
      <c r="BE291" s="147">
        <f>IF(N291="základní",J291,0)</f>
        <v>0</v>
      </c>
      <c r="BF291" s="147">
        <f>IF(N291="snížená",J291,0)</f>
        <v>0</v>
      </c>
      <c r="BG291" s="147">
        <f>IF(N291="zákl. přenesená",J291,0)</f>
        <v>0</v>
      </c>
      <c r="BH291" s="147">
        <f>IF(N291="sníž. přenesená",J291,0)</f>
        <v>0</v>
      </c>
      <c r="BI291" s="147">
        <f>IF(N291="nulová",J291,0)</f>
        <v>0</v>
      </c>
      <c r="BJ291" s="18" t="s">
        <v>76</v>
      </c>
      <c r="BK291" s="147">
        <f>ROUND(I291*H291,2)</f>
        <v>0</v>
      </c>
      <c r="BL291" s="18" t="s">
        <v>178</v>
      </c>
      <c r="BM291" s="146" t="s">
        <v>921</v>
      </c>
    </row>
    <row r="292" spans="1:65" s="2" customFormat="1" ht="97.5">
      <c r="A292" s="30"/>
      <c r="B292" s="31"/>
      <c r="C292" s="30"/>
      <c r="D292" s="148" t="s">
        <v>304</v>
      </c>
      <c r="E292" s="30"/>
      <c r="F292" s="149" t="s">
        <v>922</v>
      </c>
      <c r="G292" s="30"/>
      <c r="H292" s="30"/>
      <c r="I292" s="30"/>
      <c r="J292" s="30"/>
      <c r="K292" s="30"/>
      <c r="L292" s="31"/>
      <c r="M292" s="150"/>
      <c r="N292" s="151"/>
      <c r="O292" s="51"/>
      <c r="P292" s="51"/>
      <c r="Q292" s="51"/>
      <c r="R292" s="51"/>
      <c r="S292" s="51"/>
      <c r="T292" s="52"/>
      <c r="U292" s="30"/>
      <c r="V292" s="30"/>
      <c r="W292" s="30"/>
      <c r="X292" s="30"/>
      <c r="Y292" s="30"/>
      <c r="Z292" s="30"/>
      <c r="AA292" s="30"/>
      <c r="AB292" s="30"/>
      <c r="AC292" s="30"/>
      <c r="AD292" s="30"/>
      <c r="AE292" s="30"/>
      <c r="AT292" s="18" t="s">
        <v>304</v>
      </c>
      <c r="AU292" s="18" t="s">
        <v>79</v>
      </c>
    </row>
    <row r="293" spans="1:65" s="13" customFormat="1">
      <c r="B293" s="152"/>
      <c r="D293" s="148" t="s">
        <v>181</v>
      </c>
      <c r="E293" s="153" t="s">
        <v>3</v>
      </c>
      <c r="F293" s="154" t="s">
        <v>923</v>
      </c>
      <c r="H293" s="153" t="s">
        <v>3</v>
      </c>
      <c r="L293" s="152"/>
      <c r="M293" s="155"/>
      <c r="N293" s="156"/>
      <c r="O293" s="156"/>
      <c r="P293" s="156"/>
      <c r="Q293" s="156"/>
      <c r="R293" s="156"/>
      <c r="S293" s="156"/>
      <c r="T293" s="157"/>
      <c r="AT293" s="153" t="s">
        <v>181</v>
      </c>
      <c r="AU293" s="153" t="s">
        <v>79</v>
      </c>
      <c r="AV293" s="13" t="s">
        <v>76</v>
      </c>
      <c r="AW293" s="13" t="s">
        <v>31</v>
      </c>
      <c r="AX293" s="13" t="s">
        <v>70</v>
      </c>
      <c r="AY293" s="153" t="s">
        <v>173</v>
      </c>
    </row>
    <row r="294" spans="1:65" s="14" customFormat="1">
      <c r="B294" s="158"/>
      <c r="D294" s="148" t="s">
        <v>181</v>
      </c>
      <c r="E294" s="159" t="s">
        <v>3</v>
      </c>
      <c r="F294" s="160" t="s">
        <v>924</v>
      </c>
      <c r="H294" s="161">
        <v>16.988</v>
      </c>
      <c r="L294" s="158"/>
      <c r="M294" s="162"/>
      <c r="N294" s="163"/>
      <c r="O294" s="163"/>
      <c r="P294" s="163"/>
      <c r="Q294" s="163"/>
      <c r="R294" s="163"/>
      <c r="S294" s="163"/>
      <c r="T294" s="164"/>
      <c r="AT294" s="159" t="s">
        <v>181</v>
      </c>
      <c r="AU294" s="159" t="s">
        <v>79</v>
      </c>
      <c r="AV294" s="14" t="s">
        <v>79</v>
      </c>
      <c r="AW294" s="14" t="s">
        <v>31</v>
      </c>
      <c r="AX294" s="14" t="s">
        <v>70</v>
      </c>
      <c r="AY294" s="159" t="s">
        <v>173</v>
      </c>
    </row>
    <row r="295" spans="1:65" s="15" customFormat="1">
      <c r="B295" s="165"/>
      <c r="D295" s="148" t="s">
        <v>181</v>
      </c>
      <c r="E295" s="166" t="s">
        <v>3</v>
      </c>
      <c r="F295" s="167" t="s">
        <v>188</v>
      </c>
      <c r="H295" s="168">
        <v>16.988</v>
      </c>
      <c r="L295" s="165"/>
      <c r="M295" s="169"/>
      <c r="N295" s="170"/>
      <c r="O295" s="170"/>
      <c r="P295" s="170"/>
      <c r="Q295" s="170"/>
      <c r="R295" s="170"/>
      <c r="S295" s="170"/>
      <c r="T295" s="171"/>
      <c r="AT295" s="166" t="s">
        <v>181</v>
      </c>
      <c r="AU295" s="166" t="s">
        <v>79</v>
      </c>
      <c r="AV295" s="15" t="s">
        <v>178</v>
      </c>
      <c r="AW295" s="15" t="s">
        <v>31</v>
      </c>
      <c r="AX295" s="15" t="s">
        <v>76</v>
      </c>
      <c r="AY295" s="166" t="s">
        <v>173</v>
      </c>
    </row>
    <row r="296" spans="1:65" s="2" customFormat="1" ht="21.75" customHeight="1">
      <c r="A296" s="30"/>
      <c r="B296" s="135"/>
      <c r="C296" s="136" t="s">
        <v>337</v>
      </c>
      <c r="D296" s="136" t="s">
        <v>175</v>
      </c>
      <c r="E296" s="137" t="s">
        <v>925</v>
      </c>
      <c r="F296" s="138" t="s">
        <v>926</v>
      </c>
      <c r="G296" s="139" t="s">
        <v>293</v>
      </c>
      <c r="H296" s="140">
        <v>9</v>
      </c>
      <c r="I296" s="141"/>
      <c r="J296" s="141">
        <f>ROUND(I296*H296,2)</f>
        <v>0</v>
      </c>
      <c r="K296" s="138" t="s">
        <v>177</v>
      </c>
      <c r="L296" s="31"/>
      <c r="M296" s="142" t="s">
        <v>3</v>
      </c>
      <c r="N296" s="143" t="s">
        <v>41</v>
      </c>
      <c r="O296" s="144">
        <v>0.81699999999999995</v>
      </c>
      <c r="P296" s="144">
        <f>O296*H296</f>
        <v>7.3529999999999998</v>
      </c>
      <c r="Q296" s="144">
        <v>3.9273919999999997E-2</v>
      </c>
      <c r="R296" s="144">
        <f>Q296*H296</f>
        <v>0.35346527999999999</v>
      </c>
      <c r="S296" s="144">
        <v>0</v>
      </c>
      <c r="T296" s="145">
        <f>S296*H296</f>
        <v>0</v>
      </c>
      <c r="U296" s="30"/>
      <c r="V296" s="30"/>
      <c r="W296" s="30"/>
      <c r="X296" s="30"/>
      <c r="Y296" s="30"/>
      <c r="Z296" s="30"/>
      <c r="AA296" s="30"/>
      <c r="AB296" s="30"/>
      <c r="AC296" s="30"/>
      <c r="AD296" s="30"/>
      <c r="AE296" s="30"/>
      <c r="AR296" s="146" t="s">
        <v>178</v>
      </c>
      <c r="AT296" s="146" t="s">
        <v>175</v>
      </c>
      <c r="AU296" s="146" t="s">
        <v>79</v>
      </c>
      <c r="AY296" s="18" t="s">
        <v>173</v>
      </c>
      <c r="BE296" s="147">
        <f>IF(N296="základní",J296,0)</f>
        <v>0</v>
      </c>
      <c r="BF296" s="147">
        <f>IF(N296="snížená",J296,0)</f>
        <v>0</v>
      </c>
      <c r="BG296" s="147">
        <f>IF(N296="zákl. přenesená",J296,0)</f>
        <v>0</v>
      </c>
      <c r="BH296" s="147">
        <f>IF(N296="sníž. přenesená",J296,0)</f>
        <v>0</v>
      </c>
      <c r="BI296" s="147">
        <f>IF(N296="nulová",J296,0)</f>
        <v>0</v>
      </c>
      <c r="BJ296" s="18" t="s">
        <v>76</v>
      </c>
      <c r="BK296" s="147">
        <f>ROUND(I296*H296,2)</f>
        <v>0</v>
      </c>
      <c r="BL296" s="18" t="s">
        <v>178</v>
      </c>
      <c r="BM296" s="146" t="s">
        <v>927</v>
      </c>
    </row>
    <row r="297" spans="1:65" s="2" customFormat="1" ht="48.75">
      <c r="A297" s="30"/>
      <c r="B297" s="31"/>
      <c r="C297" s="30"/>
      <c r="D297" s="148" t="s">
        <v>179</v>
      </c>
      <c r="E297" s="30"/>
      <c r="F297" s="149" t="s">
        <v>928</v>
      </c>
      <c r="G297" s="30"/>
      <c r="H297" s="30"/>
      <c r="I297" s="30"/>
      <c r="J297" s="30"/>
      <c r="K297" s="30"/>
      <c r="L297" s="31"/>
      <c r="M297" s="150"/>
      <c r="N297" s="151"/>
      <c r="O297" s="51"/>
      <c r="P297" s="51"/>
      <c r="Q297" s="51"/>
      <c r="R297" s="51"/>
      <c r="S297" s="51"/>
      <c r="T297" s="52"/>
      <c r="U297" s="30"/>
      <c r="V297" s="30"/>
      <c r="W297" s="30"/>
      <c r="X297" s="30"/>
      <c r="Y297" s="30"/>
      <c r="Z297" s="30"/>
      <c r="AA297" s="30"/>
      <c r="AB297" s="30"/>
      <c r="AC297" s="30"/>
      <c r="AD297" s="30"/>
      <c r="AE297" s="30"/>
      <c r="AT297" s="18" t="s">
        <v>179</v>
      </c>
      <c r="AU297" s="18" t="s">
        <v>79</v>
      </c>
    </row>
    <row r="298" spans="1:65" s="13" customFormat="1">
      <c r="B298" s="152"/>
      <c r="D298" s="148" t="s">
        <v>181</v>
      </c>
      <c r="E298" s="153" t="s">
        <v>3</v>
      </c>
      <c r="F298" s="154" t="s">
        <v>244</v>
      </c>
      <c r="H298" s="153" t="s">
        <v>3</v>
      </c>
      <c r="L298" s="152"/>
      <c r="M298" s="155"/>
      <c r="N298" s="156"/>
      <c r="O298" s="156"/>
      <c r="P298" s="156"/>
      <c r="Q298" s="156"/>
      <c r="R298" s="156"/>
      <c r="S298" s="156"/>
      <c r="T298" s="157"/>
      <c r="AT298" s="153" t="s">
        <v>181</v>
      </c>
      <c r="AU298" s="153" t="s">
        <v>79</v>
      </c>
      <c r="AV298" s="13" t="s">
        <v>76</v>
      </c>
      <c r="AW298" s="13" t="s">
        <v>31</v>
      </c>
      <c r="AX298" s="13" t="s">
        <v>70</v>
      </c>
      <c r="AY298" s="153" t="s">
        <v>173</v>
      </c>
    </row>
    <row r="299" spans="1:65" s="14" customFormat="1">
      <c r="B299" s="158"/>
      <c r="D299" s="148" t="s">
        <v>181</v>
      </c>
      <c r="E299" s="159" t="s">
        <v>3</v>
      </c>
      <c r="F299" s="160" t="s">
        <v>929</v>
      </c>
      <c r="H299" s="161">
        <v>8</v>
      </c>
      <c r="L299" s="158"/>
      <c r="M299" s="162"/>
      <c r="N299" s="163"/>
      <c r="O299" s="163"/>
      <c r="P299" s="163"/>
      <c r="Q299" s="163"/>
      <c r="R299" s="163"/>
      <c r="S299" s="163"/>
      <c r="T299" s="164"/>
      <c r="AT299" s="159" t="s">
        <v>181</v>
      </c>
      <c r="AU299" s="159" t="s">
        <v>79</v>
      </c>
      <c r="AV299" s="14" t="s">
        <v>79</v>
      </c>
      <c r="AW299" s="14" t="s">
        <v>31</v>
      </c>
      <c r="AX299" s="14" t="s">
        <v>70</v>
      </c>
      <c r="AY299" s="159" t="s">
        <v>173</v>
      </c>
    </row>
    <row r="300" spans="1:65" s="14" customFormat="1">
      <c r="B300" s="158"/>
      <c r="D300" s="148" t="s">
        <v>181</v>
      </c>
      <c r="E300" s="159" t="s">
        <v>3</v>
      </c>
      <c r="F300" s="160" t="s">
        <v>930</v>
      </c>
      <c r="H300" s="161">
        <v>1</v>
      </c>
      <c r="L300" s="158"/>
      <c r="M300" s="162"/>
      <c r="N300" s="163"/>
      <c r="O300" s="163"/>
      <c r="P300" s="163"/>
      <c r="Q300" s="163"/>
      <c r="R300" s="163"/>
      <c r="S300" s="163"/>
      <c r="T300" s="164"/>
      <c r="AT300" s="159" t="s">
        <v>181</v>
      </c>
      <c r="AU300" s="159" t="s">
        <v>79</v>
      </c>
      <c r="AV300" s="14" t="s">
        <v>79</v>
      </c>
      <c r="AW300" s="14" t="s">
        <v>31</v>
      </c>
      <c r="AX300" s="14" t="s">
        <v>70</v>
      </c>
      <c r="AY300" s="159" t="s">
        <v>173</v>
      </c>
    </row>
    <row r="301" spans="1:65" s="15" customFormat="1">
      <c r="B301" s="165"/>
      <c r="D301" s="148" t="s">
        <v>181</v>
      </c>
      <c r="E301" s="166" t="s">
        <v>3</v>
      </c>
      <c r="F301" s="167" t="s">
        <v>188</v>
      </c>
      <c r="H301" s="168">
        <v>9</v>
      </c>
      <c r="L301" s="165"/>
      <c r="M301" s="169"/>
      <c r="N301" s="170"/>
      <c r="O301" s="170"/>
      <c r="P301" s="170"/>
      <c r="Q301" s="170"/>
      <c r="R301" s="170"/>
      <c r="S301" s="170"/>
      <c r="T301" s="171"/>
      <c r="AT301" s="166" t="s">
        <v>181</v>
      </c>
      <c r="AU301" s="166" t="s">
        <v>79</v>
      </c>
      <c r="AV301" s="15" t="s">
        <v>178</v>
      </c>
      <c r="AW301" s="15" t="s">
        <v>31</v>
      </c>
      <c r="AX301" s="15" t="s">
        <v>76</v>
      </c>
      <c r="AY301" s="166" t="s">
        <v>173</v>
      </c>
    </row>
    <row r="302" spans="1:65" s="2" customFormat="1" ht="21.75" customHeight="1">
      <c r="A302" s="30"/>
      <c r="B302" s="135"/>
      <c r="C302" s="172" t="s">
        <v>338</v>
      </c>
      <c r="D302" s="172" t="s">
        <v>246</v>
      </c>
      <c r="E302" s="173" t="s">
        <v>931</v>
      </c>
      <c r="F302" s="174" t="s">
        <v>932</v>
      </c>
      <c r="G302" s="175" t="s">
        <v>293</v>
      </c>
      <c r="H302" s="176">
        <v>1</v>
      </c>
      <c r="I302" s="177"/>
      <c r="J302" s="177">
        <f>ROUND(I302*H302,2)</f>
        <v>0</v>
      </c>
      <c r="K302" s="174" t="s">
        <v>177</v>
      </c>
      <c r="L302" s="178"/>
      <c r="M302" s="179" t="s">
        <v>3</v>
      </c>
      <c r="N302" s="180" t="s">
        <v>41</v>
      </c>
      <c r="O302" s="144">
        <v>0</v>
      </c>
      <c r="P302" s="144">
        <f>O302*H302</f>
        <v>0</v>
      </c>
      <c r="Q302" s="144">
        <v>3.1E-2</v>
      </c>
      <c r="R302" s="144">
        <f>Q302*H302</f>
        <v>3.1E-2</v>
      </c>
      <c r="S302" s="144">
        <v>0</v>
      </c>
      <c r="T302" s="145">
        <f>S302*H302</f>
        <v>0</v>
      </c>
      <c r="U302" s="30"/>
      <c r="V302" s="30"/>
      <c r="W302" s="30"/>
      <c r="X302" s="30"/>
      <c r="Y302" s="30"/>
      <c r="Z302" s="30"/>
      <c r="AA302" s="30"/>
      <c r="AB302" s="30"/>
      <c r="AC302" s="30"/>
      <c r="AD302" s="30"/>
      <c r="AE302" s="30"/>
      <c r="AR302" s="146" t="s">
        <v>211</v>
      </c>
      <c r="AT302" s="146" t="s">
        <v>246</v>
      </c>
      <c r="AU302" s="146" t="s">
        <v>79</v>
      </c>
      <c r="AY302" s="18" t="s">
        <v>173</v>
      </c>
      <c r="BE302" s="147">
        <f>IF(N302="základní",J302,0)</f>
        <v>0</v>
      </c>
      <c r="BF302" s="147">
        <f>IF(N302="snížená",J302,0)</f>
        <v>0</v>
      </c>
      <c r="BG302" s="147">
        <f>IF(N302="zákl. přenesená",J302,0)</f>
        <v>0</v>
      </c>
      <c r="BH302" s="147">
        <f>IF(N302="sníž. přenesená",J302,0)</f>
        <v>0</v>
      </c>
      <c r="BI302" s="147">
        <f>IF(N302="nulová",J302,0)</f>
        <v>0</v>
      </c>
      <c r="BJ302" s="18" t="s">
        <v>76</v>
      </c>
      <c r="BK302" s="147">
        <f>ROUND(I302*H302,2)</f>
        <v>0</v>
      </c>
      <c r="BL302" s="18" t="s">
        <v>178</v>
      </c>
      <c r="BM302" s="146" t="s">
        <v>933</v>
      </c>
    </row>
    <row r="303" spans="1:65" s="14" customFormat="1">
      <c r="B303" s="158"/>
      <c r="D303" s="148" t="s">
        <v>181</v>
      </c>
      <c r="E303" s="159" t="s">
        <v>3</v>
      </c>
      <c r="F303" s="160" t="s">
        <v>934</v>
      </c>
      <c r="H303" s="161">
        <v>1</v>
      </c>
      <c r="L303" s="158"/>
      <c r="M303" s="162"/>
      <c r="N303" s="163"/>
      <c r="O303" s="163"/>
      <c r="P303" s="163"/>
      <c r="Q303" s="163"/>
      <c r="R303" s="163"/>
      <c r="S303" s="163"/>
      <c r="T303" s="164"/>
      <c r="AT303" s="159" t="s">
        <v>181</v>
      </c>
      <c r="AU303" s="159" t="s">
        <v>79</v>
      </c>
      <c r="AV303" s="14" t="s">
        <v>79</v>
      </c>
      <c r="AW303" s="14" t="s">
        <v>31</v>
      </c>
      <c r="AX303" s="14" t="s">
        <v>70</v>
      </c>
      <c r="AY303" s="159" t="s">
        <v>173</v>
      </c>
    </row>
    <row r="304" spans="1:65" s="15" customFormat="1">
      <c r="B304" s="165"/>
      <c r="D304" s="148" t="s">
        <v>181</v>
      </c>
      <c r="E304" s="166" t="s">
        <v>3</v>
      </c>
      <c r="F304" s="167" t="s">
        <v>188</v>
      </c>
      <c r="H304" s="168">
        <v>1</v>
      </c>
      <c r="L304" s="165"/>
      <c r="M304" s="169"/>
      <c r="N304" s="170"/>
      <c r="O304" s="170"/>
      <c r="P304" s="170"/>
      <c r="Q304" s="170"/>
      <c r="R304" s="170"/>
      <c r="S304" s="170"/>
      <c r="T304" s="171"/>
      <c r="AT304" s="166" t="s">
        <v>181</v>
      </c>
      <c r="AU304" s="166" t="s">
        <v>79</v>
      </c>
      <c r="AV304" s="15" t="s">
        <v>178</v>
      </c>
      <c r="AW304" s="15" t="s">
        <v>31</v>
      </c>
      <c r="AX304" s="15" t="s">
        <v>76</v>
      </c>
      <c r="AY304" s="166" t="s">
        <v>173</v>
      </c>
    </row>
    <row r="305" spans="1:65" s="2" customFormat="1" ht="21.75" customHeight="1">
      <c r="A305" s="30"/>
      <c r="B305" s="135"/>
      <c r="C305" s="172" t="s">
        <v>343</v>
      </c>
      <c r="D305" s="172" t="s">
        <v>246</v>
      </c>
      <c r="E305" s="173" t="s">
        <v>935</v>
      </c>
      <c r="F305" s="174" t="s">
        <v>936</v>
      </c>
      <c r="G305" s="175" t="s">
        <v>293</v>
      </c>
      <c r="H305" s="176">
        <v>8</v>
      </c>
      <c r="I305" s="177"/>
      <c r="J305" s="177">
        <f>ROUND(I305*H305,2)</f>
        <v>0</v>
      </c>
      <c r="K305" s="174" t="s">
        <v>177</v>
      </c>
      <c r="L305" s="178"/>
      <c r="M305" s="179" t="s">
        <v>3</v>
      </c>
      <c r="N305" s="180" t="s">
        <v>41</v>
      </c>
      <c r="O305" s="144">
        <v>0</v>
      </c>
      <c r="P305" s="144">
        <f>O305*H305</f>
        <v>0</v>
      </c>
      <c r="Q305" s="144">
        <v>5.0999999999999997E-2</v>
      </c>
      <c r="R305" s="144">
        <f>Q305*H305</f>
        <v>0.40799999999999997</v>
      </c>
      <c r="S305" s="144">
        <v>0</v>
      </c>
      <c r="T305" s="145">
        <f>S305*H305</f>
        <v>0</v>
      </c>
      <c r="U305" s="30"/>
      <c r="V305" s="30"/>
      <c r="W305" s="30"/>
      <c r="X305" s="30"/>
      <c r="Y305" s="30"/>
      <c r="Z305" s="30"/>
      <c r="AA305" s="30"/>
      <c r="AB305" s="30"/>
      <c r="AC305" s="30"/>
      <c r="AD305" s="30"/>
      <c r="AE305" s="30"/>
      <c r="AR305" s="146" t="s">
        <v>211</v>
      </c>
      <c r="AT305" s="146" t="s">
        <v>246</v>
      </c>
      <c r="AU305" s="146" t="s">
        <v>79</v>
      </c>
      <c r="AY305" s="18" t="s">
        <v>173</v>
      </c>
      <c r="BE305" s="147">
        <f>IF(N305="základní",J305,0)</f>
        <v>0</v>
      </c>
      <c r="BF305" s="147">
        <f>IF(N305="snížená",J305,0)</f>
        <v>0</v>
      </c>
      <c r="BG305" s="147">
        <f>IF(N305="zákl. přenesená",J305,0)</f>
        <v>0</v>
      </c>
      <c r="BH305" s="147">
        <f>IF(N305="sníž. přenesená",J305,0)</f>
        <v>0</v>
      </c>
      <c r="BI305" s="147">
        <f>IF(N305="nulová",J305,0)</f>
        <v>0</v>
      </c>
      <c r="BJ305" s="18" t="s">
        <v>76</v>
      </c>
      <c r="BK305" s="147">
        <f>ROUND(I305*H305,2)</f>
        <v>0</v>
      </c>
      <c r="BL305" s="18" t="s">
        <v>178</v>
      </c>
      <c r="BM305" s="146" t="s">
        <v>937</v>
      </c>
    </row>
    <row r="306" spans="1:65" s="14" customFormat="1">
      <c r="B306" s="158"/>
      <c r="D306" s="148" t="s">
        <v>181</v>
      </c>
      <c r="E306" s="159" t="s">
        <v>3</v>
      </c>
      <c r="F306" s="160" t="s">
        <v>938</v>
      </c>
      <c r="H306" s="161">
        <v>8</v>
      </c>
      <c r="L306" s="158"/>
      <c r="M306" s="162"/>
      <c r="N306" s="163"/>
      <c r="O306" s="163"/>
      <c r="P306" s="163"/>
      <c r="Q306" s="163"/>
      <c r="R306" s="163"/>
      <c r="S306" s="163"/>
      <c r="T306" s="164"/>
      <c r="AT306" s="159" t="s">
        <v>181</v>
      </c>
      <c r="AU306" s="159" t="s">
        <v>79</v>
      </c>
      <c r="AV306" s="14" t="s">
        <v>79</v>
      </c>
      <c r="AW306" s="14" t="s">
        <v>31</v>
      </c>
      <c r="AX306" s="14" t="s">
        <v>70</v>
      </c>
      <c r="AY306" s="159" t="s">
        <v>173</v>
      </c>
    </row>
    <row r="307" spans="1:65" s="15" customFormat="1">
      <c r="B307" s="165"/>
      <c r="D307" s="148" t="s">
        <v>181</v>
      </c>
      <c r="E307" s="166" t="s">
        <v>3</v>
      </c>
      <c r="F307" s="167" t="s">
        <v>188</v>
      </c>
      <c r="H307" s="168">
        <v>8</v>
      </c>
      <c r="L307" s="165"/>
      <c r="M307" s="169"/>
      <c r="N307" s="170"/>
      <c r="O307" s="170"/>
      <c r="P307" s="170"/>
      <c r="Q307" s="170"/>
      <c r="R307" s="170"/>
      <c r="S307" s="170"/>
      <c r="T307" s="171"/>
      <c r="AT307" s="166" t="s">
        <v>181</v>
      </c>
      <c r="AU307" s="166" t="s">
        <v>79</v>
      </c>
      <c r="AV307" s="15" t="s">
        <v>178</v>
      </c>
      <c r="AW307" s="15" t="s">
        <v>31</v>
      </c>
      <c r="AX307" s="15" t="s">
        <v>76</v>
      </c>
      <c r="AY307" s="166" t="s">
        <v>173</v>
      </c>
    </row>
    <row r="308" spans="1:65" s="2" customFormat="1" ht="21.75" customHeight="1">
      <c r="A308" s="30"/>
      <c r="B308" s="135"/>
      <c r="C308" s="136" t="s">
        <v>347</v>
      </c>
      <c r="D308" s="136" t="s">
        <v>175</v>
      </c>
      <c r="E308" s="137" t="s">
        <v>939</v>
      </c>
      <c r="F308" s="138" t="s">
        <v>940</v>
      </c>
      <c r="G308" s="139" t="s">
        <v>239</v>
      </c>
      <c r="H308" s="140">
        <v>0.69399999999999995</v>
      </c>
      <c r="I308" s="141"/>
      <c r="J308" s="141">
        <f>ROUND(I308*H308,2)</f>
        <v>0</v>
      </c>
      <c r="K308" s="138" t="s">
        <v>177</v>
      </c>
      <c r="L308" s="31"/>
      <c r="M308" s="142" t="s">
        <v>3</v>
      </c>
      <c r="N308" s="143" t="s">
        <v>41</v>
      </c>
      <c r="O308" s="144">
        <v>23.942</v>
      </c>
      <c r="P308" s="144">
        <f>O308*H308</f>
        <v>16.615748</v>
      </c>
      <c r="Q308" s="144">
        <v>1.04196</v>
      </c>
      <c r="R308" s="144">
        <f>Q308*H308</f>
        <v>0.72312023999999997</v>
      </c>
      <c r="S308" s="144">
        <v>0</v>
      </c>
      <c r="T308" s="145">
        <f>S308*H308</f>
        <v>0</v>
      </c>
      <c r="U308" s="30"/>
      <c r="V308" s="30"/>
      <c r="W308" s="30"/>
      <c r="X308" s="30"/>
      <c r="Y308" s="30"/>
      <c r="Z308" s="30"/>
      <c r="AA308" s="30"/>
      <c r="AB308" s="30"/>
      <c r="AC308" s="30"/>
      <c r="AD308" s="30"/>
      <c r="AE308" s="30"/>
      <c r="AR308" s="146" t="s">
        <v>178</v>
      </c>
      <c r="AT308" s="146" t="s">
        <v>175</v>
      </c>
      <c r="AU308" s="146" t="s">
        <v>79</v>
      </c>
      <c r="AY308" s="18" t="s">
        <v>173</v>
      </c>
      <c r="BE308" s="147">
        <f>IF(N308="základní",J308,0)</f>
        <v>0</v>
      </c>
      <c r="BF308" s="147">
        <f>IF(N308="snížená",J308,0)</f>
        <v>0</v>
      </c>
      <c r="BG308" s="147">
        <f>IF(N308="zákl. přenesená",J308,0)</f>
        <v>0</v>
      </c>
      <c r="BH308" s="147">
        <f>IF(N308="sníž. přenesená",J308,0)</f>
        <v>0</v>
      </c>
      <c r="BI308" s="147">
        <f>IF(N308="nulová",J308,0)</f>
        <v>0</v>
      </c>
      <c r="BJ308" s="18" t="s">
        <v>76</v>
      </c>
      <c r="BK308" s="147">
        <f>ROUND(I308*H308,2)</f>
        <v>0</v>
      </c>
      <c r="BL308" s="18" t="s">
        <v>178</v>
      </c>
      <c r="BM308" s="146" t="s">
        <v>941</v>
      </c>
    </row>
    <row r="309" spans="1:65" s="13" customFormat="1">
      <c r="B309" s="152"/>
      <c r="D309" s="148" t="s">
        <v>181</v>
      </c>
      <c r="E309" s="153" t="s">
        <v>3</v>
      </c>
      <c r="F309" s="154" t="s">
        <v>942</v>
      </c>
      <c r="H309" s="153" t="s">
        <v>3</v>
      </c>
      <c r="L309" s="152"/>
      <c r="M309" s="155"/>
      <c r="N309" s="156"/>
      <c r="O309" s="156"/>
      <c r="P309" s="156"/>
      <c r="Q309" s="156"/>
      <c r="R309" s="156"/>
      <c r="S309" s="156"/>
      <c r="T309" s="157"/>
      <c r="AT309" s="153" t="s">
        <v>181</v>
      </c>
      <c r="AU309" s="153" t="s">
        <v>79</v>
      </c>
      <c r="AV309" s="13" t="s">
        <v>76</v>
      </c>
      <c r="AW309" s="13" t="s">
        <v>31</v>
      </c>
      <c r="AX309" s="13" t="s">
        <v>70</v>
      </c>
      <c r="AY309" s="153" t="s">
        <v>173</v>
      </c>
    </row>
    <row r="310" spans="1:65" s="14" customFormat="1" ht="22.5">
      <c r="B310" s="158"/>
      <c r="D310" s="148" t="s">
        <v>181</v>
      </c>
      <c r="E310" s="159" t="s">
        <v>3</v>
      </c>
      <c r="F310" s="160" t="s">
        <v>943</v>
      </c>
      <c r="H310" s="161">
        <v>0.69399999999999995</v>
      </c>
      <c r="L310" s="158"/>
      <c r="M310" s="162"/>
      <c r="N310" s="163"/>
      <c r="O310" s="163"/>
      <c r="P310" s="163"/>
      <c r="Q310" s="163"/>
      <c r="R310" s="163"/>
      <c r="S310" s="163"/>
      <c r="T310" s="164"/>
      <c r="AT310" s="159" t="s">
        <v>181</v>
      </c>
      <c r="AU310" s="159" t="s">
        <v>79</v>
      </c>
      <c r="AV310" s="14" t="s">
        <v>79</v>
      </c>
      <c r="AW310" s="14" t="s">
        <v>31</v>
      </c>
      <c r="AX310" s="14" t="s">
        <v>76</v>
      </c>
      <c r="AY310" s="159" t="s">
        <v>173</v>
      </c>
    </row>
    <row r="311" spans="1:65" s="12" customFormat="1" ht="22.9" customHeight="1">
      <c r="B311" s="123"/>
      <c r="D311" s="124" t="s">
        <v>69</v>
      </c>
      <c r="E311" s="133" t="s">
        <v>216</v>
      </c>
      <c r="F311" s="133" t="s">
        <v>372</v>
      </c>
      <c r="J311" s="134">
        <f>BK311</f>
        <v>0</v>
      </c>
      <c r="L311" s="123"/>
      <c r="M311" s="127"/>
      <c r="N311" s="128"/>
      <c r="O311" s="128"/>
      <c r="P311" s="129">
        <f>SUM(P312:P357)</f>
        <v>120.67651999999998</v>
      </c>
      <c r="Q311" s="128"/>
      <c r="R311" s="129">
        <f>SUM(R312:R357)</f>
        <v>54.090099930000008</v>
      </c>
      <c r="S311" s="128"/>
      <c r="T311" s="130">
        <f>SUM(T312:T357)</f>
        <v>51.152550000000005</v>
      </c>
      <c r="AR311" s="124" t="s">
        <v>76</v>
      </c>
      <c r="AT311" s="131" t="s">
        <v>69</v>
      </c>
      <c r="AU311" s="131" t="s">
        <v>76</v>
      </c>
      <c r="AY311" s="124" t="s">
        <v>173</v>
      </c>
      <c r="BK311" s="132">
        <f>SUM(BK312:BK357)</f>
        <v>0</v>
      </c>
    </row>
    <row r="312" spans="1:65" s="2" customFormat="1" ht="21.75" customHeight="1">
      <c r="A312" s="30"/>
      <c r="B312" s="135"/>
      <c r="C312" s="136" t="s">
        <v>352</v>
      </c>
      <c r="D312" s="136" t="s">
        <v>175</v>
      </c>
      <c r="E312" s="137" t="s">
        <v>944</v>
      </c>
      <c r="F312" s="138" t="s">
        <v>945</v>
      </c>
      <c r="G312" s="139" t="s">
        <v>190</v>
      </c>
      <c r="H312" s="140">
        <v>20</v>
      </c>
      <c r="I312" s="141"/>
      <c r="J312" s="141">
        <f>ROUND(I312*H312,2)</f>
        <v>0</v>
      </c>
      <c r="K312" s="138" t="s">
        <v>177</v>
      </c>
      <c r="L312" s="31"/>
      <c r="M312" s="142" t="s">
        <v>3</v>
      </c>
      <c r="N312" s="143" t="s">
        <v>41</v>
      </c>
      <c r="O312" s="144">
        <v>0.92300000000000004</v>
      </c>
      <c r="P312" s="144">
        <f>O312*H312</f>
        <v>18.46</v>
      </c>
      <c r="Q312" s="144">
        <v>0.83265999999999996</v>
      </c>
      <c r="R312" s="144">
        <f>Q312*H312</f>
        <v>16.653199999999998</v>
      </c>
      <c r="S312" s="144">
        <v>0</v>
      </c>
      <c r="T312" s="145">
        <f>S312*H312</f>
        <v>0</v>
      </c>
      <c r="U312" s="30"/>
      <c r="V312" s="30"/>
      <c r="W312" s="30"/>
      <c r="X312" s="30"/>
      <c r="Y312" s="30"/>
      <c r="Z312" s="30"/>
      <c r="AA312" s="30"/>
      <c r="AB312" s="30"/>
      <c r="AC312" s="30"/>
      <c r="AD312" s="30"/>
      <c r="AE312" s="30"/>
      <c r="AR312" s="146" t="s">
        <v>178</v>
      </c>
      <c r="AT312" s="146" t="s">
        <v>175</v>
      </c>
      <c r="AU312" s="146" t="s">
        <v>79</v>
      </c>
      <c r="AY312" s="18" t="s">
        <v>173</v>
      </c>
      <c r="BE312" s="147">
        <f>IF(N312="základní",J312,0)</f>
        <v>0</v>
      </c>
      <c r="BF312" s="147">
        <f>IF(N312="snížená",J312,0)</f>
        <v>0</v>
      </c>
      <c r="BG312" s="147">
        <f>IF(N312="zákl. přenesená",J312,0)</f>
        <v>0</v>
      </c>
      <c r="BH312" s="147">
        <f>IF(N312="sníž. přenesená",J312,0)</f>
        <v>0</v>
      </c>
      <c r="BI312" s="147">
        <f>IF(N312="nulová",J312,0)</f>
        <v>0</v>
      </c>
      <c r="BJ312" s="18" t="s">
        <v>76</v>
      </c>
      <c r="BK312" s="147">
        <f>ROUND(I312*H312,2)</f>
        <v>0</v>
      </c>
      <c r="BL312" s="18" t="s">
        <v>178</v>
      </c>
      <c r="BM312" s="146" t="s">
        <v>946</v>
      </c>
    </row>
    <row r="313" spans="1:65" s="2" customFormat="1" ht="146.25">
      <c r="A313" s="30"/>
      <c r="B313" s="31"/>
      <c r="C313" s="30"/>
      <c r="D313" s="148" t="s">
        <v>179</v>
      </c>
      <c r="E313" s="30"/>
      <c r="F313" s="149" t="s">
        <v>947</v>
      </c>
      <c r="G313" s="30"/>
      <c r="H313" s="30"/>
      <c r="I313" s="30"/>
      <c r="J313" s="30"/>
      <c r="K313" s="30"/>
      <c r="L313" s="31"/>
      <c r="M313" s="150"/>
      <c r="N313" s="151"/>
      <c r="O313" s="51"/>
      <c r="P313" s="51"/>
      <c r="Q313" s="51"/>
      <c r="R313" s="51"/>
      <c r="S313" s="51"/>
      <c r="T313" s="52"/>
      <c r="U313" s="30"/>
      <c r="V313" s="30"/>
      <c r="W313" s="30"/>
      <c r="X313" s="30"/>
      <c r="Y313" s="30"/>
      <c r="Z313" s="30"/>
      <c r="AA313" s="30"/>
      <c r="AB313" s="30"/>
      <c r="AC313" s="30"/>
      <c r="AD313" s="30"/>
      <c r="AE313" s="30"/>
      <c r="AT313" s="18" t="s">
        <v>179</v>
      </c>
      <c r="AU313" s="18" t="s">
        <v>79</v>
      </c>
    </row>
    <row r="314" spans="1:65" s="14" customFormat="1">
      <c r="B314" s="158"/>
      <c r="D314" s="148" t="s">
        <v>181</v>
      </c>
      <c r="E314" s="159" t="s">
        <v>3</v>
      </c>
      <c r="F314" s="160" t="s">
        <v>948</v>
      </c>
      <c r="H314" s="161">
        <v>20</v>
      </c>
      <c r="L314" s="158"/>
      <c r="M314" s="162"/>
      <c r="N314" s="163"/>
      <c r="O314" s="163"/>
      <c r="P314" s="163"/>
      <c r="Q314" s="163"/>
      <c r="R314" s="163"/>
      <c r="S314" s="163"/>
      <c r="T314" s="164"/>
      <c r="AT314" s="159" t="s">
        <v>181</v>
      </c>
      <c r="AU314" s="159" t="s">
        <v>79</v>
      </c>
      <c r="AV314" s="14" t="s">
        <v>79</v>
      </c>
      <c r="AW314" s="14" t="s">
        <v>31</v>
      </c>
      <c r="AX314" s="14" t="s">
        <v>76</v>
      </c>
      <c r="AY314" s="159" t="s">
        <v>173</v>
      </c>
    </row>
    <row r="315" spans="1:65" s="2" customFormat="1" ht="21.75" customHeight="1">
      <c r="A315" s="30"/>
      <c r="B315" s="135"/>
      <c r="C315" s="136" t="s">
        <v>355</v>
      </c>
      <c r="D315" s="136" t="s">
        <v>175</v>
      </c>
      <c r="E315" s="137" t="s">
        <v>949</v>
      </c>
      <c r="F315" s="138" t="s">
        <v>950</v>
      </c>
      <c r="G315" s="139" t="s">
        <v>190</v>
      </c>
      <c r="H315" s="140">
        <v>20</v>
      </c>
      <c r="I315" s="141"/>
      <c r="J315" s="141">
        <f>ROUND(I315*H315,2)</f>
        <v>0</v>
      </c>
      <c r="K315" s="138" t="s">
        <v>177</v>
      </c>
      <c r="L315" s="31"/>
      <c r="M315" s="142" t="s">
        <v>3</v>
      </c>
      <c r="N315" s="143" t="s">
        <v>41</v>
      </c>
      <c r="O315" s="144">
        <v>0.80200000000000005</v>
      </c>
      <c r="P315" s="144">
        <f>O315*H315</f>
        <v>16.04</v>
      </c>
      <c r="Q315" s="144">
        <v>0</v>
      </c>
      <c r="R315" s="144">
        <f>Q315*H315</f>
        <v>0</v>
      </c>
      <c r="S315" s="144">
        <v>0.753</v>
      </c>
      <c r="T315" s="145">
        <f>S315*H315</f>
        <v>15.06</v>
      </c>
      <c r="U315" s="30"/>
      <c r="V315" s="30"/>
      <c r="W315" s="30"/>
      <c r="X315" s="30"/>
      <c r="Y315" s="30"/>
      <c r="Z315" s="30"/>
      <c r="AA315" s="30"/>
      <c r="AB315" s="30"/>
      <c r="AC315" s="30"/>
      <c r="AD315" s="30"/>
      <c r="AE315" s="30"/>
      <c r="AR315" s="146" t="s">
        <v>178</v>
      </c>
      <c r="AT315" s="146" t="s">
        <v>175</v>
      </c>
      <c r="AU315" s="146" t="s">
        <v>79</v>
      </c>
      <c r="AY315" s="18" t="s">
        <v>173</v>
      </c>
      <c r="BE315" s="147">
        <f>IF(N315="základní",J315,0)</f>
        <v>0</v>
      </c>
      <c r="BF315" s="147">
        <f>IF(N315="snížená",J315,0)</f>
        <v>0</v>
      </c>
      <c r="BG315" s="147">
        <f>IF(N315="zákl. přenesená",J315,0)</f>
        <v>0</v>
      </c>
      <c r="BH315" s="147">
        <f>IF(N315="sníž. přenesená",J315,0)</f>
        <v>0</v>
      </c>
      <c r="BI315" s="147">
        <f>IF(N315="nulová",J315,0)</f>
        <v>0</v>
      </c>
      <c r="BJ315" s="18" t="s">
        <v>76</v>
      </c>
      <c r="BK315" s="147">
        <f>ROUND(I315*H315,2)</f>
        <v>0</v>
      </c>
      <c r="BL315" s="18" t="s">
        <v>178</v>
      </c>
      <c r="BM315" s="146" t="s">
        <v>951</v>
      </c>
    </row>
    <row r="316" spans="1:65" s="14" customFormat="1">
      <c r="B316" s="158"/>
      <c r="D316" s="148" t="s">
        <v>181</v>
      </c>
      <c r="E316" s="159" t="s">
        <v>3</v>
      </c>
      <c r="F316" s="160" t="s">
        <v>952</v>
      </c>
      <c r="H316" s="161">
        <v>20</v>
      </c>
      <c r="L316" s="158"/>
      <c r="M316" s="162"/>
      <c r="N316" s="163"/>
      <c r="O316" s="163"/>
      <c r="P316" s="163"/>
      <c r="Q316" s="163"/>
      <c r="R316" s="163"/>
      <c r="S316" s="163"/>
      <c r="T316" s="164"/>
      <c r="AT316" s="159" t="s">
        <v>181</v>
      </c>
      <c r="AU316" s="159" t="s">
        <v>79</v>
      </c>
      <c r="AV316" s="14" t="s">
        <v>79</v>
      </c>
      <c r="AW316" s="14" t="s">
        <v>31</v>
      </c>
      <c r="AX316" s="14" t="s">
        <v>70</v>
      </c>
      <c r="AY316" s="159" t="s">
        <v>173</v>
      </c>
    </row>
    <row r="317" spans="1:65" s="15" customFormat="1">
      <c r="B317" s="165"/>
      <c r="D317" s="148" t="s">
        <v>181</v>
      </c>
      <c r="E317" s="166" t="s">
        <v>3</v>
      </c>
      <c r="F317" s="167" t="s">
        <v>188</v>
      </c>
      <c r="H317" s="168">
        <v>20</v>
      </c>
      <c r="L317" s="165"/>
      <c r="M317" s="169"/>
      <c r="N317" s="170"/>
      <c r="O317" s="170"/>
      <c r="P317" s="170"/>
      <c r="Q317" s="170"/>
      <c r="R317" s="170"/>
      <c r="S317" s="170"/>
      <c r="T317" s="171"/>
      <c r="AT317" s="166" t="s">
        <v>181</v>
      </c>
      <c r="AU317" s="166" t="s">
        <v>79</v>
      </c>
      <c r="AV317" s="15" t="s">
        <v>178</v>
      </c>
      <c r="AW317" s="15" t="s">
        <v>31</v>
      </c>
      <c r="AX317" s="15" t="s">
        <v>76</v>
      </c>
      <c r="AY317" s="166" t="s">
        <v>173</v>
      </c>
    </row>
    <row r="318" spans="1:65" s="2" customFormat="1" ht="21.75" customHeight="1">
      <c r="A318" s="30"/>
      <c r="B318" s="135"/>
      <c r="C318" s="136" t="s">
        <v>356</v>
      </c>
      <c r="D318" s="136" t="s">
        <v>175</v>
      </c>
      <c r="E318" s="137" t="s">
        <v>682</v>
      </c>
      <c r="F318" s="138" t="s">
        <v>683</v>
      </c>
      <c r="G318" s="139" t="s">
        <v>190</v>
      </c>
      <c r="H318" s="140">
        <v>6.1</v>
      </c>
      <c r="I318" s="141"/>
      <c r="J318" s="141">
        <f>ROUND(I318*H318,2)</f>
        <v>0</v>
      </c>
      <c r="K318" s="138" t="s">
        <v>177</v>
      </c>
      <c r="L318" s="31"/>
      <c r="M318" s="142" t="s">
        <v>3</v>
      </c>
      <c r="N318" s="143" t="s">
        <v>41</v>
      </c>
      <c r="O318" s="144">
        <v>2.964</v>
      </c>
      <c r="P318" s="144">
        <f>O318*H318</f>
        <v>18.080399999999997</v>
      </c>
      <c r="Q318" s="144">
        <v>1.3682813</v>
      </c>
      <c r="R318" s="144">
        <f>Q318*H318</f>
        <v>8.3465159299999989</v>
      </c>
      <c r="S318" s="144">
        <v>0</v>
      </c>
      <c r="T318" s="145">
        <f>S318*H318</f>
        <v>0</v>
      </c>
      <c r="U318" s="30"/>
      <c r="V318" s="30"/>
      <c r="W318" s="30"/>
      <c r="X318" s="30"/>
      <c r="Y318" s="30"/>
      <c r="Z318" s="30"/>
      <c r="AA318" s="30"/>
      <c r="AB318" s="30"/>
      <c r="AC318" s="30"/>
      <c r="AD318" s="30"/>
      <c r="AE318" s="30"/>
      <c r="AR318" s="146" t="s">
        <v>178</v>
      </c>
      <c r="AT318" s="146" t="s">
        <v>175</v>
      </c>
      <c r="AU318" s="146" t="s">
        <v>79</v>
      </c>
      <c r="AY318" s="18" t="s">
        <v>173</v>
      </c>
      <c r="BE318" s="147">
        <f>IF(N318="základní",J318,0)</f>
        <v>0</v>
      </c>
      <c r="BF318" s="147">
        <f>IF(N318="snížená",J318,0)</f>
        <v>0</v>
      </c>
      <c r="BG318" s="147">
        <f>IF(N318="zákl. přenesená",J318,0)</f>
        <v>0</v>
      </c>
      <c r="BH318" s="147">
        <f>IF(N318="sníž. přenesená",J318,0)</f>
        <v>0</v>
      </c>
      <c r="BI318" s="147">
        <f>IF(N318="nulová",J318,0)</f>
        <v>0</v>
      </c>
      <c r="BJ318" s="18" t="s">
        <v>76</v>
      </c>
      <c r="BK318" s="147">
        <f>ROUND(I318*H318,2)</f>
        <v>0</v>
      </c>
      <c r="BL318" s="18" t="s">
        <v>178</v>
      </c>
      <c r="BM318" s="146" t="s">
        <v>953</v>
      </c>
    </row>
    <row r="319" spans="1:65" s="2" customFormat="1" ht="126.75">
      <c r="A319" s="30"/>
      <c r="B319" s="31"/>
      <c r="C319" s="30"/>
      <c r="D319" s="148" t="s">
        <v>179</v>
      </c>
      <c r="E319" s="30"/>
      <c r="F319" s="149" t="s">
        <v>685</v>
      </c>
      <c r="G319" s="30"/>
      <c r="H319" s="30"/>
      <c r="I319" s="30"/>
      <c r="J319" s="30"/>
      <c r="K319" s="30"/>
      <c r="L319" s="31"/>
      <c r="M319" s="150"/>
      <c r="N319" s="151"/>
      <c r="O319" s="51"/>
      <c r="P319" s="51"/>
      <c r="Q319" s="51"/>
      <c r="R319" s="51"/>
      <c r="S319" s="51"/>
      <c r="T319" s="52"/>
      <c r="U319" s="30"/>
      <c r="V319" s="30"/>
      <c r="W319" s="30"/>
      <c r="X319" s="30"/>
      <c r="Y319" s="30"/>
      <c r="Z319" s="30"/>
      <c r="AA319" s="30"/>
      <c r="AB319" s="30"/>
      <c r="AC319" s="30"/>
      <c r="AD319" s="30"/>
      <c r="AE319" s="30"/>
      <c r="AT319" s="18" t="s">
        <v>179</v>
      </c>
      <c r="AU319" s="18" t="s">
        <v>79</v>
      </c>
    </row>
    <row r="320" spans="1:65" s="14" customFormat="1">
      <c r="B320" s="158"/>
      <c r="D320" s="148" t="s">
        <v>181</v>
      </c>
      <c r="E320" s="159" t="s">
        <v>3</v>
      </c>
      <c r="F320" s="160" t="s">
        <v>954</v>
      </c>
      <c r="H320" s="161">
        <v>6.1</v>
      </c>
      <c r="L320" s="158"/>
      <c r="M320" s="162"/>
      <c r="N320" s="163"/>
      <c r="O320" s="163"/>
      <c r="P320" s="163"/>
      <c r="Q320" s="163"/>
      <c r="R320" s="163"/>
      <c r="S320" s="163"/>
      <c r="T320" s="164"/>
      <c r="AT320" s="159" t="s">
        <v>181</v>
      </c>
      <c r="AU320" s="159" t="s">
        <v>79</v>
      </c>
      <c r="AV320" s="14" t="s">
        <v>79</v>
      </c>
      <c r="AW320" s="14" t="s">
        <v>31</v>
      </c>
      <c r="AX320" s="14" t="s">
        <v>70</v>
      </c>
      <c r="AY320" s="159" t="s">
        <v>173</v>
      </c>
    </row>
    <row r="321" spans="1:65" s="15" customFormat="1">
      <c r="B321" s="165"/>
      <c r="D321" s="148" t="s">
        <v>181</v>
      </c>
      <c r="E321" s="166" t="s">
        <v>3</v>
      </c>
      <c r="F321" s="167" t="s">
        <v>188</v>
      </c>
      <c r="H321" s="168">
        <v>6.1</v>
      </c>
      <c r="L321" s="165"/>
      <c r="M321" s="169"/>
      <c r="N321" s="170"/>
      <c r="O321" s="170"/>
      <c r="P321" s="170"/>
      <c r="Q321" s="170"/>
      <c r="R321" s="170"/>
      <c r="S321" s="170"/>
      <c r="T321" s="171"/>
      <c r="AT321" s="166" t="s">
        <v>181</v>
      </c>
      <c r="AU321" s="166" t="s">
        <v>79</v>
      </c>
      <c r="AV321" s="15" t="s">
        <v>178</v>
      </c>
      <c r="AW321" s="15" t="s">
        <v>31</v>
      </c>
      <c r="AX321" s="15" t="s">
        <v>76</v>
      </c>
      <c r="AY321" s="166" t="s">
        <v>173</v>
      </c>
    </row>
    <row r="322" spans="1:65" s="2" customFormat="1" ht="16.5" customHeight="1">
      <c r="A322" s="30"/>
      <c r="B322" s="135"/>
      <c r="C322" s="172" t="s">
        <v>357</v>
      </c>
      <c r="D322" s="172" t="s">
        <v>246</v>
      </c>
      <c r="E322" s="173" t="s">
        <v>687</v>
      </c>
      <c r="F322" s="174" t="s">
        <v>688</v>
      </c>
      <c r="G322" s="175" t="s">
        <v>293</v>
      </c>
      <c r="H322" s="176">
        <v>6</v>
      </c>
      <c r="I322" s="177"/>
      <c r="J322" s="177">
        <f>ROUND(I322*H322,2)</f>
        <v>0</v>
      </c>
      <c r="K322" s="174" t="s">
        <v>3</v>
      </c>
      <c r="L322" s="178"/>
      <c r="M322" s="179" t="s">
        <v>3</v>
      </c>
      <c r="N322" s="180" t="s">
        <v>41</v>
      </c>
      <c r="O322" s="144">
        <v>0</v>
      </c>
      <c r="P322" s="144">
        <f>O322*H322</f>
        <v>0</v>
      </c>
      <c r="Q322" s="144">
        <v>1.343</v>
      </c>
      <c r="R322" s="144">
        <f>Q322*H322</f>
        <v>8.0579999999999998</v>
      </c>
      <c r="S322" s="144">
        <v>0</v>
      </c>
      <c r="T322" s="145">
        <f>S322*H322</f>
        <v>0</v>
      </c>
      <c r="U322" s="30"/>
      <c r="V322" s="30"/>
      <c r="W322" s="30"/>
      <c r="X322" s="30"/>
      <c r="Y322" s="30"/>
      <c r="Z322" s="30"/>
      <c r="AA322" s="30"/>
      <c r="AB322" s="30"/>
      <c r="AC322" s="30"/>
      <c r="AD322" s="30"/>
      <c r="AE322" s="30"/>
      <c r="AR322" s="146" t="s">
        <v>211</v>
      </c>
      <c r="AT322" s="146" t="s">
        <v>246</v>
      </c>
      <c r="AU322" s="146" t="s">
        <v>79</v>
      </c>
      <c r="AY322" s="18" t="s">
        <v>173</v>
      </c>
      <c r="BE322" s="147">
        <f>IF(N322="základní",J322,0)</f>
        <v>0</v>
      </c>
      <c r="BF322" s="147">
        <f>IF(N322="snížená",J322,0)</f>
        <v>0</v>
      </c>
      <c r="BG322" s="147">
        <f>IF(N322="zákl. přenesená",J322,0)</f>
        <v>0</v>
      </c>
      <c r="BH322" s="147">
        <f>IF(N322="sníž. přenesená",J322,0)</f>
        <v>0</v>
      </c>
      <c r="BI322" s="147">
        <f>IF(N322="nulová",J322,0)</f>
        <v>0</v>
      </c>
      <c r="BJ322" s="18" t="s">
        <v>76</v>
      </c>
      <c r="BK322" s="147">
        <f>ROUND(I322*H322,2)</f>
        <v>0</v>
      </c>
      <c r="BL322" s="18" t="s">
        <v>178</v>
      </c>
      <c r="BM322" s="146" t="s">
        <v>955</v>
      </c>
    </row>
    <row r="323" spans="1:65" s="14" customFormat="1">
      <c r="B323" s="158"/>
      <c r="D323" s="148" t="s">
        <v>181</v>
      </c>
      <c r="E323" s="159" t="s">
        <v>3</v>
      </c>
      <c r="F323" s="160" t="s">
        <v>956</v>
      </c>
      <c r="H323" s="161">
        <v>6</v>
      </c>
      <c r="L323" s="158"/>
      <c r="M323" s="162"/>
      <c r="N323" s="163"/>
      <c r="O323" s="163"/>
      <c r="P323" s="163"/>
      <c r="Q323" s="163"/>
      <c r="R323" s="163"/>
      <c r="S323" s="163"/>
      <c r="T323" s="164"/>
      <c r="AT323" s="159" t="s">
        <v>181</v>
      </c>
      <c r="AU323" s="159" t="s">
        <v>79</v>
      </c>
      <c r="AV323" s="14" t="s">
        <v>79</v>
      </c>
      <c r="AW323" s="14" t="s">
        <v>31</v>
      </c>
      <c r="AX323" s="14" t="s">
        <v>70</v>
      </c>
      <c r="AY323" s="159" t="s">
        <v>173</v>
      </c>
    </row>
    <row r="324" spans="1:65" s="15" customFormat="1">
      <c r="B324" s="165"/>
      <c r="D324" s="148" t="s">
        <v>181</v>
      </c>
      <c r="E324" s="166" t="s">
        <v>3</v>
      </c>
      <c r="F324" s="167" t="s">
        <v>188</v>
      </c>
      <c r="H324" s="168">
        <v>6</v>
      </c>
      <c r="L324" s="165"/>
      <c r="M324" s="169"/>
      <c r="N324" s="170"/>
      <c r="O324" s="170"/>
      <c r="P324" s="170"/>
      <c r="Q324" s="170"/>
      <c r="R324" s="170"/>
      <c r="S324" s="170"/>
      <c r="T324" s="171"/>
      <c r="AT324" s="166" t="s">
        <v>181</v>
      </c>
      <c r="AU324" s="166" t="s">
        <v>79</v>
      </c>
      <c r="AV324" s="15" t="s">
        <v>178</v>
      </c>
      <c r="AW324" s="15" t="s">
        <v>31</v>
      </c>
      <c r="AX324" s="15" t="s">
        <v>76</v>
      </c>
      <c r="AY324" s="166" t="s">
        <v>173</v>
      </c>
    </row>
    <row r="325" spans="1:65" s="2" customFormat="1" ht="21.75" customHeight="1">
      <c r="A325" s="30"/>
      <c r="B325" s="135"/>
      <c r="C325" s="136" t="s">
        <v>358</v>
      </c>
      <c r="D325" s="136" t="s">
        <v>175</v>
      </c>
      <c r="E325" s="137" t="s">
        <v>697</v>
      </c>
      <c r="F325" s="138" t="s">
        <v>698</v>
      </c>
      <c r="G325" s="139" t="s">
        <v>190</v>
      </c>
      <c r="H325" s="140">
        <v>15.5</v>
      </c>
      <c r="I325" s="141"/>
      <c r="J325" s="141">
        <f>ROUND(I325*H325,2)</f>
        <v>0</v>
      </c>
      <c r="K325" s="138" t="s">
        <v>177</v>
      </c>
      <c r="L325" s="31"/>
      <c r="M325" s="142" t="s">
        <v>3</v>
      </c>
      <c r="N325" s="143" t="s">
        <v>41</v>
      </c>
      <c r="O325" s="144">
        <v>0.24</v>
      </c>
      <c r="P325" s="144">
        <f>O325*H325</f>
        <v>3.7199999999999998</v>
      </c>
      <c r="Q325" s="144">
        <v>1.74E-4</v>
      </c>
      <c r="R325" s="144">
        <f>Q325*H325</f>
        <v>2.6970000000000002E-3</v>
      </c>
      <c r="S325" s="144">
        <v>0</v>
      </c>
      <c r="T325" s="145">
        <f>S325*H325</f>
        <v>0</v>
      </c>
      <c r="U325" s="30"/>
      <c r="V325" s="30"/>
      <c r="W325" s="30"/>
      <c r="X325" s="30"/>
      <c r="Y325" s="30"/>
      <c r="Z325" s="30"/>
      <c r="AA325" s="30"/>
      <c r="AB325" s="30"/>
      <c r="AC325" s="30"/>
      <c r="AD325" s="30"/>
      <c r="AE325" s="30"/>
      <c r="AR325" s="146" t="s">
        <v>178</v>
      </c>
      <c r="AT325" s="146" t="s">
        <v>175</v>
      </c>
      <c r="AU325" s="146" t="s">
        <v>79</v>
      </c>
      <c r="AY325" s="18" t="s">
        <v>173</v>
      </c>
      <c r="BE325" s="147">
        <f>IF(N325="základní",J325,0)</f>
        <v>0</v>
      </c>
      <c r="BF325" s="147">
        <f>IF(N325="snížená",J325,0)</f>
        <v>0</v>
      </c>
      <c r="BG325" s="147">
        <f>IF(N325="zákl. přenesená",J325,0)</f>
        <v>0</v>
      </c>
      <c r="BH325" s="147">
        <f>IF(N325="sníž. přenesená",J325,0)</f>
        <v>0</v>
      </c>
      <c r="BI325" s="147">
        <f>IF(N325="nulová",J325,0)</f>
        <v>0</v>
      </c>
      <c r="BJ325" s="18" t="s">
        <v>76</v>
      </c>
      <c r="BK325" s="147">
        <f>ROUND(I325*H325,2)</f>
        <v>0</v>
      </c>
      <c r="BL325" s="18" t="s">
        <v>178</v>
      </c>
      <c r="BM325" s="146" t="s">
        <v>957</v>
      </c>
    </row>
    <row r="326" spans="1:65" s="2" customFormat="1" ht="360.75">
      <c r="A326" s="30"/>
      <c r="B326" s="31"/>
      <c r="C326" s="30"/>
      <c r="D326" s="148" t="s">
        <v>179</v>
      </c>
      <c r="E326" s="30"/>
      <c r="F326" s="149" t="s">
        <v>700</v>
      </c>
      <c r="G326" s="30"/>
      <c r="H326" s="30"/>
      <c r="I326" s="30"/>
      <c r="J326" s="30"/>
      <c r="K326" s="30"/>
      <c r="L326" s="31"/>
      <c r="M326" s="150"/>
      <c r="N326" s="151"/>
      <c r="O326" s="51"/>
      <c r="P326" s="51"/>
      <c r="Q326" s="51"/>
      <c r="R326" s="51"/>
      <c r="S326" s="51"/>
      <c r="T326" s="52"/>
      <c r="U326" s="30"/>
      <c r="V326" s="30"/>
      <c r="W326" s="30"/>
      <c r="X326" s="30"/>
      <c r="Y326" s="30"/>
      <c r="Z326" s="30"/>
      <c r="AA326" s="30"/>
      <c r="AB326" s="30"/>
      <c r="AC326" s="30"/>
      <c r="AD326" s="30"/>
      <c r="AE326" s="30"/>
      <c r="AT326" s="18" t="s">
        <v>179</v>
      </c>
      <c r="AU326" s="18" t="s">
        <v>79</v>
      </c>
    </row>
    <row r="327" spans="1:65" s="13" customFormat="1">
      <c r="B327" s="152"/>
      <c r="D327" s="148" t="s">
        <v>181</v>
      </c>
      <c r="E327" s="153" t="s">
        <v>3</v>
      </c>
      <c r="F327" s="154" t="s">
        <v>701</v>
      </c>
      <c r="H327" s="153" t="s">
        <v>3</v>
      </c>
      <c r="L327" s="152"/>
      <c r="M327" s="155"/>
      <c r="N327" s="156"/>
      <c r="O327" s="156"/>
      <c r="P327" s="156"/>
      <c r="Q327" s="156"/>
      <c r="R327" s="156"/>
      <c r="S327" s="156"/>
      <c r="T327" s="157"/>
      <c r="AT327" s="153" t="s">
        <v>181</v>
      </c>
      <c r="AU327" s="153" t="s">
        <v>79</v>
      </c>
      <c r="AV327" s="13" t="s">
        <v>76</v>
      </c>
      <c r="AW327" s="13" t="s">
        <v>31</v>
      </c>
      <c r="AX327" s="13" t="s">
        <v>70</v>
      </c>
      <c r="AY327" s="153" t="s">
        <v>173</v>
      </c>
    </row>
    <row r="328" spans="1:65" s="14" customFormat="1">
      <c r="B328" s="158"/>
      <c r="D328" s="148" t="s">
        <v>181</v>
      </c>
      <c r="E328" s="159" t="s">
        <v>3</v>
      </c>
      <c r="F328" s="160" t="s">
        <v>958</v>
      </c>
      <c r="H328" s="161">
        <v>15.5</v>
      </c>
      <c r="L328" s="158"/>
      <c r="M328" s="162"/>
      <c r="N328" s="163"/>
      <c r="O328" s="163"/>
      <c r="P328" s="163"/>
      <c r="Q328" s="163"/>
      <c r="R328" s="163"/>
      <c r="S328" s="163"/>
      <c r="T328" s="164"/>
      <c r="AT328" s="159" t="s">
        <v>181</v>
      </c>
      <c r="AU328" s="159" t="s">
        <v>79</v>
      </c>
      <c r="AV328" s="14" t="s">
        <v>79</v>
      </c>
      <c r="AW328" s="14" t="s">
        <v>31</v>
      </c>
      <c r="AX328" s="14" t="s">
        <v>70</v>
      </c>
      <c r="AY328" s="159" t="s">
        <v>173</v>
      </c>
    </row>
    <row r="329" spans="1:65" s="15" customFormat="1">
      <c r="B329" s="165"/>
      <c r="D329" s="148" t="s">
        <v>181</v>
      </c>
      <c r="E329" s="166" t="s">
        <v>3</v>
      </c>
      <c r="F329" s="167" t="s">
        <v>188</v>
      </c>
      <c r="H329" s="168">
        <v>15.5</v>
      </c>
      <c r="L329" s="165"/>
      <c r="M329" s="169"/>
      <c r="N329" s="170"/>
      <c r="O329" s="170"/>
      <c r="P329" s="170"/>
      <c r="Q329" s="170"/>
      <c r="R329" s="170"/>
      <c r="S329" s="170"/>
      <c r="T329" s="171"/>
      <c r="AT329" s="166" t="s">
        <v>181</v>
      </c>
      <c r="AU329" s="166" t="s">
        <v>79</v>
      </c>
      <c r="AV329" s="15" t="s">
        <v>178</v>
      </c>
      <c r="AW329" s="15" t="s">
        <v>31</v>
      </c>
      <c r="AX329" s="15" t="s">
        <v>76</v>
      </c>
      <c r="AY329" s="166" t="s">
        <v>173</v>
      </c>
    </row>
    <row r="330" spans="1:65" s="2" customFormat="1" ht="21.75" customHeight="1">
      <c r="A330" s="30"/>
      <c r="B330" s="135"/>
      <c r="C330" s="136" t="s">
        <v>359</v>
      </c>
      <c r="D330" s="136" t="s">
        <v>175</v>
      </c>
      <c r="E330" s="137" t="s">
        <v>376</v>
      </c>
      <c r="F330" s="138" t="s">
        <v>377</v>
      </c>
      <c r="G330" s="139" t="s">
        <v>293</v>
      </c>
      <c r="H330" s="140">
        <v>1</v>
      </c>
      <c r="I330" s="141"/>
      <c r="J330" s="141">
        <f>ROUND(I330*H330,2)</f>
        <v>0</v>
      </c>
      <c r="K330" s="138" t="s">
        <v>177</v>
      </c>
      <c r="L330" s="31"/>
      <c r="M330" s="142" t="s">
        <v>3</v>
      </c>
      <c r="N330" s="143" t="s">
        <v>41</v>
      </c>
      <c r="O330" s="144">
        <v>1.2649999999999999</v>
      </c>
      <c r="P330" s="144">
        <f>O330*H330</f>
        <v>1.2649999999999999</v>
      </c>
      <c r="Q330" s="144">
        <v>6.4850000000000003E-3</v>
      </c>
      <c r="R330" s="144">
        <f>Q330*H330</f>
        <v>6.4850000000000003E-3</v>
      </c>
      <c r="S330" s="144">
        <v>0</v>
      </c>
      <c r="T330" s="145">
        <f>S330*H330</f>
        <v>0</v>
      </c>
      <c r="U330" s="30"/>
      <c r="V330" s="30"/>
      <c r="W330" s="30"/>
      <c r="X330" s="30"/>
      <c r="Y330" s="30"/>
      <c r="Z330" s="30"/>
      <c r="AA330" s="30"/>
      <c r="AB330" s="30"/>
      <c r="AC330" s="30"/>
      <c r="AD330" s="30"/>
      <c r="AE330" s="30"/>
      <c r="AR330" s="146" t="s">
        <v>178</v>
      </c>
      <c r="AT330" s="146" t="s">
        <v>175</v>
      </c>
      <c r="AU330" s="146" t="s">
        <v>79</v>
      </c>
      <c r="AY330" s="18" t="s">
        <v>173</v>
      </c>
      <c r="BE330" s="147">
        <f>IF(N330="základní",J330,0)</f>
        <v>0</v>
      </c>
      <c r="BF330" s="147">
        <f>IF(N330="snížená",J330,0)</f>
        <v>0</v>
      </c>
      <c r="BG330" s="147">
        <f>IF(N330="zákl. přenesená",J330,0)</f>
        <v>0</v>
      </c>
      <c r="BH330" s="147">
        <f>IF(N330="sníž. přenesená",J330,0)</f>
        <v>0</v>
      </c>
      <c r="BI330" s="147">
        <f>IF(N330="nulová",J330,0)</f>
        <v>0</v>
      </c>
      <c r="BJ330" s="18" t="s">
        <v>76</v>
      </c>
      <c r="BK330" s="147">
        <f>ROUND(I330*H330,2)</f>
        <v>0</v>
      </c>
      <c r="BL330" s="18" t="s">
        <v>178</v>
      </c>
      <c r="BM330" s="146" t="s">
        <v>959</v>
      </c>
    </row>
    <row r="331" spans="1:65" s="13" customFormat="1">
      <c r="B331" s="152"/>
      <c r="D331" s="148" t="s">
        <v>181</v>
      </c>
      <c r="E331" s="153" t="s">
        <v>3</v>
      </c>
      <c r="F331" s="154" t="s">
        <v>378</v>
      </c>
      <c r="H331" s="153" t="s">
        <v>3</v>
      </c>
      <c r="L331" s="152"/>
      <c r="M331" s="155"/>
      <c r="N331" s="156"/>
      <c r="O331" s="156"/>
      <c r="P331" s="156"/>
      <c r="Q331" s="156"/>
      <c r="R331" s="156"/>
      <c r="S331" s="156"/>
      <c r="T331" s="157"/>
      <c r="AT331" s="153" t="s">
        <v>181</v>
      </c>
      <c r="AU331" s="153" t="s">
        <v>79</v>
      </c>
      <c r="AV331" s="13" t="s">
        <v>76</v>
      </c>
      <c r="AW331" s="13" t="s">
        <v>31</v>
      </c>
      <c r="AX331" s="13" t="s">
        <v>70</v>
      </c>
      <c r="AY331" s="153" t="s">
        <v>173</v>
      </c>
    </row>
    <row r="332" spans="1:65" s="13" customFormat="1">
      <c r="B332" s="152"/>
      <c r="D332" s="148" t="s">
        <v>181</v>
      </c>
      <c r="E332" s="153" t="s">
        <v>3</v>
      </c>
      <c r="F332" s="154" t="s">
        <v>379</v>
      </c>
      <c r="H332" s="153" t="s">
        <v>3</v>
      </c>
      <c r="L332" s="152"/>
      <c r="M332" s="155"/>
      <c r="N332" s="156"/>
      <c r="O332" s="156"/>
      <c r="P332" s="156"/>
      <c r="Q332" s="156"/>
      <c r="R332" s="156"/>
      <c r="S332" s="156"/>
      <c r="T332" s="157"/>
      <c r="AT332" s="153" t="s">
        <v>181</v>
      </c>
      <c r="AU332" s="153" t="s">
        <v>79</v>
      </c>
      <c r="AV332" s="13" t="s">
        <v>76</v>
      </c>
      <c r="AW332" s="13" t="s">
        <v>31</v>
      </c>
      <c r="AX332" s="13" t="s">
        <v>70</v>
      </c>
      <c r="AY332" s="153" t="s">
        <v>173</v>
      </c>
    </row>
    <row r="333" spans="1:65" s="14" customFormat="1">
      <c r="B333" s="158"/>
      <c r="D333" s="148" t="s">
        <v>181</v>
      </c>
      <c r="E333" s="159" t="s">
        <v>3</v>
      </c>
      <c r="F333" s="160" t="s">
        <v>960</v>
      </c>
      <c r="H333" s="161">
        <v>1</v>
      </c>
      <c r="L333" s="158"/>
      <c r="M333" s="162"/>
      <c r="N333" s="163"/>
      <c r="O333" s="163"/>
      <c r="P333" s="163"/>
      <c r="Q333" s="163"/>
      <c r="R333" s="163"/>
      <c r="S333" s="163"/>
      <c r="T333" s="164"/>
      <c r="AT333" s="159" t="s">
        <v>181</v>
      </c>
      <c r="AU333" s="159" t="s">
        <v>79</v>
      </c>
      <c r="AV333" s="14" t="s">
        <v>79</v>
      </c>
      <c r="AW333" s="14" t="s">
        <v>31</v>
      </c>
      <c r="AX333" s="14" t="s">
        <v>70</v>
      </c>
      <c r="AY333" s="159" t="s">
        <v>173</v>
      </c>
    </row>
    <row r="334" spans="1:65" s="15" customFormat="1">
      <c r="B334" s="165"/>
      <c r="D334" s="148" t="s">
        <v>181</v>
      </c>
      <c r="E334" s="166" t="s">
        <v>3</v>
      </c>
      <c r="F334" s="167" t="s">
        <v>188</v>
      </c>
      <c r="H334" s="168">
        <v>1</v>
      </c>
      <c r="L334" s="165"/>
      <c r="M334" s="169"/>
      <c r="N334" s="170"/>
      <c r="O334" s="170"/>
      <c r="P334" s="170"/>
      <c r="Q334" s="170"/>
      <c r="R334" s="170"/>
      <c r="S334" s="170"/>
      <c r="T334" s="171"/>
      <c r="AT334" s="166" t="s">
        <v>181</v>
      </c>
      <c r="AU334" s="166" t="s">
        <v>79</v>
      </c>
      <c r="AV334" s="15" t="s">
        <v>178</v>
      </c>
      <c r="AW334" s="15" t="s">
        <v>31</v>
      </c>
      <c r="AX334" s="15" t="s">
        <v>76</v>
      </c>
      <c r="AY334" s="166" t="s">
        <v>173</v>
      </c>
    </row>
    <row r="335" spans="1:65" s="2" customFormat="1" ht="44.25" customHeight="1">
      <c r="A335" s="30"/>
      <c r="B335" s="135"/>
      <c r="C335" s="136" t="s">
        <v>360</v>
      </c>
      <c r="D335" s="136" t="s">
        <v>175</v>
      </c>
      <c r="E335" s="137" t="s">
        <v>961</v>
      </c>
      <c r="F335" s="138" t="s">
        <v>962</v>
      </c>
      <c r="G335" s="139" t="s">
        <v>293</v>
      </c>
      <c r="H335" s="140">
        <v>9</v>
      </c>
      <c r="I335" s="141"/>
      <c r="J335" s="141">
        <f>ROUND(I335*H335,2)</f>
        <v>0</v>
      </c>
      <c r="K335" s="138" t="s">
        <v>177</v>
      </c>
      <c r="L335" s="31"/>
      <c r="M335" s="142" t="s">
        <v>3</v>
      </c>
      <c r="N335" s="143" t="s">
        <v>41</v>
      </c>
      <c r="O335" s="144">
        <v>0.2</v>
      </c>
      <c r="P335" s="144">
        <f>O335*H335</f>
        <v>1.8</v>
      </c>
      <c r="Q335" s="144">
        <v>0</v>
      </c>
      <c r="R335" s="144">
        <f>Q335*H335</f>
        <v>0</v>
      </c>
      <c r="S335" s="144">
        <v>0</v>
      </c>
      <c r="T335" s="145">
        <f>S335*H335</f>
        <v>0</v>
      </c>
      <c r="U335" s="30"/>
      <c r="V335" s="30"/>
      <c r="W335" s="30"/>
      <c r="X335" s="30"/>
      <c r="Y335" s="30"/>
      <c r="Z335" s="30"/>
      <c r="AA335" s="30"/>
      <c r="AB335" s="30"/>
      <c r="AC335" s="30"/>
      <c r="AD335" s="30"/>
      <c r="AE335" s="30"/>
      <c r="AR335" s="146" t="s">
        <v>178</v>
      </c>
      <c r="AT335" s="146" t="s">
        <v>175</v>
      </c>
      <c r="AU335" s="146" t="s">
        <v>79</v>
      </c>
      <c r="AY335" s="18" t="s">
        <v>173</v>
      </c>
      <c r="BE335" s="147">
        <f>IF(N335="základní",J335,0)</f>
        <v>0</v>
      </c>
      <c r="BF335" s="147">
        <f>IF(N335="snížená",J335,0)</f>
        <v>0</v>
      </c>
      <c r="BG335" s="147">
        <f>IF(N335="zákl. přenesená",J335,0)</f>
        <v>0</v>
      </c>
      <c r="BH335" s="147">
        <f>IF(N335="sníž. přenesená",J335,0)</f>
        <v>0</v>
      </c>
      <c r="BI335" s="147">
        <f>IF(N335="nulová",J335,0)</f>
        <v>0</v>
      </c>
      <c r="BJ335" s="18" t="s">
        <v>76</v>
      </c>
      <c r="BK335" s="147">
        <f>ROUND(I335*H335,2)</f>
        <v>0</v>
      </c>
      <c r="BL335" s="18" t="s">
        <v>178</v>
      </c>
      <c r="BM335" s="146" t="s">
        <v>963</v>
      </c>
    </row>
    <row r="336" spans="1:65" s="2" customFormat="1" ht="97.5">
      <c r="A336" s="30"/>
      <c r="B336" s="31"/>
      <c r="C336" s="30"/>
      <c r="D336" s="148" t="s">
        <v>179</v>
      </c>
      <c r="E336" s="30"/>
      <c r="F336" s="149" t="s">
        <v>964</v>
      </c>
      <c r="G336" s="30"/>
      <c r="H336" s="30"/>
      <c r="I336" s="30"/>
      <c r="J336" s="30"/>
      <c r="K336" s="30"/>
      <c r="L336" s="31"/>
      <c r="M336" s="150"/>
      <c r="N336" s="151"/>
      <c r="O336" s="51"/>
      <c r="P336" s="51"/>
      <c r="Q336" s="51"/>
      <c r="R336" s="51"/>
      <c r="S336" s="51"/>
      <c r="T336" s="52"/>
      <c r="U336" s="30"/>
      <c r="V336" s="30"/>
      <c r="W336" s="30"/>
      <c r="X336" s="30"/>
      <c r="Y336" s="30"/>
      <c r="Z336" s="30"/>
      <c r="AA336" s="30"/>
      <c r="AB336" s="30"/>
      <c r="AC336" s="30"/>
      <c r="AD336" s="30"/>
      <c r="AE336" s="30"/>
      <c r="AT336" s="18" t="s">
        <v>179</v>
      </c>
      <c r="AU336" s="18" t="s">
        <v>79</v>
      </c>
    </row>
    <row r="337" spans="1:65" s="14" customFormat="1">
      <c r="B337" s="158"/>
      <c r="D337" s="148" t="s">
        <v>181</v>
      </c>
      <c r="E337" s="159" t="s">
        <v>3</v>
      </c>
      <c r="F337" s="160" t="s">
        <v>965</v>
      </c>
      <c r="H337" s="161">
        <v>9</v>
      </c>
      <c r="L337" s="158"/>
      <c r="M337" s="162"/>
      <c r="N337" s="163"/>
      <c r="O337" s="163"/>
      <c r="P337" s="163"/>
      <c r="Q337" s="163"/>
      <c r="R337" s="163"/>
      <c r="S337" s="163"/>
      <c r="T337" s="164"/>
      <c r="AT337" s="159" t="s">
        <v>181</v>
      </c>
      <c r="AU337" s="159" t="s">
        <v>79</v>
      </c>
      <c r="AV337" s="14" t="s">
        <v>79</v>
      </c>
      <c r="AW337" s="14" t="s">
        <v>31</v>
      </c>
      <c r="AX337" s="14" t="s">
        <v>70</v>
      </c>
      <c r="AY337" s="159" t="s">
        <v>173</v>
      </c>
    </row>
    <row r="338" spans="1:65" s="15" customFormat="1">
      <c r="B338" s="165"/>
      <c r="D338" s="148" t="s">
        <v>181</v>
      </c>
      <c r="E338" s="166" t="s">
        <v>3</v>
      </c>
      <c r="F338" s="167" t="s">
        <v>188</v>
      </c>
      <c r="H338" s="168">
        <v>9</v>
      </c>
      <c r="L338" s="165"/>
      <c r="M338" s="169"/>
      <c r="N338" s="170"/>
      <c r="O338" s="170"/>
      <c r="P338" s="170"/>
      <c r="Q338" s="170"/>
      <c r="R338" s="170"/>
      <c r="S338" s="170"/>
      <c r="T338" s="171"/>
      <c r="AT338" s="166" t="s">
        <v>181</v>
      </c>
      <c r="AU338" s="166" t="s">
        <v>79</v>
      </c>
      <c r="AV338" s="15" t="s">
        <v>178</v>
      </c>
      <c r="AW338" s="15" t="s">
        <v>31</v>
      </c>
      <c r="AX338" s="15" t="s">
        <v>76</v>
      </c>
      <c r="AY338" s="166" t="s">
        <v>173</v>
      </c>
    </row>
    <row r="339" spans="1:65" s="2" customFormat="1" ht="16.5" customHeight="1">
      <c r="A339" s="30"/>
      <c r="B339" s="135"/>
      <c r="C339" s="172" t="s">
        <v>361</v>
      </c>
      <c r="D339" s="172" t="s">
        <v>246</v>
      </c>
      <c r="E339" s="173" t="s">
        <v>966</v>
      </c>
      <c r="F339" s="174" t="s">
        <v>967</v>
      </c>
      <c r="G339" s="175" t="s">
        <v>293</v>
      </c>
      <c r="H339" s="176">
        <v>9</v>
      </c>
      <c r="I339" s="177"/>
      <c r="J339" s="177">
        <f>ROUND(I339*H339,2)</f>
        <v>0</v>
      </c>
      <c r="K339" s="174" t="s">
        <v>177</v>
      </c>
      <c r="L339" s="178"/>
      <c r="M339" s="179" t="s">
        <v>3</v>
      </c>
      <c r="N339" s="180" t="s">
        <v>41</v>
      </c>
      <c r="O339" s="144">
        <v>0</v>
      </c>
      <c r="P339" s="144">
        <f>O339*H339</f>
        <v>0</v>
      </c>
      <c r="Q339" s="144">
        <v>1.1299999999999999E-3</v>
      </c>
      <c r="R339" s="144">
        <f>Q339*H339</f>
        <v>1.0169999999999998E-2</v>
      </c>
      <c r="S339" s="144">
        <v>0</v>
      </c>
      <c r="T339" s="145">
        <f>S339*H339</f>
        <v>0</v>
      </c>
      <c r="U339" s="30"/>
      <c r="V339" s="30"/>
      <c r="W339" s="30"/>
      <c r="X339" s="30"/>
      <c r="Y339" s="30"/>
      <c r="Z339" s="30"/>
      <c r="AA339" s="30"/>
      <c r="AB339" s="30"/>
      <c r="AC339" s="30"/>
      <c r="AD339" s="30"/>
      <c r="AE339" s="30"/>
      <c r="AR339" s="146" t="s">
        <v>211</v>
      </c>
      <c r="AT339" s="146" t="s">
        <v>246</v>
      </c>
      <c r="AU339" s="146" t="s">
        <v>79</v>
      </c>
      <c r="AY339" s="18" t="s">
        <v>173</v>
      </c>
      <c r="BE339" s="147">
        <f>IF(N339="základní",J339,0)</f>
        <v>0</v>
      </c>
      <c r="BF339" s="147">
        <f>IF(N339="snížená",J339,0)</f>
        <v>0</v>
      </c>
      <c r="BG339" s="147">
        <f>IF(N339="zákl. přenesená",J339,0)</f>
        <v>0</v>
      </c>
      <c r="BH339" s="147">
        <f>IF(N339="sníž. přenesená",J339,0)</f>
        <v>0</v>
      </c>
      <c r="BI339" s="147">
        <f>IF(N339="nulová",J339,0)</f>
        <v>0</v>
      </c>
      <c r="BJ339" s="18" t="s">
        <v>76</v>
      </c>
      <c r="BK339" s="147">
        <f>ROUND(I339*H339,2)</f>
        <v>0</v>
      </c>
      <c r="BL339" s="18" t="s">
        <v>178</v>
      </c>
      <c r="BM339" s="146" t="s">
        <v>968</v>
      </c>
    </row>
    <row r="340" spans="1:65" s="2" customFormat="1" ht="21.75" customHeight="1">
      <c r="A340" s="30"/>
      <c r="B340" s="135"/>
      <c r="C340" s="136" t="s">
        <v>362</v>
      </c>
      <c r="D340" s="136" t="s">
        <v>175</v>
      </c>
      <c r="E340" s="137" t="s">
        <v>381</v>
      </c>
      <c r="F340" s="138" t="s">
        <v>382</v>
      </c>
      <c r="G340" s="139" t="s">
        <v>200</v>
      </c>
      <c r="H340" s="140">
        <v>13.175000000000001</v>
      </c>
      <c r="I340" s="141"/>
      <c r="J340" s="141">
        <f>ROUND(I340*H340,2)</f>
        <v>0</v>
      </c>
      <c r="K340" s="138" t="s">
        <v>177</v>
      </c>
      <c r="L340" s="31"/>
      <c r="M340" s="142" t="s">
        <v>3</v>
      </c>
      <c r="N340" s="143" t="s">
        <v>41</v>
      </c>
      <c r="O340" s="144">
        <v>2.976</v>
      </c>
      <c r="P340" s="144">
        <f>O340*H340</f>
        <v>39.208800000000004</v>
      </c>
      <c r="Q340" s="144">
        <v>0.12</v>
      </c>
      <c r="R340" s="144">
        <f>Q340*H340</f>
        <v>1.581</v>
      </c>
      <c r="S340" s="144">
        <v>2.4900000000000002</v>
      </c>
      <c r="T340" s="145">
        <f>S340*H340</f>
        <v>32.805750000000003</v>
      </c>
      <c r="U340" s="30"/>
      <c r="V340" s="30"/>
      <c r="W340" s="30"/>
      <c r="X340" s="30"/>
      <c r="Y340" s="30"/>
      <c r="Z340" s="30"/>
      <c r="AA340" s="30"/>
      <c r="AB340" s="30"/>
      <c r="AC340" s="30"/>
      <c r="AD340" s="30"/>
      <c r="AE340" s="30"/>
      <c r="AR340" s="146" t="s">
        <v>178</v>
      </c>
      <c r="AT340" s="146" t="s">
        <v>175</v>
      </c>
      <c r="AU340" s="146" t="s">
        <v>79</v>
      </c>
      <c r="AY340" s="18" t="s">
        <v>173</v>
      </c>
      <c r="BE340" s="147">
        <f>IF(N340="základní",J340,0)</f>
        <v>0</v>
      </c>
      <c r="BF340" s="147">
        <f>IF(N340="snížená",J340,0)</f>
        <v>0</v>
      </c>
      <c r="BG340" s="147">
        <f>IF(N340="zákl. přenesená",J340,0)</f>
        <v>0</v>
      </c>
      <c r="BH340" s="147">
        <f>IF(N340="sníž. přenesená",J340,0)</f>
        <v>0</v>
      </c>
      <c r="BI340" s="147">
        <f>IF(N340="nulová",J340,0)</f>
        <v>0</v>
      </c>
      <c r="BJ340" s="18" t="s">
        <v>76</v>
      </c>
      <c r="BK340" s="147">
        <f>ROUND(I340*H340,2)</f>
        <v>0</v>
      </c>
      <c r="BL340" s="18" t="s">
        <v>178</v>
      </c>
      <c r="BM340" s="146" t="s">
        <v>969</v>
      </c>
    </row>
    <row r="341" spans="1:65" s="2" customFormat="1" ht="224.25">
      <c r="A341" s="30"/>
      <c r="B341" s="31"/>
      <c r="C341" s="30"/>
      <c r="D341" s="148" t="s">
        <v>179</v>
      </c>
      <c r="E341" s="30"/>
      <c r="F341" s="149" t="s">
        <v>383</v>
      </c>
      <c r="G341" s="30"/>
      <c r="H341" s="30"/>
      <c r="I341" s="30"/>
      <c r="J341" s="30"/>
      <c r="K341" s="30"/>
      <c r="L341" s="31"/>
      <c r="M341" s="150"/>
      <c r="N341" s="151"/>
      <c r="O341" s="51"/>
      <c r="P341" s="51"/>
      <c r="Q341" s="51"/>
      <c r="R341" s="51"/>
      <c r="S341" s="51"/>
      <c r="T341" s="52"/>
      <c r="U341" s="30"/>
      <c r="V341" s="30"/>
      <c r="W341" s="30"/>
      <c r="X341" s="30"/>
      <c r="Y341" s="30"/>
      <c r="Z341" s="30"/>
      <c r="AA341" s="30"/>
      <c r="AB341" s="30"/>
      <c r="AC341" s="30"/>
      <c r="AD341" s="30"/>
      <c r="AE341" s="30"/>
      <c r="AT341" s="18" t="s">
        <v>179</v>
      </c>
      <c r="AU341" s="18" t="s">
        <v>79</v>
      </c>
    </row>
    <row r="342" spans="1:65" s="13" customFormat="1">
      <c r="B342" s="152"/>
      <c r="D342" s="148" t="s">
        <v>181</v>
      </c>
      <c r="E342" s="153" t="s">
        <v>3</v>
      </c>
      <c r="F342" s="154" t="s">
        <v>706</v>
      </c>
      <c r="H342" s="153" t="s">
        <v>3</v>
      </c>
      <c r="L342" s="152"/>
      <c r="M342" s="155"/>
      <c r="N342" s="156"/>
      <c r="O342" s="156"/>
      <c r="P342" s="156"/>
      <c r="Q342" s="156"/>
      <c r="R342" s="156"/>
      <c r="S342" s="156"/>
      <c r="T342" s="157"/>
      <c r="AT342" s="153" t="s">
        <v>181</v>
      </c>
      <c r="AU342" s="153" t="s">
        <v>79</v>
      </c>
      <c r="AV342" s="13" t="s">
        <v>76</v>
      </c>
      <c r="AW342" s="13" t="s">
        <v>31</v>
      </c>
      <c r="AX342" s="13" t="s">
        <v>70</v>
      </c>
      <c r="AY342" s="153" t="s">
        <v>173</v>
      </c>
    </row>
    <row r="343" spans="1:65" s="14" customFormat="1">
      <c r="B343" s="158"/>
      <c r="D343" s="148" t="s">
        <v>181</v>
      </c>
      <c r="E343" s="159" t="s">
        <v>3</v>
      </c>
      <c r="F343" s="160" t="s">
        <v>970</v>
      </c>
      <c r="H343" s="161">
        <v>13.175000000000001</v>
      </c>
      <c r="L343" s="158"/>
      <c r="M343" s="162"/>
      <c r="N343" s="163"/>
      <c r="O343" s="163"/>
      <c r="P343" s="163"/>
      <c r="Q343" s="163"/>
      <c r="R343" s="163"/>
      <c r="S343" s="163"/>
      <c r="T343" s="164"/>
      <c r="AT343" s="159" t="s">
        <v>181</v>
      </c>
      <c r="AU343" s="159" t="s">
        <v>79</v>
      </c>
      <c r="AV343" s="14" t="s">
        <v>79</v>
      </c>
      <c r="AW343" s="14" t="s">
        <v>31</v>
      </c>
      <c r="AX343" s="14" t="s">
        <v>70</v>
      </c>
      <c r="AY343" s="159" t="s">
        <v>173</v>
      </c>
    </row>
    <row r="344" spans="1:65" s="15" customFormat="1">
      <c r="B344" s="165"/>
      <c r="D344" s="148" t="s">
        <v>181</v>
      </c>
      <c r="E344" s="166" t="s">
        <v>3</v>
      </c>
      <c r="F344" s="167" t="s">
        <v>188</v>
      </c>
      <c r="H344" s="168">
        <v>13.175000000000001</v>
      </c>
      <c r="L344" s="165"/>
      <c r="M344" s="169"/>
      <c r="N344" s="170"/>
      <c r="O344" s="170"/>
      <c r="P344" s="170"/>
      <c r="Q344" s="170"/>
      <c r="R344" s="170"/>
      <c r="S344" s="170"/>
      <c r="T344" s="171"/>
      <c r="AT344" s="166" t="s">
        <v>181</v>
      </c>
      <c r="AU344" s="166" t="s">
        <v>79</v>
      </c>
      <c r="AV344" s="15" t="s">
        <v>178</v>
      </c>
      <c r="AW344" s="15" t="s">
        <v>31</v>
      </c>
      <c r="AX344" s="15" t="s">
        <v>76</v>
      </c>
      <c r="AY344" s="166" t="s">
        <v>173</v>
      </c>
    </row>
    <row r="345" spans="1:65" s="2" customFormat="1" ht="21.75" customHeight="1">
      <c r="A345" s="30"/>
      <c r="B345" s="135"/>
      <c r="C345" s="136" t="s">
        <v>364</v>
      </c>
      <c r="D345" s="136" t="s">
        <v>175</v>
      </c>
      <c r="E345" s="137" t="s">
        <v>971</v>
      </c>
      <c r="F345" s="138" t="s">
        <v>972</v>
      </c>
      <c r="G345" s="139" t="s">
        <v>200</v>
      </c>
      <c r="H345" s="140">
        <v>1.32</v>
      </c>
      <c r="I345" s="141"/>
      <c r="J345" s="141">
        <f>ROUND(I345*H345,2)</f>
        <v>0</v>
      </c>
      <c r="K345" s="138" t="s">
        <v>177</v>
      </c>
      <c r="L345" s="31"/>
      <c r="M345" s="142" t="s">
        <v>3</v>
      </c>
      <c r="N345" s="143" t="s">
        <v>41</v>
      </c>
      <c r="O345" s="144">
        <v>2.976</v>
      </c>
      <c r="P345" s="144">
        <f>O345*H345</f>
        <v>3.9283200000000003</v>
      </c>
      <c r="Q345" s="144">
        <v>0.12</v>
      </c>
      <c r="R345" s="144">
        <f>Q345*H345</f>
        <v>0.15840000000000001</v>
      </c>
      <c r="S345" s="144">
        <v>2.4900000000000002</v>
      </c>
      <c r="T345" s="145">
        <f>S345*H345</f>
        <v>3.2868000000000004</v>
      </c>
      <c r="U345" s="30"/>
      <c r="V345" s="30"/>
      <c r="W345" s="30"/>
      <c r="X345" s="30"/>
      <c r="Y345" s="30"/>
      <c r="Z345" s="30"/>
      <c r="AA345" s="30"/>
      <c r="AB345" s="30"/>
      <c r="AC345" s="30"/>
      <c r="AD345" s="30"/>
      <c r="AE345" s="30"/>
      <c r="AR345" s="146" t="s">
        <v>178</v>
      </c>
      <c r="AT345" s="146" t="s">
        <v>175</v>
      </c>
      <c r="AU345" s="146" t="s">
        <v>79</v>
      </c>
      <c r="AY345" s="18" t="s">
        <v>173</v>
      </c>
      <c r="BE345" s="147">
        <f>IF(N345="základní",J345,0)</f>
        <v>0</v>
      </c>
      <c r="BF345" s="147">
        <f>IF(N345="snížená",J345,0)</f>
        <v>0</v>
      </c>
      <c r="BG345" s="147">
        <f>IF(N345="zákl. přenesená",J345,0)</f>
        <v>0</v>
      </c>
      <c r="BH345" s="147">
        <f>IF(N345="sníž. přenesená",J345,0)</f>
        <v>0</v>
      </c>
      <c r="BI345" s="147">
        <f>IF(N345="nulová",J345,0)</f>
        <v>0</v>
      </c>
      <c r="BJ345" s="18" t="s">
        <v>76</v>
      </c>
      <c r="BK345" s="147">
        <f>ROUND(I345*H345,2)</f>
        <v>0</v>
      </c>
      <c r="BL345" s="18" t="s">
        <v>178</v>
      </c>
      <c r="BM345" s="146" t="s">
        <v>973</v>
      </c>
    </row>
    <row r="346" spans="1:65" s="2" customFormat="1" ht="224.25">
      <c r="A346" s="30"/>
      <c r="B346" s="31"/>
      <c r="C346" s="30"/>
      <c r="D346" s="148" t="s">
        <v>179</v>
      </c>
      <c r="E346" s="30"/>
      <c r="F346" s="149" t="s">
        <v>383</v>
      </c>
      <c r="G346" s="30"/>
      <c r="H346" s="30"/>
      <c r="I346" s="30"/>
      <c r="J346" s="30"/>
      <c r="K346" s="30"/>
      <c r="L346" s="31"/>
      <c r="M346" s="150"/>
      <c r="N346" s="151"/>
      <c r="O346" s="51"/>
      <c r="P346" s="51"/>
      <c r="Q346" s="51"/>
      <c r="R346" s="51"/>
      <c r="S346" s="51"/>
      <c r="T346" s="52"/>
      <c r="U346" s="30"/>
      <c r="V346" s="30"/>
      <c r="W346" s="30"/>
      <c r="X346" s="30"/>
      <c r="Y346" s="30"/>
      <c r="Z346" s="30"/>
      <c r="AA346" s="30"/>
      <c r="AB346" s="30"/>
      <c r="AC346" s="30"/>
      <c r="AD346" s="30"/>
      <c r="AE346" s="30"/>
      <c r="AT346" s="18" t="s">
        <v>179</v>
      </c>
      <c r="AU346" s="18" t="s">
        <v>79</v>
      </c>
    </row>
    <row r="347" spans="1:65" s="13" customFormat="1" ht="22.5">
      <c r="B347" s="152"/>
      <c r="D347" s="148" t="s">
        <v>181</v>
      </c>
      <c r="E347" s="153" t="s">
        <v>3</v>
      </c>
      <c r="F347" s="154" t="s">
        <v>974</v>
      </c>
      <c r="H347" s="153" t="s">
        <v>3</v>
      </c>
      <c r="L347" s="152"/>
      <c r="M347" s="155"/>
      <c r="N347" s="156"/>
      <c r="O347" s="156"/>
      <c r="P347" s="156"/>
      <c r="Q347" s="156"/>
      <c r="R347" s="156"/>
      <c r="S347" s="156"/>
      <c r="T347" s="157"/>
      <c r="AT347" s="153" t="s">
        <v>181</v>
      </c>
      <c r="AU347" s="153" t="s">
        <v>79</v>
      </c>
      <c r="AV347" s="13" t="s">
        <v>76</v>
      </c>
      <c r="AW347" s="13" t="s">
        <v>31</v>
      </c>
      <c r="AX347" s="13" t="s">
        <v>70</v>
      </c>
      <c r="AY347" s="153" t="s">
        <v>173</v>
      </c>
    </row>
    <row r="348" spans="1:65" s="14" customFormat="1">
      <c r="B348" s="158"/>
      <c r="D348" s="148" t="s">
        <v>181</v>
      </c>
      <c r="E348" s="159" t="s">
        <v>3</v>
      </c>
      <c r="F348" s="160" t="s">
        <v>975</v>
      </c>
      <c r="H348" s="161">
        <v>1.32</v>
      </c>
      <c r="L348" s="158"/>
      <c r="M348" s="162"/>
      <c r="N348" s="163"/>
      <c r="O348" s="163"/>
      <c r="P348" s="163"/>
      <c r="Q348" s="163"/>
      <c r="R348" s="163"/>
      <c r="S348" s="163"/>
      <c r="T348" s="164"/>
      <c r="AT348" s="159" t="s">
        <v>181</v>
      </c>
      <c r="AU348" s="159" t="s">
        <v>79</v>
      </c>
      <c r="AV348" s="14" t="s">
        <v>79</v>
      </c>
      <c r="AW348" s="14" t="s">
        <v>31</v>
      </c>
      <c r="AX348" s="14" t="s">
        <v>70</v>
      </c>
      <c r="AY348" s="159" t="s">
        <v>173</v>
      </c>
    </row>
    <row r="349" spans="1:65" s="15" customFormat="1">
      <c r="B349" s="165"/>
      <c r="D349" s="148" t="s">
        <v>181</v>
      </c>
      <c r="E349" s="166" t="s">
        <v>3</v>
      </c>
      <c r="F349" s="167" t="s">
        <v>188</v>
      </c>
      <c r="H349" s="168">
        <v>1.32</v>
      </c>
      <c r="L349" s="165"/>
      <c r="M349" s="169"/>
      <c r="N349" s="170"/>
      <c r="O349" s="170"/>
      <c r="P349" s="170"/>
      <c r="Q349" s="170"/>
      <c r="R349" s="170"/>
      <c r="S349" s="170"/>
      <c r="T349" s="171"/>
      <c r="AT349" s="166" t="s">
        <v>181</v>
      </c>
      <c r="AU349" s="166" t="s">
        <v>79</v>
      </c>
      <c r="AV349" s="15" t="s">
        <v>178</v>
      </c>
      <c r="AW349" s="15" t="s">
        <v>31</v>
      </c>
      <c r="AX349" s="15" t="s">
        <v>76</v>
      </c>
      <c r="AY349" s="166" t="s">
        <v>173</v>
      </c>
    </row>
    <row r="350" spans="1:65" s="2" customFormat="1" ht="21.75" customHeight="1">
      <c r="A350" s="30"/>
      <c r="B350" s="135"/>
      <c r="C350" s="136" t="s">
        <v>366</v>
      </c>
      <c r="D350" s="136" t="s">
        <v>175</v>
      </c>
      <c r="E350" s="137" t="s">
        <v>717</v>
      </c>
      <c r="F350" s="138" t="s">
        <v>718</v>
      </c>
      <c r="G350" s="139" t="s">
        <v>293</v>
      </c>
      <c r="H350" s="140">
        <v>6</v>
      </c>
      <c r="I350" s="141"/>
      <c r="J350" s="141">
        <f>ROUND(I350*H350,2)</f>
        <v>0</v>
      </c>
      <c r="K350" s="138" t="s">
        <v>177</v>
      </c>
      <c r="L350" s="31"/>
      <c r="M350" s="142" t="s">
        <v>3</v>
      </c>
      <c r="N350" s="143" t="s">
        <v>41</v>
      </c>
      <c r="O350" s="144">
        <v>3.0289999999999999</v>
      </c>
      <c r="P350" s="144">
        <f>O350*H350</f>
        <v>18.173999999999999</v>
      </c>
      <c r="Q350" s="144">
        <v>2.7720000000000002E-3</v>
      </c>
      <c r="R350" s="144">
        <f>Q350*H350</f>
        <v>1.6632000000000001E-2</v>
      </c>
      <c r="S350" s="144">
        <v>0</v>
      </c>
      <c r="T350" s="145">
        <f>S350*H350</f>
        <v>0</v>
      </c>
      <c r="U350" s="30"/>
      <c r="V350" s="30"/>
      <c r="W350" s="30"/>
      <c r="X350" s="30"/>
      <c r="Y350" s="30"/>
      <c r="Z350" s="30"/>
      <c r="AA350" s="30"/>
      <c r="AB350" s="30"/>
      <c r="AC350" s="30"/>
      <c r="AD350" s="30"/>
      <c r="AE350" s="30"/>
      <c r="AR350" s="146" t="s">
        <v>178</v>
      </c>
      <c r="AT350" s="146" t="s">
        <v>175</v>
      </c>
      <c r="AU350" s="146" t="s">
        <v>79</v>
      </c>
      <c r="AY350" s="18" t="s">
        <v>173</v>
      </c>
      <c r="BE350" s="147">
        <f>IF(N350="základní",J350,0)</f>
        <v>0</v>
      </c>
      <c r="BF350" s="147">
        <f>IF(N350="snížená",J350,0)</f>
        <v>0</v>
      </c>
      <c r="BG350" s="147">
        <f>IF(N350="zákl. přenesená",J350,0)</f>
        <v>0</v>
      </c>
      <c r="BH350" s="147">
        <f>IF(N350="sníž. přenesená",J350,0)</f>
        <v>0</v>
      </c>
      <c r="BI350" s="147">
        <f>IF(N350="nulová",J350,0)</f>
        <v>0</v>
      </c>
      <c r="BJ350" s="18" t="s">
        <v>76</v>
      </c>
      <c r="BK350" s="147">
        <f>ROUND(I350*H350,2)</f>
        <v>0</v>
      </c>
      <c r="BL350" s="18" t="s">
        <v>178</v>
      </c>
      <c r="BM350" s="146" t="s">
        <v>976</v>
      </c>
    </row>
    <row r="351" spans="1:65" s="2" customFormat="1" ht="165.75">
      <c r="A351" s="30"/>
      <c r="B351" s="31"/>
      <c r="C351" s="30"/>
      <c r="D351" s="148" t="s">
        <v>179</v>
      </c>
      <c r="E351" s="30"/>
      <c r="F351" s="149" t="s">
        <v>393</v>
      </c>
      <c r="G351" s="30"/>
      <c r="H351" s="30"/>
      <c r="I351" s="30"/>
      <c r="J351" s="30"/>
      <c r="K351" s="30"/>
      <c r="L351" s="31"/>
      <c r="M351" s="150"/>
      <c r="N351" s="151"/>
      <c r="O351" s="51"/>
      <c r="P351" s="51"/>
      <c r="Q351" s="51"/>
      <c r="R351" s="51"/>
      <c r="S351" s="51"/>
      <c r="T351" s="52"/>
      <c r="U351" s="30"/>
      <c r="V351" s="30"/>
      <c r="W351" s="30"/>
      <c r="X351" s="30"/>
      <c r="Y351" s="30"/>
      <c r="Z351" s="30"/>
      <c r="AA351" s="30"/>
      <c r="AB351" s="30"/>
      <c r="AC351" s="30"/>
      <c r="AD351" s="30"/>
      <c r="AE351" s="30"/>
      <c r="AT351" s="18" t="s">
        <v>179</v>
      </c>
      <c r="AU351" s="18" t="s">
        <v>79</v>
      </c>
    </row>
    <row r="352" spans="1:65" s="14" customFormat="1">
      <c r="B352" s="158"/>
      <c r="D352" s="148" t="s">
        <v>181</v>
      </c>
      <c r="E352" s="159" t="s">
        <v>3</v>
      </c>
      <c r="F352" s="160" t="s">
        <v>977</v>
      </c>
      <c r="H352" s="161">
        <v>6</v>
      </c>
      <c r="L352" s="158"/>
      <c r="M352" s="162"/>
      <c r="N352" s="163"/>
      <c r="O352" s="163"/>
      <c r="P352" s="163"/>
      <c r="Q352" s="163"/>
      <c r="R352" s="163"/>
      <c r="S352" s="163"/>
      <c r="T352" s="164"/>
      <c r="AT352" s="159" t="s">
        <v>181</v>
      </c>
      <c r="AU352" s="159" t="s">
        <v>79</v>
      </c>
      <c r="AV352" s="14" t="s">
        <v>79</v>
      </c>
      <c r="AW352" s="14" t="s">
        <v>31</v>
      </c>
      <c r="AX352" s="14" t="s">
        <v>76</v>
      </c>
      <c r="AY352" s="159" t="s">
        <v>173</v>
      </c>
    </row>
    <row r="353" spans="1:65" s="2" customFormat="1" ht="21.75" customHeight="1">
      <c r="A353" s="30"/>
      <c r="B353" s="135"/>
      <c r="C353" s="136" t="s">
        <v>368</v>
      </c>
      <c r="D353" s="136" t="s">
        <v>175</v>
      </c>
      <c r="E353" s="137" t="s">
        <v>396</v>
      </c>
      <c r="F353" s="138" t="s">
        <v>978</v>
      </c>
      <c r="G353" s="139" t="s">
        <v>267</v>
      </c>
      <c r="H353" s="140">
        <v>192.57</v>
      </c>
      <c r="I353" s="141"/>
      <c r="J353" s="141">
        <f>ROUND(I353*H353,2)</f>
        <v>0</v>
      </c>
      <c r="K353" s="138" t="s">
        <v>3</v>
      </c>
      <c r="L353" s="31"/>
      <c r="M353" s="142" t="s">
        <v>3</v>
      </c>
      <c r="N353" s="143" t="s">
        <v>41</v>
      </c>
      <c r="O353" s="144">
        <v>0</v>
      </c>
      <c r="P353" s="144">
        <f>O353*H353</f>
        <v>0</v>
      </c>
      <c r="Q353" s="144">
        <v>0.1</v>
      </c>
      <c r="R353" s="144">
        <f>Q353*H353</f>
        <v>19.257000000000001</v>
      </c>
      <c r="S353" s="144">
        <v>0</v>
      </c>
      <c r="T353" s="145">
        <f>S353*H353</f>
        <v>0</v>
      </c>
      <c r="U353" s="30"/>
      <c r="V353" s="30"/>
      <c r="W353" s="30"/>
      <c r="X353" s="30"/>
      <c r="Y353" s="30"/>
      <c r="Z353" s="30"/>
      <c r="AA353" s="30"/>
      <c r="AB353" s="30"/>
      <c r="AC353" s="30"/>
      <c r="AD353" s="30"/>
      <c r="AE353" s="30"/>
      <c r="AR353" s="146" t="s">
        <v>178</v>
      </c>
      <c r="AT353" s="146" t="s">
        <v>175</v>
      </c>
      <c r="AU353" s="146" t="s">
        <v>79</v>
      </c>
      <c r="AY353" s="18" t="s">
        <v>173</v>
      </c>
      <c r="BE353" s="147">
        <f>IF(N353="základní",J353,0)</f>
        <v>0</v>
      </c>
      <c r="BF353" s="147">
        <f>IF(N353="snížená",J353,0)</f>
        <v>0</v>
      </c>
      <c r="BG353" s="147">
        <f>IF(N353="zákl. přenesená",J353,0)</f>
        <v>0</v>
      </c>
      <c r="BH353" s="147">
        <f>IF(N353="sníž. přenesená",J353,0)</f>
        <v>0</v>
      </c>
      <c r="BI353" s="147">
        <f>IF(N353="nulová",J353,0)</f>
        <v>0</v>
      </c>
      <c r="BJ353" s="18" t="s">
        <v>76</v>
      </c>
      <c r="BK353" s="147">
        <f>ROUND(I353*H353,2)</f>
        <v>0</v>
      </c>
      <c r="BL353" s="18" t="s">
        <v>178</v>
      </c>
      <c r="BM353" s="146" t="s">
        <v>979</v>
      </c>
    </row>
    <row r="354" spans="1:65" s="2" customFormat="1" ht="58.5">
      <c r="A354" s="30"/>
      <c r="B354" s="31"/>
      <c r="C354" s="30"/>
      <c r="D354" s="148" t="s">
        <v>304</v>
      </c>
      <c r="E354" s="30"/>
      <c r="F354" s="149" t="s">
        <v>398</v>
      </c>
      <c r="G354" s="30"/>
      <c r="H354" s="30"/>
      <c r="I354" s="30"/>
      <c r="J354" s="30"/>
      <c r="K354" s="30"/>
      <c r="L354" s="31"/>
      <c r="M354" s="150"/>
      <c r="N354" s="151"/>
      <c r="O354" s="51"/>
      <c r="P354" s="51"/>
      <c r="Q354" s="51"/>
      <c r="R354" s="51"/>
      <c r="S354" s="51"/>
      <c r="T354" s="52"/>
      <c r="U354" s="30"/>
      <c r="V354" s="30"/>
      <c r="W354" s="30"/>
      <c r="X354" s="30"/>
      <c r="Y354" s="30"/>
      <c r="Z354" s="30"/>
      <c r="AA354" s="30"/>
      <c r="AB354" s="30"/>
      <c r="AC354" s="30"/>
      <c r="AD354" s="30"/>
      <c r="AE354" s="30"/>
      <c r="AT354" s="18" t="s">
        <v>304</v>
      </c>
      <c r="AU354" s="18" t="s">
        <v>79</v>
      </c>
    </row>
    <row r="355" spans="1:65" s="13" customFormat="1">
      <c r="B355" s="152"/>
      <c r="D355" s="148" t="s">
        <v>181</v>
      </c>
      <c r="E355" s="153" t="s">
        <v>3</v>
      </c>
      <c r="F355" s="154" t="s">
        <v>980</v>
      </c>
      <c r="H355" s="153" t="s">
        <v>3</v>
      </c>
      <c r="L355" s="152"/>
      <c r="M355" s="155"/>
      <c r="N355" s="156"/>
      <c r="O355" s="156"/>
      <c r="P355" s="156"/>
      <c r="Q355" s="156"/>
      <c r="R355" s="156"/>
      <c r="S355" s="156"/>
      <c r="T355" s="157"/>
      <c r="AT355" s="153" t="s">
        <v>181</v>
      </c>
      <c r="AU355" s="153" t="s">
        <v>79</v>
      </c>
      <c r="AV355" s="13" t="s">
        <v>76</v>
      </c>
      <c r="AW355" s="13" t="s">
        <v>31</v>
      </c>
      <c r="AX355" s="13" t="s">
        <v>70</v>
      </c>
      <c r="AY355" s="153" t="s">
        <v>173</v>
      </c>
    </row>
    <row r="356" spans="1:65" s="14" customFormat="1">
      <c r="B356" s="158"/>
      <c r="D356" s="148" t="s">
        <v>181</v>
      </c>
      <c r="E356" s="159" t="s">
        <v>3</v>
      </c>
      <c r="F356" s="160" t="s">
        <v>981</v>
      </c>
      <c r="H356" s="161">
        <v>192.57</v>
      </c>
      <c r="L356" s="158"/>
      <c r="M356" s="162"/>
      <c r="N356" s="163"/>
      <c r="O356" s="163"/>
      <c r="P356" s="163"/>
      <c r="Q356" s="163"/>
      <c r="R356" s="163"/>
      <c r="S356" s="163"/>
      <c r="T356" s="164"/>
      <c r="AT356" s="159" t="s">
        <v>181</v>
      </c>
      <c r="AU356" s="159" t="s">
        <v>79</v>
      </c>
      <c r="AV356" s="14" t="s">
        <v>79</v>
      </c>
      <c r="AW356" s="14" t="s">
        <v>31</v>
      </c>
      <c r="AX356" s="14" t="s">
        <v>70</v>
      </c>
      <c r="AY356" s="159" t="s">
        <v>173</v>
      </c>
    </row>
    <row r="357" spans="1:65" s="15" customFormat="1">
      <c r="B357" s="165"/>
      <c r="D357" s="148" t="s">
        <v>181</v>
      </c>
      <c r="E357" s="166" t="s">
        <v>3</v>
      </c>
      <c r="F357" s="167" t="s">
        <v>188</v>
      </c>
      <c r="H357" s="168">
        <v>192.57</v>
      </c>
      <c r="L357" s="165"/>
      <c r="M357" s="169"/>
      <c r="N357" s="170"/>
      <c r="O357" s="170"/>
      <c r="P357" s="170"/>
      <c r="Q357" s="170"/>
      <c r="R357" s="170"/>
      <c r="S357" s="170"/>
      <c r="T357" s="171"/>
      <c r="AT357" s="166" t="s">
        <v>181</v>
      </c>
      <c r="AU357" s="166" t="s">
        <v>79</v>
      </c>
      <c r="AV357" s="15" t="s">
        <v>178</v>
      </c>
      <c r="AW357" s="15" t="s">
        <v>31</v>
      </c>
      <c r="AX357" s="15" t="s">
        <v>76</v>
      </c>
      <c r="AY357" s="166" t="s">
        <v>173</v>
      </c>
    </row>
    <row r="358" spans="1:65" s="12" customFormat="1" ht="22.9" customHeight="1">
      <c r="B358" s="123"/>
      <c r="D358" s="124" t="s">
        <v>69</v>
      </c>
      <c r="E358" s="133" t="s">
        <v>401</v>
      </c>
      <c r="F358" s="133" t="s">
        <v>402</v>
      </c>
      <c r="J358" s="134">
        <f>BK358</f>
        <v>0</v>
      </c>
      <c r="L358" s="123"/>
      <c r="M358" s="127"/>
      <c r="N358" s="128"/>
      <c r="O358" s="128"/>
      <c r="P358" s="129">
        <f>SUM(P359:P369)</f>
        <v>21.495024000000001</v>
      </c>
      <c r="Q358" s="128"/>
      <c r="R358" s="129">
        <f>SUM(R359:R369)</f>
        <v>0</v>
      </c>
      <c r="S358" s="128"/>
      <c r="T358" s="130">
        <f>SUM(T359:T369)</f>
        <v>0</v>
      </c>
      <c r="AR358" s="124" t="s">
        <v>76</v>
      </c>
      <c r="AT358" s="131" t="s">
        <v>69</v>
      </c>
      <c r="AU358" s="131" t="s">
        <v>76</v>
      </c>
      <c r="AY358" s="124" t="s">
        <v>173</v>
      </c>
      <c r="BK358" s="132">
        <f>SUM(BK359:BK369)</f>
        <v>0</v>
      </c>
    </row>
    <row r="359" spans="1:65" s="2" customFormat="1" ht="21.75" customHeight="1">
      <c r="A359" s="30"/>
      <c r="B359" s="135"/>
      <c r="C359" s="136" t="s">
        <v>373</v>
      </c>
      <c r="D359" s="136" t="s">
        <v>175</v>
      </c>
      <c r="E359" s="137" t="s">
        <v>404</v>
      </c>
      <c r="F359" s="138" t="s">
        <v>405</v>
      </c>
      <c r="G359" s="139" t="s">
        <v>239</v>
      </c>
      <c r="H359" s="140">
        <v>127.764</v>
      </c>
      <c r="I359" s="141"/>
      <c r="J359" s="141">
        <f>ROUND(I359*H359,2)</f>
        <v>0</v>
      </c>
      <c r="K359" s="138" t="s">
        <v>177</v>
      </c>
      <c r="L359" s="31"/>
      <c r="M359" s="142" t="s">
        <v>3</v>
      </c>
      <c r="N359" s="143" t="s">
        <v>41</v>
      </c>
      <c r="O359" s="144">
        <v>0.125</v>
      </c>
      <c r="P359" s="144">
        <f>O359*H359</f>
        <v>15.970499999999999</v>
      </c>
      <c r="Q359" s="144">
        <v>0</v>
      </c>
      <c r="R359" s="144">
        <f>Q359*H359</f>
        <v>0</v>
      </c>
      <c r="S359" s="144">
        <v>0</v>
      </c>
      <c r="T359" s="145">
        <f>S359*H359</f>
        <v>0</v>
      </c>
      <c r="U359" s="30"/>
      <c r="V359" s="30"/>
      <c r="W359" s="30"/>
      <c r="X359" s="30"/>
      <c r="Y359" s="30"/>
      <c r="Z359" s="30"/>
      <c r="AA359" s="30"/>
      <c r="AB359" s="30"/>
      <c r="AC359" s="30"/>
      <c r="AD359" s="30"/>
      <c r="AE359" s="30"/>
      <c r="AR359" s="146" t="s">
        <v>178</v>
      </c>
      <c r="AT359" s="146" t="s">
        <v>175</v>
      </c>
      <c r="AU359" s="146" t="s">
        <v>79</v>
      </c>
      <c r="AY359" s="18" t="s">
        <v>173</v>
      </c>
      <c r="BE359" s="147">
        <f>IF(N359="základní",J359,0)</f>
        <v>0</v>
      </c>
      <c r="BF359" s="147">
        <f>IF(N359="snížená",J359,0)</f>
        <v>0</v>
      </c>
      <c r="BG359" s="147">
        <f>IF(N359="zákl. přenesená",J359,0)</f>
        <v>0</v>
      </c>
      <c r="BH359" s="147">
        <f>IF(N359="sníž. přenesená",J359,0)</f>
        <v>0</v>
      </c>
      <c r="BI359" s="147">
        <f>IF(N359="nulová",J359,0)</f>
        <v>0</v>
      </c>
      <c r="BJ359" s="18" t="s">
        <v>76</v>
      </c>
      <c r="BK359" s="147">
        <f>ROUND(I359*H359,2)</f>
        <v>0</v>
      </c>
      <c r="BL359" s="18" t="s">
        <v>178</v>
      </c>
      <c r="BM359" s="146" t="s">
        <v>982</v>
      </c>
    </row>
    <row r="360" spans="1:65" s="2" customFormat="1" ht="87.75">
      <c r="A360" s="30"/>
      <c r="B360" s="31"/>
      <c r="C360" s="30"/>
      <c r="D360" s="148" t="s">
        <v>179</v>
      </c>
      <c r="E360" s="30"/>
      <c r="F360" s="149" t="s">
        <v>406</v>
      </c>
      <c r="G360" s="30"/>
      <c r="H360" s="30"/>
      <c r="I360" s="30"/>
      <c r="J360" s="30"/>
      <c r="K360" s="30"/>
      <c r="L360" s="31"/>
      <c r="M360" s="150"/>
      <c r="N360" s="151"/>
      <c r="O360" s="51"/>
      <c r="P360" s="51"/>
      <c r="Q360" s="51"/>
      <c r="R360" s="51"/>
      <c r="S360" s="51"/>
      <c r="T360" s="52"/>
      <c r="U360" s="30"/>
      <c r="V360" s="30"/>
      <c r="W360" s="30"/>
      <c r="X360" s="30"/>
      <c r="Y360" s="30"/>
      <c r="Z360" s="30"/>
      <c r="AA360" s="30"/>
      <c r="AB360" s="30"/>
      <c r="AC360" s="30"/>
      <c r="AD360" s="30"/>
      <c r="AE360" s="30"/>
      <c r="AT360" s="18" t="s">
        <v>179</v>
      </c>
      <c r="AU360" s="18" t="s">
        <v>79</v>
      </c>
    </row>
    <row r="361" spans="1:65" s="2" customFormat="1" ht="33" customHeight="1">
      <c r="A361" s="30"/>
      <c r="B361" s="135"/>
      <c r="C361" s="136" t="s">
        <v>375</v>
      </c>
      <c r="D361" s="136" t="s">
        <v>175</v>
      </c>
      <c r="E361" s="137" t="s">
        <v>408</v>
      </c>
      <c r="F361" s="138" t="s">
        <v>409</v>
      </c>
      <c r="G361" s="139" t="s">
        <v>239</v>
      </c>
      <c r="H361" s="140">
        <v>920.75400000000002</v>
      </c>
      <c r="I361" s="141"/>
      <c r="J361" s="141">
        <f>ROUND(I361*H361,2)</f>
        <v>0</v>
      </c>
      <c r="K361" s="138" t="s">
        <v>177</v>
      </c>
      <c r="L361" s="31"/>
      <c r="M361" s="142" t="s">
        <v>3</v>
      </c>
      <c r="N361" s="143" t="s">
        <v>41</v>
      </c>
      <c r="O361" s="144">
        <v>6.0000000000000001E-3</v>
      </c>
      <c r="P361" s="144">
        <f>O361*H361</f>
        <v>5.5245240000000004</v>
      </c>
      <c r="Q361" s="144">
        <v>0</v>
      </c>
      <c r="R361" s="144">
        <f>Q361*H361</f>
        <v>0</v>
      </c>
      <c r="S361" s="144">
        <v>0</v>
      </c>
      <c r="T361" s="145">
        <f>S361*H361</f>
        <v>0</v>
      </c>
      <c r="U361" s="30"/>
      <c r="V361" s="30"/>
      <c r="W361" s="30"/>
      <c r="X361" s="30"/>
      <c r="Y361" s="30"/>
      <c r="Z361" s="30"/>
      <c r="AA361" s="30"/>
      <c r="AB361" s="30"/>
      <c r="AC361" s="30"/>
      <c r="AD361" s="30"/>
      <c r="AE361" s="30"/>
      <c r="AR361" s="146" t="s">
        <v>178</v>
      </c>
      <c r="AT361" s="146" t="s">
        <v>175</v>
      </c>
      <c r="AU361" s="146" t="s">
        <v>79</v>
      </c>
      <c r="AY361" s="18" t="s">
        <v>173</v>
      </c>
      <c r="BE361" s="147">
        <f>IF(N361="základní",J361,0)</f>
        <v>0</v>
      </c>
      <c r="BF361" s="147">
        <f>IF(N361="snížená",J361,0)</f>
        <v>0</v>
      </c>
      <c r="BG361" s="147">
        <f>IF(N361="zákl. přenesená",J361,0)</f>
        <v>0</v>
      </c>
      <c r="BH361" s="147">
        <f>IF(N361="sníž. přenesená",J361,0)</f>
        <v>0</v>
      </c>
      <c r="BI361" s="147">
        <f>IF(N361="nulová",J361,0)</f>
        <v>0</v>
      </c>
      <c r="BJ361" s="18" t="s">
        <v>76</v>
      </c>
      <c r="BK361" s="147">
        <f>ROUND(I361*H361,2)</f>
        <v>0</v>
      </c>
      <c r="BL361" s="18" t="s">
        <v>178</v>
      </c>
      <c r="BM361" s="146" t="s">
        <v>983</v>
      </c>
    </row>
    <row r="362" spans="1:65" s="2" customFormat="1" ht="87.75">
      <c r="A362" s="30"/>
      <c r="B362" s="31"/>
      <c r="C362" s="30"/>
      <c r="D362" s="148" t="s">
        <v>179</v>
      </c>
      <c r="E362" s="30"/>
      <c r="F362" s="149" t="s">
        <v>406</v>
      </c>
      <c r="G362" s="30"/>
      <c r="H362" s="30"/>
      <c r="I362" s="30"/>
      <c r="J362" s="30"/>
      <c r="K362" s="30"/>
      <c r="L362" s="31"/>
      <c r="M362" s="150"/>
      <c r="N362" s="151"/>
      <c r="O362" s="51"/>
      <c r="P362" s="51"/>
      <c r="Q362" s="51"/>
      <c r="R362" s="51"/>
      <c r="S362" s="51"/>
      <c r="T362" s="52"/>
      <c r="U362" s="30"/>
      <c r="V362" s="30"/>
      <c r="W362" s="30"/>
      <c r="X362" s="30"/>
      <c r="Y362" s="30"/>
      <c r="Z362" s="30"/>
      <c r="AA362" s="30"/>
      <c r="AB362" s="30"/>
      <c r="AC362" s="30"/>
      <c r="AD362" s="30"/>
      <c r="AE362" s="30"/>
      <c r="AT362" s="18" t="s">
        <v>179</v>
      </c>
      <c r="AU362" s="18" t="s">
        <v>79</v>
      </c>
    </row>
    <row r="363" spans="1:65" s="13" customFormat="1">
      <c r="B363" s="152"/>
      <c r="D363" s="148" t="s">
        <v>181</v>
      </c>
      <c r="E363" s="153" t="s">
        <v>3</v>
      </c>
      <c r="F363" s="154" t="s">
        <v>984</v>
      </c>
      <c r="H363" s="153" t="s">
        <v>3</v>
      </c>
      <c r="L363" s="152"/>
      <c r="M363" s="155"/>
      <c r="N363" s="156"/>
      <c r="O363" s="156"/>
      <c r="P363" s="156"/>
      <c r="Q363" s="156"/>
      <c r="R363" s="156"/>
      <c r="S363" s="156"/>
      <c r="T363" s="157"/>
      <c r="AT363" s="153" t="s">
        <v>181</v>
      </c>
      <c r="AU363" s="153" t="s">
        <v>79</v>
      </c>
      <c r="AV363" s="13" t="s">
        <v>76</v>
      </c>
      <c r="AW363" s="13" t="s">
        <v>31</v>
      </c>
      <c r="AX363" s="13" t="s">
        <v>70</v>
      </c>
      <c r="AY363" s="153" t="s">
        <v>173</v>
      </c>
    </row>
    <row r="364" spans="1:65" s="14" customFormat="1">
      <c r="B364" s="158"/>
      <c r="D364" s="148" t="s">
        <v>181</v>
      </c>
      <c r="E364" s="159" t="s">
        <v>3</v>
      </c>
      <c r="F364" s="160" t="s">
        <v>985</v>
      </c>
      <c r="H364" s="161">
        <v>920.75400000000002</v>
      </c>
      <c r="L364" s="158"/>
      <c r="M364" s="162"/>
      <c r="N364" s="163"/>
      <c r="O364" s="163"/>
      <c r="P364" s="163"/>
      <c r="Q364" s="163"/>
      <c r="R364" s="163"/>
      <c r="S364" s="163"/>
      <c r="T364" s="164"/>
      <c r="AT364" s="159" t="s">
        <v>181</v>
      </c>
      <c r="AU364" s="159" t="s">
        <v>79</v>
      </c>
      <c r="AV364" s="14" t="s">
        <v>79</v>
      </c>
      <c r="AW364" s="14" t="s">
        <v>31</v>
      </c>
      <c r="AX364" s="14" t="s">
        <v>76</v>
      </c>
      <c r="AY364" s="159" t="s">
        <v>173</v>
      </c>
    </row>
    <row r="365" spans="1:65" s="2" customFormat="1" ht="33" customHeight="1">
      <c r="A365" s="30"/>
      <c r="B365" s="135"/>
      <c r="C365" s="136" t="s">
        <v>380</v>
      </c>
      <c r="D365" s="136" t="s">
        <v>175</v>
      </c>
      <c r="E365" s="137" t="s">
        <v>986</v>
      </c>
      <c r="F365" s="138" t="s">
        <v>238</v>
      </c>
      <c r="G365" s="139" t="s">
        <v>239</v>
      </c>
      <c r="H365" s="140">
        <v>36.093000000000004</v>
      </c>
      <c r="I365" s="141"/>
      <c r="J365" s="141">
        <f>ROUND(I365*H365,2)</f>
        <v>0</v>
      </c>
      <c r="K365" s="138" t="s">
        <v>177</v>
      </c>
      <c r="L365" s="31"/>
      <c r="M365" s="142" t="s">
        <v>3</v>
      </c>
      <c r="N365" s="143" t="s">
        <v>41</v>
      </c>
      <c r="O365" s="144">
        <v>0</v>
      </c>
      <c r="P365" s="144">
        <f>O365*H365</f>
        <v>0</v>
      </c>
      <c r="Q365" s="144">
        <v>0</v>
      </c>
      <c r="R365" s="144">
        <f>Q365*H365</f>
        <v>0</v>
      </c>
      <c r="S365" s="144">
        <v>0</v>
      </c>
      <c r="T365" s="145">
        <f>S365*H365</f>
        <v>0</v>
      </c>
      <c r="U365" s="30"/>
      <c r="V365" s="30"/>
      <c r="W365" s="30"/>
      <c r="X365" s="30"/>
      <c r="Y365" s="30"/>
      <c r="Z365" s="30"/>
      <c r="AA365" s="30"/>
      <c r="AB365" s="30"/>
      <c r="AC365" s="30"/>
      <c r="AD365" s="30"/>
      <c r="AE365" s="30"/>
      <c r="AR365" s="146" t="s">
        <v>178</v>
      </c>
      <c r="AT365" s="146" t="s">
        <v>175</v>
      </c>
      <c r="AU365" s="146" t="s">
        <v>79</v>
      </c>
      <c r="AY365" s="18" t="s">
        <v>173</v>
      </c>
      <c r="BE365" s="147">
        <f>IF(N365="základní",J365,0)</f>
        <v>0</v>
      </c>
      <c r="BF365" s="147">
        <f>IF(N365="snížená",J365,0)</f>
        <v>0</v>
      </c>
      <c r="BG365" s="147">
        <f>IF(N365="zákl. přenesená",J365,0)</f>
        <v>0</v>
      </c>
      <c r="BH365" s="147">
        <f>IF(N365="sníž. přenesená",J365,0)</f>
        <v>0</v>
      </c>
      <c r="BI365" s="147">
        <f>IF(N365="nulová",J365,0)</f>
        <v>0</v>
      </c>
      <c r="BJ365" s="18" t="s">
        <v>76</v>
      </c>
      <c r="BK365" s="147">
        <f>ROUND(I365*H365,2)</f>
        <v>0</v>
      </c>
      <c r="BL365" s="18" t="s">
        <v>178</v>
      </c>
      <c r="BM365" s="146" t="s">
        <v>987</v>
      </c>
    </row>
    <row r="366" spans="1:65" s="2" customFormat="1" ht="107.25">
      <c r="A366" s="30"/>
      <c r="B366" s="31"/>
      <c r="C366" s="30"/>
      <c r="D366" s="148" t="s">
        <v>179</v>
      </c>
      <c r="E366" s="30"/>
      <c r="F366" s="149" t="s">
        <v>988</v>
      </c>
      <c r="G366" s="30"/>
      <c r="H366" s="30"/>
      <c r="I366" s="30"/>
      <c r="J366" s="30"/>
      <c r="K366" s="30"/>
      <c r="L366" s="31"/>
      <c r="M366" s="150"/>
      <c r="N366" s="151"/>
      <c r="O366" s="51"/>
      <c r="P366" s="51"/>
      <c r="Q366" s="51"/>
      <c r="R366" s="51"/>
      <c r="S366" s="51"/>
      <c r="T366" s="52"/>
      <c r="U366" s="30"/>
      <c r="V366" s="30"/>
      <c r="W366" s="30"/>
      <c r="X366" s="30"/>
      <c r="Y366" s="30"/>
      <c r="Z366" s="30"/>
      <c r="AA366" s="30"/>
      <c r="AB366" s="30"/>
      <c r="AC366" s="30"/>
      <c r="AD366" s="30"/>
      <c r="AE366" s="30"/>
      <c r="AT366" s="18" t="s">
        <v>179</v>
      </c>
      <c r="AU366" s="18" t="s">
        <v>79</v>
      </c>
    </row>
    <row r="367" spans="1:65" s="14" customFormat="1">
      <c r="B367" s="158"/>
      <c r="D367" s="148" t="s">
        <v>181</v>
      </c>
      <c r="E367" s="159" t="s">
        <v>3</v>
      </c>
      <c r="F367" s="160" t="s">
        <v>989</v>
      </c>
      <c r="H367" s="161">
        <v>32.805999999999997</v>
      </c>
      <c r="L367" s="158"/>
      <c r="M367" s="162"/>
      <c r="N367" s="163"/>
      <c r="O367" s="163"/>
      <c r="P367" s="163"/>
      <c r="Q367" s="163"/>
      <c r="R367" s="163"/>
      <c r="S367" s="163"/>
      <c r="T367" s="164"/>
      <c r="AT367" s="159" t="s">
        <v>181</v>
      </c>
      <c r="AU367" s="159" t="s">
        <v>79</v>
      </c>
      <c r="AV367" s="14" t="s">
        <v>79</v>
      </c>
      <c r="AW367" s="14" t="s">
        <v>31</v>
      </c>
      <c r="AX367" s="14" t="s">
        <v>70</v>
      </c>
      <c r="AY367" s="159" t="s">
        <v>173</v>
      </c>
    </row>
    <row r="368" spans="1:65" s="14" customFormat="1">
      <c r="B368" s="158"/>
      <c r="D368" s="148" t="s">
        <v>181</v>
      </c>
      <c r="E368" s="159" t="s">
        <v>3</v>
      </c>
      <c r="F368" s="160" t="s">
        <v>990</v>
      </c>
      <c r="H368" s="161">
        <v>3.2869999999999999</v>
      </c>
      <c r="L368" s="158"/>
      <c r="M368" s="162"/>
      <c r="N368" s="163"/>
      <c r="O368" s="163"/>
      <c r="P368" s="163"/>
      <c r="Q368" s="163"/>
      <c r="R368" s="163"/>
      <c r="S368" s="163"/>
      <c r="T368" s="164"/>
      <c r="AT368" s="159" t="s">
        <v>181</v>
      </c>
      <c r="AU368" s="159" t="s">
        <v>79</v>
      </c>
      <c r="AV368" s="14" t="s">
        <v>79</v>
      </c>
      <c r="AW368" s="14" t="s">
        <v>31</v>
      </c>
      <c r="AX368" s="14" t="s">
        <v>70</v>
      </c>
      <c r="AY368" s="159" t="s">
        <v>173</v>
      </c>
    </row>
    <row r="369" spans="1:65" s="15" customFormat="1">
      <c r="B369" s="165"/>
      <c r="D369" s="148" t="s">
        <v>181</v>
      </c>
      <c r="E369" s="166" t="s">
        <v>3</v>
      </c>
      <c r="F369" s="167" t="s">
        <v>188</v>
      </c>
      <c r="H369" s="168">
        <v>36.092999999999996</v>
      </c>
      <c r="L369" s="165"/>
      <c r="M369" s="169"/>
      <c r="N369" s="170"/>
      <c r="O369" s="170"/>
      <c r="P369" s="170"/>
      <c r="Q369" s="170"/>
      <c r="R369" s="170"/>
      <c r="S369" s="170"/>
      <c r="T369" s="171"/>
      <c r="AT369" s="166" t="s">
        <v>181</v>
      </c>
      <c r="AU369" s="166" t="s">
        <v>79</v>
      </c>
      <c r="AV369" s="15" t="s">
        <v>178</v>
      </c>
      <c r="AW369" s="15" t="s">
        <v>31</v>
      </c>
      <c r="AX369" s="15" t="s">
        <v>76</v>
      </c>
      <c r="AY369" s="166" t="s">
        <v>173</v>
      </c>
    </row>
    <row r="370" spans="1:65" s="12" customFormat="1" ht="22.9" customHeight="1">
      <c r="B370" s="123"/>
      <c r="D370" s="124" t="s">
        <v>69</v>
      </c>
      <c r="E370" s="133" t="s">
        <v>417</v>
      </c>
      <c r="F370" s="133" t="s">
        <v>418</v>
      </c>
      <c r="J370" s="134">
        <f>BK370</f>
        <v>0</v>
      </c>
      <c r="L370" s="123"/>
      <c r="M370" s="127"/>
      <c r="N370" s="128"/>
      <c r="O370" s="128"/>
      <c r="P370" s="129">
        <f>SUM(P371:P372)</f>
        <v>43.085883000000003</v>
      </c>
      <c r="Q370" s="128"/>
      <c r="R370" s="129">
        <f>SUM(R371:R372)</f>
        <v>0</v>
      </c>
      <c r="S370" s="128"/>
      <c r="T370" s="130">
        <f>SUM(T371:T372)</f>
        <v>0</v>
      </c>
      <c r="AR370" s="124" t="s">
        <v>76</v>
      </c>
      <c r="AT370" s="131" t="s">
        <v>69</v>
      </c>
      <c r="AU370" s="131" t="s">
        <v>76</v>
      </c>
      <c r="AY370" s="124" t="s">
        <v>173</v>
      </c>
      <c r="BK370" s="132">
        <f>SUM(BK371:BK372)</f>
        <v>0</v>
      </c>
    </row>
    <row r="371" spans="1:65" s="2" customFormat="1" ht="33" customHeight="1">
      <c r="A371" s="30"/>
      <c r="B371" s="135"/>
      <c r="C371" s="136" t="s">
        <v>384</v>
      </c>
      <c r="D371" s="136" t="s">
        <v>175</v>
      </c>
      <c r="E371" s="137" t="s">
        <v>420</v>
      </c>
      <c r="F371" s="138" t="s">
        <v>421</v>
      </c>
      <c r="G371" s="139" t="s">
        <v>239</v>
      </c>
      <c r="H371" s="140">
        <v>381.291</v>
      </c>
      <c r="I371" s="141"/>
      <c r="J371" s="141">
        <f>ROUND(I371*H371,2)</f>
        <v>0</v>
      </c>
      <c r="K371" s="138" t="s">
        <v>177</v>
      </c>
      <c r="L371" s="31"/>
      <c r="M371" s="142" t="s">
        <v>3</v>
      </c>
      <c r="N371" s="143" t="s">
        <v>41</v>
      </c>
      <c r="O371" s="144">
        <v>0.113</v>
      </c>
      <c r="P371" s="144">
        <f>O371*H371</f>
        <v>43.085883000000003</v>
      </c>
      <c r="Q371" s="144">
        <v>0</v>
      </c>
      <c r="R371" s="144">
        <f>Q371*H371</f>
        <v>0</v>
      </c>
      <c r="S371" s="144">
        <v>0</v>
      </c>
      <c r="T371" s="145">
        <f>S371*H371</f>
        <v>0</v>
      </c>
      <c r="U371" s="30"/>
      <c r="V371" s="30"/>
      <c r="W371" s="30"/>
      <c r="X371" s="30"/>
      <c r="Y371" s="30"/>
      <c r="Z371" s="30"/>
      <c r="AA371" s="30"/>
      <c r="AB371" s="30"/>
      <c r="AC371" s="30"/>
      <c r="AD371" s="30"/>
      <c r="AE371" s="30"/>
      <c r="AR371" s="146" t="s">
        <v>178</v>
      </c>
      <c r="AT371" s="146" t="s">
        <v>175</v>
      </c>
      <c r="AU371" s="146" t="s">
        <v>79</v>
      </c>
      <c r="AY371" s="18" t="s">
        <v>173</v>
      </c>
      <c r="BE371" s="147">
        <f>IF(N371="základní",J371,0)</f>
        <v>0</v>
      </c>
      <c r="BF371" s="147">
        <f>IF(N371="snížená",J371,0)</f>
        <v>0</v>
      </c>
      <c r="BG371" s="147">
        <f>IF(N371="zákl. přenesená",J371,0)</f>
        <v>0</v>
      </c>
      <c r="BH371" s="147">
        <f>IF(N371="sníž. přenesená",J371,0)</f>
        <v>0</v>
      </c>
      <c r="BI371" s="147">
        <f>IF(N371="nulová",J371,0)</f>
        <v>0</v>
      </c>
      <c r="BJ371" s="18" t="s">
        <v>76</v>
      </c>
      <c r="BK371" s="147">
        <f>ROUND(I371*H371,2)</f>
        <v>0</v>
      </c>
      <c r="BL371" s="18" t="s">
        <v>178</v>
      </c>
      <c r="BM371" s="146" t="s">
        <v>991</v>
      </c>
    </row>
    <row r="372" spans="1:65" s="2" customFormat="1" ht="39">
      <c r="A372" s="30"/>
      <c r="B372" s="31"/>
      <c r="C372" s="30"/>
      <c r="D372" s="148" t="s">
        <v>179</v>
      </c>
      <c r="E372" s="30"/>
      <c r="F372" s="149" t="s">
        <v>422</v>
      </c>
      <c r="G372" s="30"/>
      <c r="H372" s="30"/>
      <c r="I372" s="30"/>
      <c r="J372" s="30"/>
      <c r="K372" s="30"/>
      <c r="L372" s="31"/>
      <c r="M372" s="150"/>
      <c r="N372" s="151"/>
      <c r="O372" s="51"/>
      <c r="P372" s="51"/>
      <c r="Q372" s="51"/>
      <c r="R372" s="51"/>
      <c r="S372" s="51"/>
      <c r="T372" s="52"/>
      <c r="U372" s="30"/>
      <c r="V372" s="30"/>
      <c r="W372" s="30"/>
      <c r="X372" s="30"/>
      <c r="Y372" s="30"/>
      <c r="Z372" s="30"/>
      <c r="AA372" s="30"/>
      <c r="AB372" s="30"/>
      <c r="AC372" s="30"/>
      <c r="AD372" s="30"/>
      <c r="AE372" s="30"/>
      <c r="AT372" s="18" t="s">
        <v>179</v>
      </c>
      <c r="AU372" s="18" t="s">
        <v>79</v>
      </c>
    </row>
    <row r="373" spans="1:65" s="12" customFormat="1" ht="25.9" customHeight="1">
      <c r="B373" s="123"/>
      <c r="D373" s="124" t="s">
        <v>69</v>
      </c>
      <c r="E373" s="125" t="s">
        <v>423</v>
      </c>
      <c r="F373" s="125" t="s">
        <v>424</v>
      </c>
      <c r="J373" s="126">
        <f>BK373</f>
        <v>0</v>
      </c>
      <c r="L373" s="123"/>
      <c r="M373" s="127"/>
      <c r="N373" s="128"/>
      <c r="O373" s="128"/>
      <c r="P373" s="129">
        <f>P374</f>
        <v>18.102386000000003</v>
      </c>
      <c r="Q373" s="128"/>
      <c r="R373" s="129">
        <f>R374</f>
        <v>0.1177528</v>
      </c>
      <c r="S373" s="128"/>
      <c r="T373" s="130">
        <f>T374</f>
        <v>0</v>
      </c>
      <c r="AR373" s="124" t="s">
        <v>79</v>
      </c>
      <c r="AT373" s="131" t="s">
        <v>69</v>
      </c>
      <c r="AU373" s="131" t="s">
        <v>70</v>
      </c>
      <c r="AY373" s="124" t="s">
        <v>173</v>
      </c>
      <c r="BK373" s="132">
        <f>BK374</f>
        <v>0</v>
      </c>
    </row>
    <row r="374" spans="1:65" s="12" customFormat="1" ht="22.9" customHeight="1">
      <c r="B374" s="123"/>
      <c r="D374" s="124" t="s">
        <v>69</v>
      </c>
      <c r="E374" s="133" t="s">
        <v>425</v>
      </c>
      <c r="F374" s="133" t="s">
        <v>426</v>
      </c>
      <c r="J374" s="134">
        <f>BK374</f>
        <v>0</v>
      </c>
      <c r="L374" s="123"/>
      <c r="M374" s="127"/>
      <c r="N374" s="128"/>
      <c r="O374" s="128"/>
      <c r="P374" s="129">
        <f>SUM(P375:P401)</f>
        <v>18.102386000000003</v>
      </c>
      <c r="Q374" s="128"/>
      <c r="R374" s="129">
        <f>SUM(R375:R401)</f>
        <v>0.1177528</v>
      </c>
      <c r="S374" s="128"/>
      <c r="T374" s="130">
        <f>SUM(T375:T401)</f>
        <v>0</v>
      </c>
      <c r="AR374" s="124" t="s">
        <v>79</v>
      </c>
      <c r="AT374" s="131" t="s">
        <v>69</v>
      </c>
      <c r="AU374" s="131" t="s">
        <v>76</v>
      </c>
      <c r="AY374" s="124" t="s">
        <v>173</v>
      </c>
      <c r="BK374" s="132">
        <f>SUM(BK375:BK401)</f>
        <v>0</v>
      </c>
    </row>
    <row r="375" spans="1:65" s="2" customFormat="1" ht="33" customHeight="1">
      <c r="A375" s="30"/>
      <c r="B375" s="135"/>
      <c r="C375" s="136" t="s">
        <v>387</v>
      </c>
      <c r="D375" s="136" t="s">
        <v>175</v>
      </c>
      <c r="E375" s="137" t="s">
        <v>732</v>
      </c>
      <c r="F375" s="138" t="s">
        <v>733</v>
      </c>
      <c r="G375" s="139" t="s">
        <v>176</v>
      </c>
      <c r="H375" s="140">
        <v>63.991</v>
      </c>
      <c r="I375" s="141"/>
      <c r="J375" s="141">
        <f>ROUND(I375*H375,2)</f>
        <v>0</v>
      </c>
      <c r="K375" s="138" t="s">
        <v>177</v>
      </c>
      <c r="L375" s="31"/>
      <c r="M375" s="142" t="s">
        <v>3</v>
      </c>
      <c r="N375" s="143" t="s">
        <v>41</v>
      </c>
      <c r="O375" s="144">
        <v>2.4E-2</v>
      </c>
      <c r="P375" s="144">
        <f>O375*H375</f>
        <v>1.535784</v>
      </c>
      <c r="Q375" s="144">
        <v>0</v>
      </c>
      <c r="R375" s="144">
        <f>Q375*H375</f>
        <v>0</v>
      </c>
      <c r="S375" s="144">
        <v>0</v>
      </c>
      <c r="T375" s="145">
        <f>S375*H375</f>
        <v>0</v>
      </c>
      <c r="U375" s="30"/>
      <c r="V375" s="30"/>
      <c r="W375" s="30"/>
      <c r="X375" s="30"/>
      <c r="Y375" s="30"/>
      <c r="Z375" s="30"/>
      <c r="AA375" s="30"/>
      <c r="AB375" s="30"/>
      <c r="AC375" s="30"/>
      <c r="AD375" s="30"/>
      <c r="AE375" s="30"/>
      <c r="AR375" s="146" t="s">
        <v>245</v>
      </c>
      <c r="AT375" s="146" t="s">
        <v>175</v>
      </c>
      <c r="AU375" s="146" t="s">
        <v>79</v>
      </c>
      <c r="AY375" s="18" t="s">
        <v>173</v>
      </c>
      <c r="BE375" s="147">
        <f>IF(N375="základní",J375,0)</f>
        <v>0</v>
      </c>
      <c r="BF375" s="147">
        <f>IF(N375="snížená",J375,0)</f>
        <v>0</v>
      </c>
      <c r="BG375" s="147">
        <f>IF(N375="zákl. přenesená",J375,0)</f>
        <v>0</v>
      </c>
      <c r="BH375" s="147">
        <f>IF(N375="sníž. přenesená",J375,0)</f>
        <v>0</v>
      </c>
      <c r="BI375" s="147">
        <f>IF(N375="nulová",J375,0)</f>
        <v>0</v>
      </c>
      <c r="BJ375" s="18" t="s">
        <v>76</v>
      </c>
      <c r="BK375" s="147">
        <f>ROUND(I375*H375,2)</f>
        <v>0</v>
      </c>
      <c r="BL375" s="18" t="s">
        <v>245</v>
      </c>
      <c r="BM375" s="146" t="s">
        <v>992</v>
      </c>
    </row>
    <row r="376" spans="1:65" s="2" customFormat="1" ht="39">
      <c r="A376" s="30"/>
      <c r="B376" s="31"/>
      <c r="C376" s="30"/>
      <c r="D376" s="148" t="s">
        <v>179</v>
      </c>
      <c r="E376" s="30"/>
      <c r="F376" s="149" t="s">
        <v>430</v>
      </c>
      <c r="G376" s="30"/>
      <c r="H376" s="30"/>
      <c r="I376" s="30"/>
      <c r="J376" s="30"/>
      <c r="K376" s="30"/>
      <c r="L376" s="31"/>
      <c r="M376" s="150"/>
      <c r="N376" s="151"/>
      <c r="O376" s="51"/>
      <c r="P376" s="51"/>
      <c r="Q376" s="51"/>
      <c r="R376" s="51"/>
      <c r="S376" s="51"/>
      <c r="T376" s="52"/>
      <c r="U376" s="30"/>
      <c r="V376" s="30"/>
      <c r="W376" s="30"/>
      <c r="X376" s="30"/>
      <c r="Y376" s="30"/>
      <c r="Z376" s="30"/>
      <c r="AA376" s="30"/>
      <c r="AB376" s="30"/>
      <c r="AC376" s="30"/>
      <c r="AD376" s="30"/>
      <c r="AE376" s="30"/>
      <c r="AT376" s="18" t="s">
        <v>179</v>
      </c>
      <c r="AU376" s="18" t="s">
        <v>79</v>
      </c>
    </row>
    <row r="377" spans="1:65" s="13" customFormat="1">
      <c r="B377" s="152"/>
      <c r="D377" s="148" t="s">
        <v>181</v>
      </c>
      <c r="E377" s="153" t="s">
        <v>3</v>
      </c>
      <c r="F377" s="154" t="s">
        <v>735</v>
      </c>
      <c r="H377" s="153" t="s">
        <v>3</v>
      </c>
      <c r="L377" s="152"/>
      <c r="M377" s="155"/>
      <c r="N377" s="156"/>
      <c r="O377" s="156"/>
      <c r="P377" s="156"/>
      <c r="Q377" s="156"/>
      <c r="R377" s="156"/>
      <c r="S377" s="156"/>
      <c r="T377" s="157"/>
      <c r="AT377" s="153" t="s">
        <v>181</v>
      </c>
      <c r="AU377" s="153" t="s">
        <v>79</v>
      </c>
      <c r="AV377" s="13" t="s">
        <v>76</v>
      </c>
      <c r="AW377" s="13" t="s">
        <v>31</v>
      </c>
      <c r="AX377" s="13" t="s">
        <v>70</v>
      </c>
      <c r="AY377" s="153" t="s">
        <v>173</v>
      </c>
    </row>
    <row r="378" spans="1:65" s="14" customFormat="1">
      <c r="B378" s="158"/>
      <c r="D378" s="148" t="s">
        <v>181</v>
      </c>
      <c r="E378" s="159" t="s">
        <v>3</v>
      </c>
      <c r="F378" s="160" t="s">
        <v>993</v>
      </c>
      <c r="H378" s="161">
        <v>14.105</v>
      </c>
      <c r="L378" s="158"/>
      <c r="M378" s="162"/>
      <c r="N378" s="163"/>
      <c r="O378" s="163"/>
      <c r="P378" s="163"/>
      <c r="Q378" s="163"/>
      <c r="R378" s="163"/>
      <c r="S378" s="163"/>
      <c r="T378" s="164"/>
      <c r="AT378" s="159" t="s">
        <v>181</v>
      </c>
      <c r="AU378" s="159" t="s">
        <v>79</v>
      </c>
      <c r="AV378" s="14" t="s">
        <v>79</v>
      </c>
      <c r="AW378" s="14" t="s">
        <v>31</v>
      </c>
      <c r="AX378" s="14" t="s">
        <v>70</v>
      </c>
      <c r="AY378" s="159" t="s">
        <v>173</v>
      </c>
    </row>
    <row r="379" spans="1:65" s="14" customFormat="1" ht="22.5">
      <c r="B379" s="158"/>
      <c r="D379" s="148" t="s">
        <v>181</v>
      </c>
      <c r="E379" s="159" t="s">
        <v>3</v>
      </c>
      <c r="F379" s="160" t="s">
        <v>994</v>
      </c>
      <c r="H379" s="161">
        <v>33.113999999999997</v>
      </c>
      <c r="L379" s="158"/>
      <c r="M379" s="162"/>
      <c r="N379" s="163"/>
      <c r="O379" s="163"/>
      <c r="P379" s="163"/>
      <c r="Q379" s="163"/>
      <c r="R379" s="163"/>
      <c r="S379" s="163"/>
      <c r="T379" s="164"/>
      <c r="AT379" s="159" t="s">
        <v>181</v>
      </c>
      <c r="AU379" s="159" t="s">
        <v>79</v>
      </c>
      <c r="AV379" s="14" t="s">
        <v>79</v>
      </c>
      <c r="AW379" s="14" t="s">
        <v>31</v>
      </c>
      <c r="AX379" s="14" t="s">
        <v>70</v>
      </c>
      <c r="AY379" s="159" t="s">
        <v>173</v>
      </c>
    </row>
    <row r="380" spans="1:65" s="14" customFormat="1" ht="22.5">
      <c r="B380" s="158"/>
      <c r="D380" s="148" t="s">
        <v>181</v>
      </c>
      <c r="E380" s="159" t="s">
        <v>3</v>
      </c>
      <c r="F380" s="160" t="s">
        <v>995</v>
      </c>
      <c r="H380" s="161">
        <v>16.771999999999998</v>
      </c>
      <c r="L380" s="158"/>
      <c r="M380" s="162"/>
      <c r="N380" s="163"/>
      <c r="O380" s="163"/>
      <c r="P380" s="163"/>
      <c r="Q380" s="163"/>
      <c r="R380" s="163"/>
      <c r="S380" s="163"/>
      <c r="T380" s="164"/>
      <c r="AT380" s="159" t="s">
        <v>181</v>
      </c>
      <c r="AU380" s="159" t="s">
        <v>79</v>
      </c>
      <c r="AV380" s="14" t="s">
        <v>79</v>
      </c>
      <c r="AW380" s="14" t="s">
        <v>31</v>
      </c>
      <c r="AX380" s="14" t="s">
        <v>70</v>
      </c>
      <c r="AY380" s="159" t="s">
        <v>173</v>
      </c>
    </row>
    <row r="381" spans="1:65" s="15" customFormat="1">
      <c r="B381" s="165"/>
      <c r="D381" s="148" t="s">
        <v>181</v>
      </c>
      <c r="E381" s="166" t="s">
        <v>3</v>
      </c>
      <c r="F381" s="167" t="s">
        <v>188</v>
      </c>
      <c r="H381" s="168">
        <v>63.990999999999993</v>
      </c>
      <c r="L381" s="165"/>
      <c r="M381" s="169"/>
      <c r="N381" s="170"/>
      <c r="O381" s="170"/>
      <c r="P381" s="170"/>
      <c r="Q381" s="170"/>
      <c r="R381" s="170"/>
      <c r="S381" s="170"/>
      <c r="T381" s="171"/>
      <c r="AT381" s="166" t="s">
        <v>181</v>
      </c>
      <c r="AU381" s="166" t="s">
        <v>79</v>
      </c>
      <c r="AV381" s="15" t="s">
        <v>178</v>
      </c>
      <c r="AW381" s="15" t="s">
        <v>31</v>
      </c>
      <c r="AX381" s="15" t="s">
        <v>76</v>
      </c>
      <c r="AY381" s="166" t="s">
        <v>173</v>
      </c>
    </row>
    <row r="382" spans="1:65" s="2" customFormat="1" ht="16.5" customHeight="1">
      <c r="A382" s="30"/>
      <c r="B382" s="135"/>
      <c r="C382" s="172" t="s">
        <v>390</v>
      </c>
      <c r="D382" s="172" t="s">
        <v>246</v>
      </c>
      <c r="E382" s="173" t="s">
        <v>432</v>
      </c>
      <c r="F382" s="174" t="s">
        <v>433</v>
      </c>
      <c r="G382" s="175" t="s">
        <v>239</v>
      </c>
      <c r="H382" s="176">
        <v>1.9E-2</v>
      </c>
      <c r="I382" s="177"/>
      <c r="J382" s="177">
        <f>ROUND(I382*H382,2)</f>
        <v>0</v>
      </c>
      <c r="K382" s="174" t="s">
        <v>177</v>
      </c>
      <c r="L382" s="178"/>
      <c r="M382" s="179" t="s">
        <v>3</v>
      </c>
      <c r="N382" s="180" t="s">
        <v>41</v>
      </c>
      <c r="O382" s="144">
        <v>0</v>
      </c>
      <c r="P382" s="144">
        <f>O382*H382</f>
        <v>0</v>
      </c>
      <c r="Q382" s="144">
        <v>1</v>
      </c>
      <c r="R382" s="144">
        <f>Q382*H382</f>
        <v>1.9E-2</v>
      </c>
      <c r="S382" s="144">
        <v>0</v>
      </c>
      <c r="T382" s="145">
        <f>S382*H382</f>
        <v>0</v>
      </c>
      <c r="U382" s="30"/>
      <c r="V382" s="30"/>
      <c r="W382" s="30"/>
      <c r="X382" s="30"/>
      <c r="Y382" s="30"/>
      <c r="Z382" s="30"/>
      <c r="AA382" s="30"/>
      <c r="AB382" s="30"/>
      <c r="AC382" s="30"/>
      <c r="AD382" s="30"/>
      <c r="AE382" s="30"/>
      <c r="AR382" s="146" t="s">
        <v>301</v>
      </c>
      <c r="AT382" s="146" t="s">
        <v>246</v>
      </c>
      <c r="AU382" s="146" t="s">
        <v>79</v>
      </c>
      <c r="AY382" s="18" t="s">
        <v>173</v>
      </c>
      <c r="BE382" s="147">
        <f>IF(N382="základní",J382,0)</f>
        <v>0</v>
      </c>
      <c r="BF382" s="147">
        <f>IF(N382="snížená",J382,0)</f>
        <v>0</v>
      </c>
      <c r="BG382" s="147">
        <f>IF(N382="zákl. přenesená",J382,0)</f>
        <v>0</v>
      </c>
      <c r="BH382" s="147">
        <f>IF(N382="sníž. přenesená",J382,0)</f>
        <v>0</v>
      </c>
      <c r="BI382" s="147">
        <f>IF(N382="nulová",J382,0)</f>
        <v>0</v>
      </c>
      <c r="BJ382" s="18" t="s">
        <v>76</v>
      </c>
      <c r="BK382" s="147">
        <f>ROUND(I382*H382,2)</f>
        <v>0</v>
      </c>
      <c r="BL382" s="18" t="s">
        <v>245</v>
      </c>
      <c r="BM382" s="146" t="s">
        <v>996</v>
      </c>
    </row>
    <row r="383" spans="1:65" s="14" customFormat="1">
      <c r="B383" s="158"/>
      <c r="D383" s="148" t="s">
        <v>181</v>
      </c>
      <c r="F383" s="160" t="s">
        <v>997</v>
      </c>
      <c r="H383" s="161">
        <v>1.9E-2</v>
      </c>
      <c r="L383" s="158"/>
      <c r="M383" s="162"/>
      <c r="N383" s="163"/>
      <c r="O383" s="163"/>
      <c r="P383" s="163"/>
      <c r="Q383" s="163"/>
      <c r="R383" s="163"/>
      <c r="S383" s="163"/>
      <c r="T383" s="164"/>
      <c r="AT383" s="159" t="s">
        <v>181</v>
      </c>
      <c r="AU383" s="159" t="s">
        <v>79</v>
      </c>
      <c r="AV383" s="14" t="s">
        <v>79</v>
      </c>
      <c r="AW383" s="14" t="s">
        <v>4</v>
      </c>
      <c r="AX383" s="14" t="s">
        <v>76</v>
      </c>
      <c r="AY383" s="159" t="s">
        <v>173</v>
      </c>
    </row>
    <row r="384" spans="1:65" s="2" customFormat="1" ht="33" customHeight="1">
      <c r="A384" s="30"/>
      <c r="B384" s="135"/>
      <c r="C384" s="136" t="s">
        <v>395</v>
      </c>
      <c r="D384" s="136" t="s">
        <v>175</v>
      </c>
      <c r="E384" s="137" t="s">
        <v>739</v>
      </c>
      <c r="F384" s="138" t="s">
        <v>740</v>
      </c>
      <c r="G384" s="139" t="s">
        <v>176</v>
      </c>
      <c r="H384" s="140">
        <v>127.982</v>
      </c>
      <c r="I384" s="141"/>
      <c r="J384" s="141">
        <f>ROUND(I384*H384,2)</f>
        <v>0</v>
      </c>
      <c r="K384" s="138" t="s">
        <v>177</v>
      </c>
      <c r="L384" s="31"/>
      <c r="M384" s="142" t="s">
        <v>3</v>
      </c>
      <c r="N384" s="143" t="s">
        <v>41</v>
      </c>
      <c r="O384" s="144">
        <v>0.03</v>
      </c>
      <c r="P384" s="144">
        <f>O384*H384</f>
        <v>3.8394599999999999</v>
      </c>
      <c r="Q384" s="144">
        <v>0</v>
      </c>
      <c r="R384" s="144">
        <f>Q384*H384</f>
        <v>0</v>
      </c>
      <c r="S384" s="144">
        <v>0</v>
      </c>
      <c r="T384" s="145">
        <f>S384*H384</f>
        <v>0</v>
      </c>
      <c r="U384" s="30"/>
      <c r="V384" s="30"/>
      <c r="W384" s="30"/>
      <c r="X384" s="30"/>
      <c r="Y384" s="30"/>
      <c r="Z384" s="30"/>
      <c r="AA384" s="30"/>
      <c r="AB384" s="30"/>
      <c r="AC384" s="30"/>
      <c r="AD384" s="30"/>
      <c r="AE384" s="30"/>
      <c r="AR384" s="146" t="s">
        <v>245</v>
      </c>
      <c r="AT384" s="146" t="s">
        <v>175</v>
      </c>
      <c r="AU384" s="146" t="s">
        <v>79</v>
      </c>
      <c r="AY384" s="18" t="s">
        <v>173</v>
      </c>
      <c r="BE384" s="147">
        <f>IF(N384="základní",J384,0)</f>
        <v>0</v>
      </c>
      <c r="BF384" s="147">
        <f>IF(N384="snížená",J384,0)</f>
        <v>0</v>
      </c>
      <c r="BG384" s="147">
        <f>IF(N384="zákl. přenesená",J384,0)</f>
        <v>0</v>
      </c>
      <c r="BH384" s="147">
        <f>IF(N384="sníž. přenesená",J384,0)</f>
        <v>0</v>
      </c>
      <c r="BI384" s="147">
        <f>IF(N384="nulová",J384,0)</f>
        <v>0</v>
      </c>
      <c r="BJ384" s="18" t="s">
        <v>76</v>
      </c>
      <c r="BK384" s="147">
        <f>ROUND(I384*H384,2)</f>
        <v>0</v>
      </c>
      <c r="BL384" s="18" t="s">
        <v>245</v>
      </c>
      <c r="BM384" s="146" t="s">
        <v>998</v>
      </c>
    </row>
    <row r="385" spans="1:65" s="2" customFormat="1" ht="39">
      <c r="A385" s="30"/>
      <c r="B385" s="31"/>
      <c r="C385" s="30"/>
      <c r="D385" s="148" t="s">
        <v>179</v>
      </c>
      <c r="E385" s="30"/>
      <c r="F385" s="149" t="s">
        <v>430</v>
      </c>
      <c r="G385" s="30"/>
      <c r="H385" s="30"/>
      <c r="I385" s="30"/>
      <c r="J385" s="30"/>
      <c r="K385" s="30"/>
      <c r="L385" s="31"/>
      <c r="M385" s="150"/>
      <c r="N385" s="151"/>
      <c r="O385" s="51"/>
      <c r="P385" s="51"/>
      <c r="Q385" s="51"/>
      <c r="R385" s="51"/>
      <c r="S385" s="51"/>
      <c r="T385" s="52"/>
      <c r="U385" s="30"/>
      <c r="V385" s="30"/>
      <c r="W385" s="30"/>
      <c r="X385" s="30"/>
      <c r="Y385" s="30"/>
      <c r="Z385" s="30"/>
      <c r="AA385" s="30"/>
      <c r="AB385" s="30"/>
      <c r="AC385" s="30"/>
      <c r="AD385" s="30"/>
      <c r="AE385" s="30"/>
      <c r="AT385" s="18" t="s">
        <v>179</v>
      </c>
      <c r="AU385" s="18" t="s">
        <v>79</v>
      </c>
    </row>
    <row r="386" spans="1:65" s="13" customFormat="1">
      <c r="B386" s="152"/>
      <c r="D386" s="148" t="s">
        <v>181</v>
      </c>
      <c r="E386" s="153" t="s">
        <v>3</v>
      </c>
      <c r="F386" s="154" t="s">
        <v>735</v>
      </c>
      <c r="H386" s="153" t="s">
        <v>3</v>
      </c>
      <c r="L386" s="152"/>
      <c r="M386" s="155"/>
      <c r="N386" s="156"/>
      <c r="O386" s="156"/>
      <c r="P386" s="156"/>
      <c r="Q386" s="156"/>
      <c r="R386" s="156"/>
      <c r="S386" s="156"/>
      <c r="T386" s="157"/>
      <c r="AT386" s="153" t="s">
        <v>181</v>
      </c>
      <c r="AU386" s="153" t="s">
        <v>79</v>
      </c>
      <c r="AV386" s="13" t="s">
        <v>76</v>
      </c>
      <c r="AW386" s="13" t="s">
        <v>31</v>
      </c>
      <c r="AX386" s="13" t="s">
        <v>70</v>
      </c>
      <c r="AY386" s="153" t="s">
        <v>173</v>
      </c>
    </row>
    <row r="387" spans="1:65" s="14" customFormat="1">
      <c r="B387" s="158"/>
      <c r="D387" s="148" t="s">
        <v>181</v>
      </c>
      <c r="E387" s="159" t="s">
        <v>3</v>
      </c>
      <c r="F387" s="160" t="s">
        <v>999</v>
      </c>
      <c r="H387" s="161">
        <v>28.21</v>
      </c>
      <c r="L387" s="158"/>
      <c r="M387" s="162"/>
      <c r="N387" s="163"/>
      <c r="O387" s="163"/>
      <c r="P387" s="163"/>
      <c r="Q387" s="163"/>
      <c r="R387" s="163"/>
      <c r="S387" s="163"/>
      <c r="T387" s="164"/>
      <c r="AT387" s="159" t="s">
        <v>181</v>
      </c>
      <c r="AU387" s="159" t="s">
        <v>79</v>
      </c>
      <c r="AV387" s="14" t="s">
        <v>79</v>
      </c>
      <c r="AW387" s="14" t="s">
        <v>31</v>
      </c>
      <c r="AX387" s="14" t="s">
        <v>70</v>
      </c>
      <c r="AY387" s="159" t="s">
        <v>173</v>
      </c>
    </row>
    <row r="388" spans="1:65" s="14" customFormat="1" ht="22.5">
      <c r="B388" s="158"/>
      <c r="D388" s="148" t="s">
        <v>181</v>
      </c>
      <c r="E388" s="159" t="s">
        <v>3</v>
      </c>
      <c r="F388" s="160" t="s">
        <v>1000</v>
      </c>
      <c r="H388" s="161">
        <v>66.227999999999994</v>
      </c>
      <c r="L388" s="158"/>
      <c r="M388" s="162"/>
      <c r="N388" s="163"/>
      <c r="O388" s="163"/>
      <c r="P388" s="163"/>
      <c r="Q388" s="163"/>
      <c r="R388" s="163"/>
      <c r="S388" s="163"/>
      <c r="T388" s="164"/>
      <c r="AT388" s="159" t="s">
        <v>181</v>
      </c>
      <c r="AU388" s="159" t="s">
        <v>79</v>
      </c>
      <c r="AV388" s="14" t="s">
        <v>79</v>
      </c>
      <c r="AW388" s="14" t="s">
        <v>31</v>
      </c>
      <c r="AX388" s="14" t="s">
        <v>70</v>
      </c>
      <c r="AY388" s="159" t="s">
        <v>173</v>
      </c>
    </row>
    <row r="389" spans="1:65" s="14" customFormat="1" ht="22.5">
      <c r="B389" s="158"/>
      <c r="D389" s="148" t="s">
        <v>181</v>
      </c>
      <c r="E389" s="159" t="s">
        <v>3</v>
      </c>
      <c r="F389" s="160" t="s">
        <v>1001</v>
      </c>
      <c r="H389" s="161">
        <v>33.543999999999997</v>
      </c>
      <c r="L389" s="158"/>
      <c r="M389" s="162"/>
      <c r="N389" s="163"/>
      <c r="O389" s="163"/>
      <c r="P389" s="163"/>
      <c r="Q389" s="163"/>
      <c r="R389" s="163"/>
      <c r="S389" s="163"/>
      <c r="T389" s="164"/>
      <c r="AT389" s="159" t="s">
        <v>181</v>
      </c>
      <c r="AU389" s="159" t="s">
        <v>79</v>
      </c>
      <c r="AV389" s="14" t="s">
        <v>79</v>
      </c>
      <c r="AW389" s="14" t="s">
        <v>31</v>
      </c>
      <c r="AX389" s="14" t="s">
        <v>70</v>
      </c>
      <c r="AY389" s="159" t="s">
        <v>173</v>
      </c>
    </row>
    <row r="390" spans="1:65" s="15" customFormat="1">
      <c r="B390" s="165"/>
      <c r="D390" s="148" t="s">
        <v>181</v>
      </c>
      <c r="E390" s="166" t="s">
        <v>3</v>
      </c>
      <c r="F390" s="167" t="s">
        <v>188</v>
      </c>
      <c r="H390" s="168">
        <v>127.98199999999999</v>
      </c>
      <c r="L390" s="165"/>
      <c r="M390" s="169"/>
      <c r="N390" s="170"/>
      <c r="O390" s="170"/>
      <c r="P390" s="170"/>
      <c r="Q390" s="170"/>
      <c r="R390" s="170"/>
      <c r="S390" s="170"/>
      <c r="T390" s="171"/>
      <c r="AT390" s="166" t="s">
        <v>181</v>
      </c>
      <c r="AU390" s="166" t="s">
        <v>79</v>
      </c>
      <c r="AV390" s="15" t="s">
        <v>178</v>
      </c>
      <c r="AW390" s="15" t="s">
        <v>31</v>
      </c>
      <c r="AX390" s="15" t="s">
        <v>76</v>
      </c>
      <c r="AY390" s="166" t="s">
        <v>173</v>
      </c>
    </row>
    <row r="391" spans="1:65" s="2" customFormat="1" ht="16.5" customHeight="1">
      <c r="A391" s="30"/>
      <c r="B391" s="135"/>
      <c r="C391" s="172" t="s">
        <v>399</v>
      </c>
      <c r="D391" s="172" t="s">
        <v>246</v>
      </c>
      <c r="E391" s="173" t="s">
        <v>438</v>
      </c>
      <c r="F391" s="174" t="s">
        <v>439</v>
      </c>
      <c r="G391" s="175" t="s">
        <v>239</v>
      </c>
      <c r="H391" s="176">
        <v>4.4999999999999998E-2</v>
      </c>
      <c r="I391" s="177"/>
      <c r="J391" s="177">
        <f>ROUND(I391*H391,2)</f>
        <v>0</v>
      </c>
      <c r="K391" s="174" t="s">
        <v>177</v>
      </c>
      <c r="L391" s="178"/>
      <c r="M391" s="179" t="s">
        <v>3</v>
      </c>
      <c r="N391" s="180" t="s">
        <v>41</v>
      </c>
      <c r="O391" s="144">
        <v>0</v>
      </c>
      <c r="P391" s="144">
        <f>O391*H391</f>
        <v>0</v>
      </c>
      <c r="Q391" s="144">
        <v>1</v>
      </c>
      <c r="R391" s="144">
        <f>Q391*H391</f>
        <v>4.4999999999999998E-2</v>
      </c>
      <c r="S391" s="144">
        <v>0</v>
      </c>
      <c r="T391" s="145">
        <f>S391*H391</f>
        <v>0</v>
      </c>
      <c r="U391" s="30"/>
      <c r="V391" s="30"/>
      <c r="W391" s="30"/>
      <c r="X391" s="30"/>
      <c r="Y391" s="30"/>
      <c r="Z391" s="30"/>
      <c r="AA391" s="30"/>
      <c r="AB391" s="30"/>
      <c r="AC391" s="30"/>
      <c r="AD391" s="30"/>
      <c r="AE391" s="30"/>
      <c r="AR391" s="146" t="s">
        <v>301</v>
      </c>
      <c r="AT391" s="146" t="s">
        <v>246</v>
      </c>
      <c r="AU391" s="146" t="s">
        <v>79</v>
      </c>
      <c r="AY391" s="18" t="s">
        <v>173</v>
      </c>
      <c r="BE391" s="147">
        <f>IF(N391="základní",J391,0)</f>
        <v>0</v>
      </c>
      <c r="BF391" s="147">
        <f>IF(N391="snížená",J391,0)</f>
        <v>0</v>
      </c>
      <c r="BG391" s="147">
        <f>IF(N391="zákl. přenesená",J391,0)</f>
        <v>0</v>
      </c>
      <c r="BH391" s="147">
        <f>IF(N391="sníž. přenesená",J391,0)</f>
        <v>0</v>
      </c>
      <c r="BI391" s="147">
        <f>IF(N391="nulová",J391,0)</f>
        <v>0</v>
      </c>
      <c r="BJ391" s="18" t="s">
        <v>76</v>
      </c>
      <c r="BK391" s="147">
        <f>ROUND(I391*H391,2)</f>
        <v>0</v>
      </c>
      <c r="BL391" s="18" t="s">
        <v>245</v>
      </c>
      <c r="BM391" s="146" t="s">
        <v>1002</v>
      </c>
    </row>
    <row r="392" spans="1:65" s="14" customFormat="1">
      <c r="B392" s="158"/>
      <c r="D392" s="148" t="s">
        <v>181</v>
      </c>
      <c r="F392" s="160" t="s">
        <v>1003</v>
      </c>
      <c r="H392" s="161">
        <v>4.4999999999999998E-2</v>
      </c>
      <c r="L392" s="158"/>
      <c r="M392" s="162"/>
      <c r="N392" s="163"/>
      <c r="O392" s="163"/>
      <c r="P392" s="163"/>
      <c r="Q392" s="163"/>
      <c r="R392" s="163"/>
      <c r="S392" s="163"/>
      <c r="T392" s="164"/>
      <c r="AT392" s="159" t="s">
        <v>181</v>
      </c>
      <c r="AU392" s="159" t="s">
        <v>79</v>
      </c>
      <c r="AV392" s="14" t="s">
        <v>79</v>
      </c>
      <c r="AW392" s="14" t="s">
        <v>4</v>
      </c>
      <c r="AX392" s="14" t="s">
        <v>76</v>
      </c>
      <c r="AY392" s="159" t="s">
        <v>173</v>
      </c>
    </row>
    <row r="393" spans="1:65" s="2" customFormat="1" ht="33" customHeight="1">
      <c r="A393" s="30"/>
      <c r="B393" s="135"/>
      <c r="C393" s="136" t="s">
        <v>403</v>
      </c>
      <c r="D393" s="136" t="s">
        <v>175</v>
      </c>
      <c r="E393" s="137" t="s">
        <v>447</v>
      </c>
      <c r="F393" s="138" t="s">
        <v>448</v>
      </c>
      <c r="G393" s="139" t="s">
        <v>176</v>
      </c>
      <c r="H393" s="140">
        <v>63.991</v>
      </c>
      <c r="I393" s="141"/>
      <c r="J393" s="141">
        <f>ROUND(I393*H393,2)</f>
        <v>0</v>
      </c>
      <c r="K393" s="138" t="s">
        <v>177</v>
      </c>
      <c r="L393" s="31"/>
      <c r="M393" s="142" t="s">
        <v>3</v>
      </c>
      <c r="N393" s="143" t="s">
        <v>41</v>
      </c>
      <c r="O393" s="144">
        <v>0.19600000000000001</v>
      </c>
      <c r="P393" s="144">
        <f>O393*H393</f>
        <v>12.542236000000001</v>
      </c>
      <c r="Q393" s="144">
        <v>0</v>
      </c>
      <c r="R393" s="144">
        <f>Q393*H393</f>
        <v>0</v>
      </c>
      <c r="S393" s="144">
        <v>0</v>
      </c>
      <c r="T393" s="145">
        <f>S393*H393</f>
        <v>0</v>
      </c>
      <c r="U393" s="30"/>
      <c r="V393" s="30"/>
      <c r="W393" s="30"/>
      <c r="X393" s="30"/>
      <c r="Y393" s="30"/>
      <c r="Z393" s="30"/>
      <c r="AA393" s="30"/>
      <c r="AB393" s="30"/>
      <c r="AC393" s="30"/>
      <c r="AD393" s="30"/>
      <c r="AE393" s="30"/>
      <c r="AR393" s="146" t="s">
        <v>245</v>
      </c>
      <c r="AT393" s="146" t="s">
        <v>175</v>
      </c>
      <c r="AU393" s="146" t="s">
        <v>79</v>
      </c>
      <c r="AY393" s="18" t="s">
        <v>173</v>
      </c>
      <c r="BE393" s="147">
        <f>IF(N393="základní",J393,0)</f>
        <v>0</v>
      </c>
      <c r="BF393" s="147">
        <f>IF(N393="snížená",J393,0)</f>
        <v>0</v>
      </c>
      <c r="BG393" s="147">
        <f>IF(N393="zákl. přenesená",J393,0)</f>
        <v>0</v>
      </c>
      <c r="BH393" s="147">
        <f>IF(N393="sníž. přenesená",J393,0)</f>
        <v>0</v>
      </c>
      <c r="BI393" s="147">
        <f>IF(N393="nulová",J393,0)</f>
        <v>0</v>
      </c>
      <c r="BJ393" s="18" t="s">
        <v>76</v>
      </c>
      <c r="BK393" s="147">
        <f>ROUND(I393*H393,2)</f>
        <v>0</v>
      </c>
      <c r="BL393" s="18" t="s">
        <v>245</v>
      </c>
      <c r="BM393" s="146" t="s">
        <v>1004</v>
      </c>
    </row>
    <row r="394" spans="1:65" s="2" customFormat="1" ht="78">
      <c r="A394" s="30"/>
      <c r="B394" s="31"/>
      <c r="C394" s="30"/>
      <c r="D394" s="148" t="s">
        <v>179</v>
      </c>
      <c r="E394" s="30"/>
      <c r="F394" s="149" t="s">
        <v>445</v>
      </c>
      <c r="G394" s="30"/>
      <c r="H394" s="30"/>
      <c r="I394" s="30"/>
      <c r="J394" s="30"/>
      <c r="K394" s="30"/>
      <c r="L394" s="31"/>
      <c r="M394" s="150"/>
      <c r="N394" s="151"/>
      <c r="O394" s="51"/>
      <c r="P394" s="51"/>
      <c r="Q394" s="51"/>
      <c r="R394" s="51"/>
      <c r="S394" s="51"/>
      <c r="T394" s="52"/>
      <c r="U394" s="30"/>
      <c r="V394" s="30"/>
      <c r="W394" s="30"/>
      <c r="X394" s="30"/>
      <c r="Y394" s="30"/>
      <c r="Z394" s="30"/>
      <c r="AA394" s="30"/>
      <c r="AB394" s="30"/>
      <c r="AC394" s="30"/>
      <c r="AD394" s="30"/>
      <c r="AE394" s="30"/>
      <c r="AT394" s="18" t="s">
        <v>179</v>
      </c>
      <c r="AU394" s="18" t="s">
        <v>79</v>
      </c>
    </row>
    <row r="395" spans="1:65" s="13" customFormat="1">
      <c r="B395" s="152"/>
      <c r="D395" s="148" t="s">
        <v>181</v>
      </c>
      <c r="E395" s="153" t="s">
        <v>3</v>
      </c>
      <c r="F395" s="154" t="s">
        <v>746</v>
      </c>
      <c r="H395" s="153" t="s">
        <v>3</v>
      </c>
      <c r="L395" s="152"/>
      <c r="M395" s="155"/>
      <c r="N395" s="156"/>
      <c r="O395" s="156"/>
      <c r="P395" s="156"/>
      <c r="Q395" s="156"/>
      <c r="R395" s="156"/>
      <c r="S395" s="156"/>
      <c r="T395" s="157"/>
      <c r="AT395" s="153" t="s">
        <v>181</v>
      </c>
      <c r="AU395" s="153" t="s">
        <v>79</v>
      </c>
      <c r="AV395" s="13" t="s">
        <v>76</v>
      </c>
      <c r="AW395" s="13" t="s">
        <v>31</v>
      </c>
      <c r="AX395" s="13" t="s">
        <v>70</v>
      </c>
      <c r="AY395" s="153" t="s">
        <v>173</v>
      </c>
    </row>
    <row r="396" spans="1:65" s="14" customFormat="1">
      <c r="B396" s="158"/>
      <c r="D396" s="148" t="s">
        <v>181</v>
      </c>
      <c r="E396" s="159" t="s">
        <v>3</v>
      </c>
      <c r="F396" s="160" t="s">
        <v>1005</v>
      </c>
      <c r="H396" s="161">
        <v>63.991</v>
      </c>
      <c r="L396" s="158"/>
      <c r="M396" s="162"/>
      <c r="N396" s="163"/>
      <c r="O396" s="163"/>
      <c r="P396" s="163"/>
      <c r="Q396" s="163"/>
      <c r="R396" s="163"/>
      <c r="S396" s="163"/>
      <c r="T396" s="164"/>
      <c r="AT396" s="159" t="s">
        <v>181</v>
      </c>
      <c r="AU396" s="159" t="s">
        <v>79</v>
      </c>
      <c r="AV396" s="14" t="s">
        <v>79</v>
      </c>
      <c r="AW396" s="14" t="s">
        <v>31</v>
      </c>
      <c r="AX396" s="14" t="s">
        <v>70</v>
      </c>
      <c r="AY396" s="159" t="s">
        <v>173</v>
      </c>
    </row>
    <row r="397" spans="1:65" s="15" customFormat="1">
      <c r="B397" s="165"/>
      <c r="D397" s="148" t="s">
        <v>181</v>
      </c>
      <c r="E397" s="166" t="s">
        <v>3</v>
      </c>
      <c r="F397" s="167" t="s">
        <v>188</v>
      </c>
      <c r="H397" s="168">
        <v>63.991</v>
      </c>
      <c r="L397" s="165"/>
      <c r="M397" s="169"/>
      <c r="N397" s="170"/>
      <c r="O397" s="170"/>
      <c r="P397" s="170"/>
      <c r="Q397" s="170"/>
      <c r="R397" s="170"/>
      <c r="S397" s="170"/>
      <c r="T397" s="171"/>
      <c r="AT397" s="166" t="s">
        <v>181</v>
      </c>
      <c r="AU397" s="166" t="s">
        <v>79</v>
      </c>
      <c r="AV397" s="15" t="s">
        <v>178</v>
      </c>
      <c r="AW397" s="15" t="s">
        <v>31</v>
      </c>
      <c r="AX397" s="15" t="s">
        <v>76</v>
      </c>
      <c r="AY397" s="166" t="s">
        <v>173</v>
      </c>
    </row>
    <row r="398" spans="1:65" s="2" customFormat="1" ht="21.75" customHeight="1">
      <c r="A398" s="30"/>
      <c r="B398" s="135"/>
      <c r="C398" s="172" t="s">
        <v>407</v>
      </c>
      <c r="D398" s="172" t="s">
        <v>246</v>
      </c>
      <c r="E398" s="173" t="s">
        <v>1006</v>
      </c>
      <c r="F398" s="174" t="s">
        <v>1007</v>
      </c>
      <c r="G398" s="175" t="s">
        <v>176</v>
      </c>
      <c r="H398" s="176">
        <v>67.191000000000003</v>
      </c>
      <c r="I398" s="177"/>
      <c r="J398" s="177">
        <f>ROUND(I398*H398,2)</f>
        <v>0</v>
      </c>
      <c r="K398" s="174" t="s">
        <v>177</v>
      </c>
      <c r="L398" s="178"/>
      <c r="M398" s="179" t="s">
        <v>3</v>
      </c>
      <c r="N398" s="180" t="s">
        <v>41</v>
      </c>
      <c r="O398" s="144">
        <v>0</v>
      </c>
      <c r="P398" s="144">
        <f>O398*H398</f>
        <v>0</v>
      </c>
      <c r="Q398" s="144">
        <v>8.0000000000000004E-4</v>
      </c>
      <c r="R398" s="144">
        <f>Q398*H398</f>
        <v>5.3752800000000003E-2</v>
      </c>
      <c r="S398" s="144">
        <v>0</v>
      </c>
      <c r="T398" s="145">
        <f>S398*H398</f>
        <v>0</v>
      </c>
      <c r="U398" s="30"/>
      <c r="V398" s="30"/>
      <c r="W398" s="30"/>
      <c r="X398" s="30"/>
      <c r="Y398" s="30"/>
      <c r="Z398" s="30"/>
      <c r="AA398" s="30"/>
      <c r="AB398" s="30"/>
      <c r="AC398" s="30"/>
      <c r="AD398" s="30"/>
      <c r="AE398" s="30"/>
      <c r="AR398" s="146" t="s">
        <v>301</v>
      </c>
      <c r="AT398" s="146" t="s">
        <v>246</v>
      </c>
      <c r="AU398" s="146" t="s">
        <v>79</v>
      </c>
      <c r="AY398" s="18" t="s">
        <v>173</v>
      </c>
      <c r="BE398" s="147">
        <f>IF(N398="základní",J398,0)</f>
        <v>0</v>
      </c>
      <c r="BF398" s="147">
        <f>IF(N398="snížená",J398,0)</f>
        <v>0</v>
      </c>
      <c r="BG398" s="147">
        <f>IF(N398="zákl. přenesená",J398,0)</f>
        <v>0</v>
      </c>
      <c r="BH398" s="147">
        <f>IF(N398="sníž. přenesená",J398,0)</f>
        <v>0</v>
      </c>
      <c r="BI398" s="147">
        <f>IF(N398="nulová",J398,0)</f>
        <v>0</v>
      </c>
      <c r="BJ398" s="18" t="s">
        <v>76</v>
      </c>
      <c r="BK398" s="147">
        <f>ROUND(I398*H398,2)</f>
        <v>0</v>
      </c>
      <c r="BL398" s="18" t="s">
        <v>245</v>
      </c>
      <c r="BM398" s="146" t="s">
        <v>1008</v>
      </c>
    </row>
    <row r="399" spans="1:65" s="14" customFormat="1">
      <c r="B399" s="158"/>
      <c r="D399" s="148" t="s">
        <v>181</v>
      </c>
      <c r="F399" s="160" t="s">
        <v>1009</v>
      </c>
      <c r="H399" s="161">
        <v>67.191000000000003</v>
      </c>
      <c r="L399" s="158"/>
      <c r="M399" s="162"/>
      <c r="N399" s="163"/>
      <c r="O399" s="163"/>
      <c r="P399" s="163"/>
      <c r="Q399" s="163"/>
      <c r="R399" s="163"/>
      <c r="S399" s="163"/>
      <c r="T399" s="164"/>
      <c r="AT399" s="159" t="s">
        <v>181</v>
      </c>
      <c r="AU399" s="159" t="s">
        <v>79</v>
      </c>
      <c r="AV399" s="14" t="s">
        <v>79</v>
      </c>
      <c r="AW399" s="14" t="s">
        <v>4</v>
      </c>
      <c r="AX399" s="14" t="s">
        <v>76</v>
      </c>
      <c r="AY399" s="159" t="s">
        <v>173</v>
      </c>
    </row>
    <row r="400" spans="1:65" s="2" customFormat="1" ht="44.25" customHeight="1">
      <c r="A400" s="30"/>
      <c r="B400" s="135"/>
      <c r="C400" s="136" t="s">
        <v>411</v>
      </c>
      <c r="D400" s="136" t="s">
        <v>175</v>
      </c>
      <c r="E400" s="137" t="s">
        <v>462</v>
      </c>
      <c r="F400" s="138" t="s">
        <v>463</v>
      </c>
      <c r="G400" s="139" t="s">
        <v>239</v>
      </c>
      <c r="H400" s="140">
        <v>0.11799999999999999</v>
      </c>
      <c r="I400" s="141"/>
      <c r="J400" s="141">
        <f>ROUND(I400*H400,2)</f>
        <v>0</v>
      </c>
      <c r="K400" s="138" t="s">
        <v>177</v>
      </c>
      <c r="L400" s="31"/>
      <c r="M400" s="142" t="s">
        <v>3</v>
      </c>
      <c r="N400" s="143" t="s">
        <v>41</v>
      </c>
      <c r="O400" s="144">
        <v>1.5669999999999999</v>
      </c>
      <c r="P400" s="144">
        <f>O400*H400</f>
        <v>0.18490599999999999</v>
      </c>
      <c r="Q400" s="144">
        <v>0</v>
      </c>
      <c r="R400" s="144">
        <f>Q400*H400</f>
        <v>0</v>
      </c>
      <c r="S400" s="144">
        <v>0</v>
      </c>
      <c r="T400" s="145">
        <f>S400*H400</f>
        <v>0</v>
      </c>
      <c r="U400" s="30"/>
      <c r="V400" s="30"/>
      <c r="W400" s="30"/>
      <c r="X400" s="30"/>
      <c r="Y400" s="30"/>
      <c r="Z400" s="30"/>
      <c r="AA400" s="30"/>
      <c r="AB400" s="30"/>
      <c r="AC400" s="30"/>
      <c r="AD400" s="30"/>
      <c r="AE400" s="30"/>
      <c r="AR400" s="146" t="s">
        <v>245</v>
      </c>
      <c r="AT400" s="146" t="s">
        <v>175</v>
      </c>
      <c r="AU400" s="146" t="s">
        <v>79</v>
      </c>
      <c r="AY400" s="18" t="s">
        <v>173</v>
      </c>
      <c r="BE400" s="147">
        <f>IF(N400="základní",J400,0)</f>
        <v>0</v>
      </c>
      <c r="BF400" s="147">
        <f>IF(N400="snížená",J400,0)</f>
        <v>0</v>
      </c>
      <c r="BG400" s="147">
        <f>IF(N400="zákl. přenesená",J400,0)</f>
        <v>0</v>
      </c>
      <c r="BH400" s="147">
        <f>IF(N400="sníž. přenesená",J400,0)</f>
        <v>0</v>
      </c>
      <c r="BI400" s="147">
        <f>IF(N400="nulová",J400,0)</f>
        <v>0</v>
      </c>
      <c r="BJ400" s="18" t="s">
        <v>76</v>
      </c>
      <c r="BK400" s="147">
        <f>ROUND(I400*H400,2)</f>
        <v>0</v>
      </c>
      <c r="BL400" s="18" t="s">
        <v>245</v>
      </c>
      <c r="BM400" s="146" t="s">
        <v>1010</v>
      </c>
    </row>
    <row r="401" spans="1:65" s="2" customFormat="1" ht="126.75">
      <c r="A401" s="30"/>
      <c r="B401" s="31"/>
      <c r="C401" s="30"/>
      <c r="D401" s="148" t="s">
        <v>179</v>
      </c>
      <c r="E401" s="30"/>
      <c r="F401" s="149" t="s">
        <v>464</v>
      </c>
      <c r="G401" s="30"/>
      <c r="H401" s="30"/>
      <c r="I401" s="30"/>
      <c r="J401" s="30"/>
      <c r="K401" s="30"/>
      <c r="L401" s="31"/>
      <c r="M401" s="150"/>
      <c r="N401" s="151"/>
      <c r="O401" s="51"/>
      <c r="P401" s="51"/>
      <c r="Q401" s="51"/>
      <c r="R401" s="51"/>
      <c r="S401" s="51"/>
      <c r="T401" s="52"/>
      <c r="U401" s="30"/>
      <c r="V401" s="30"/>
      <c r="W401" s="30"/>
      <c r="X401" s="30"/>
      <c r="Y401" s="30"/>
      <c r="Z401" s="30"/>
      <c r="AA401" s="30"/>
      <c r="AB401" s="30"/>
      <c r="AC401" s="30"/>
      <c r="AD401" s="30"/>
      <c r="AE401" s="30"/>
      <c r="AT401" s="18" t="s">
        <v>179</v>
      </c>
      <c r="AU401" s="18" t="s">
        <v>79</v>
      </c>
    </row>
    <row r="402" spans="1:65" s="12" customFormat="1" ht="25.9" customHeight="1">
      <c r="B402" s="123"/>
      <c r="D402" s="124" t="s">
        <v>69</v>
      </c>
      <c r="E402" s="125" t="s">
        <v>471</v>
      </c>
      <c r="F402" s="125" t="s">
        <v>472</v>
      </c>
      <c r="J402" s="126">
        <f>BK402</f>
        <v>0</v>
      </c>
      <c r="L402" s="123"/>
      <c r="M402" s="127"/>
      <c r="N402" s="128"/>
      <c r="O402" s="128"/>
      <c r="P402" s="129">
        <f>P403+P405+P413+P415+P417+P419+P421+P423+P425</f>
        <v>0</v>
      </c>
      <c r="Q402" s="128"/>
      <c r="R402" s="129">
        <f>R403+R405+R413+R415+R417+R419+R421+R423+R425</f>
        <v>11</v>
      </c>
      <c r="S402" s="128"/>
      <c r="T402" s="130">
        <f>T403+T405+T413+T415+T417+T419+T421+T423+T425</f>
        <v>50</v>
      </c>
      <c r="AR402" s="124" t="s">
        <v>197</v>
      </c>
      <c r="AT402" s="131" t="s">
        <v>69</v>
      </c>
      <c r="AU402" s="131" t="s">
        <v>70</v>
      </c>
      <c r="AY402" s="124" t="s">
        <v>173</v>
      </c>
      <c r="BK402" s="132">
        <f>BK403+BK405+BK413+BK415+BK417+BK419+BK421+BK423+BK425</f>
        <v>0</v>
      </c>
    </row>
    <row r="403" spans="1:65" s="12" customFormat="1" ht="22.9" customHeight="1">
      <c r="B403" s="123"/>
      <c r="D403" s="124" t="s">
        <v>69</v>
      </c>
      <c r="E403" s="133" t="s">
        <v>473</v>
      </c>
      <c r="F403" s="133" t="s">
        <v>474</v>
      </c>
      <c r="J403" s="134">
        <f>BK403</f>
        <v>0</v>
      </c>
      <c r="L403" s="123"/>
      <c r="M403" s="127"/>
      <c r="N403" s="128"/>
      <c r="O403" s="128"/>
      <c r="P403" s="129">
        <f>P404</f>
        <v>0</v>
      </c>
      <c r="Q403" s="128"/>
      <c r="R403" s="129">
        <f>R404</f>
        <v>0</v>
      </c>
      <c r="S403" s="128"/>
      <c r="T403" s="130">
        <f>T404</f>
        <v>0</v>
      </c>
      <c r="AR403" s="124" t="s">
        <v>197</v>
      </c>
      <c r="AT403" s="131" t="s">
        <v>69</v>
      </c>
      <c r="AU403" s="131" t="s">
        <v>76</v>
      </c>
      <c r="AY403" s="124" t="s">
        <v>173</v>
      </c>
      <c r="BK403" s="132">
        <f>BK404</f>
        <v>0</v>
      </c>
    </row>
    <row r="404" spans="1:65" s="2" customFormat="1" ht="16.5" customHeight="1">
      <c r="A404" s="30"/>
      <c r="B404" s="135"/>
      <c r="C404" s="136" t="s">
        <v>415</v>
      </c>
      <c r="D404" s="136" t="s">
        <v>175</v>
      </c>
      <c r="E404" s="137" t="s">
        <v>475</v>
      </c>
      <c r="F404" s="138" t="s">
        <v>474</v>
      </c>
      <c r="G404" s="139" t="s">
        <v>476</v>
      </c>
      <c r="H404" s="140">
        <v>1</v>
      </c>
      <c r="I404" s="141"/>
      <c r="J404" s="141">
        <f>ROUND(I404*H404,2)</f>
        <v>0</v>
      </c>
      <c r="K404" s="138" t="s">
        <v>177</v>
      </c>
      <c r="L404" s="31"/>
      <c r="M404" s="142" t="s">
        <v>3</v>
      </c>
      <c r="N404" s="143" t="s">
        <v>41</v>
      </c>
      <c r="O404" s="144">
        <v>0</v>
      </c>
      <c r="P404" s="144">
        <f>O404*H404</f>
        <v>0</v>
      </c>
      <c r="Q404" s="144">
        <v>0</v>
      </c>
      <c r="R404" s="144">
        <f>Q404*H404</f>
        <v>0</v>
      </c>
      <c r="S404" s="144">
        <v>0</v>
      </c>
      <c r="T404" s="145">
        <f>S404*H404</f>
        <v>0</v>
      </c>
      <c r="U404" s="30"/>
      <c r="V404" s="30"/>
      <c r="W404" s="30"/>
      <c r="X404" s="30"/>
      <c r="Y404" s="30"/>
      <c r="Z404" s="30"/>
      <c r="AA404" s="30"/>
      <c r="AB404" s="30"/>
      <c r="AC404" s="30"/>
      <c r="AD404" s="30"/>
      <c r="AE404" s="30"/>
      <c r="AR404" s="146" t="s">
        <v>477</v>
      </c>
      <c r="AT404" s="146" t="s">
        <v>175</v>
      </c>
      <c r="AU404" s="146" t="s">
        <v>79</v>
      </c>
      <c r="AY404" s="18" t="s">
        <v>173</v>
      </c>
      <c r="BE404" s="147">
        <f>IF(N404="základní",J404,0)</f>
        <v>0</v>
      </c>
      <c r="BF404" s="147">
        <f>IF(N404="snížená",J404,0)</f>
        <v>0</v>
      </c>
      <c r="BG404" s="147">
        <f>IF(N404="zákl. přenesená",J404,0)</f>
        <v>0</v>
      </c>
      <c r="BH404" s="147">
        <f>IF(N404="sníž. přenesená",J404,0)</f>
        <v>0</v>
      </c>
      <c r="BI404" s="147">
        <f>IF(N404="nulová",J404,0)</f>
        <v>0</v>
      </c>
      <c r="BJ404" s="18" t="s">
        <v>76</v>
      </c>
      <c r="BK404" s="147">
        <f>ROUND(I404*H404,2)</f>
        <v>0</v>
      </c>
      <c r="BL404" s="18" t="s">
        <v>477</v>
      </c>
      <c r="BM404" s="146" t="s">
        <v>1011</v>
      </c>
    </row>
    <row r="405" spans="1:65" s="12" customFormat="1" ht="22.9" customHeight="1">
      <c r="B405" s="123"/>
      <c r="D405" s="124" t="s">
        <v>69</v>
      </c>
      <c r="E405" s="133" t="s">
        <v>478</v>
      </c>
      <c r="F405" s="133" t="s">
        <v>479</v>
      </c>
      <c r="J405" s="134">
        <f>BK405</f>
        <v>0</v>
      </c>
      <c r="L405" s="123"/>
      <c r="M405" s="127"/>
      <c r="N405" s="128"/>
      <c r="O405" s="128"/>
      <c r="P405" s="129">
        <f>SUM(P406:P412)</f>
        <v>0</v>
      </c>
      <c r="Q405" s="128"/>
      <c r="R405" s="129">
        <f>SUM(R406:R412)</f>
        <v>11</v>
      </c>
      <c r="S405" s="128"/>
      <c r="T405" s="130">
        <f>SUM(T406:T412)</f>
        <v>50</v>
      </c>
      <c r="AR405" s="124" t="s">
        <v>197</v>
      </c>
      <c r="AT405" s="131" t="s">
        <v>69</v>
      </c>
      <c r="AU405" s="131" t="s">
        <v>76</v>
      </c>
      <c r="AY405" s="124" t="s">
        <v>173</v>
      </c>
      <c r="BK405" s="132">
        <f>SUM(BK406:BK412)</f>
        <v>0</v>
      </c>
    </row>
    <row r="406" spans="1:65" s="2" customFormat="1" ht="21.75" customHeight="1">
      <c r="A406" s="30"/>
      <c r="B406" s="135"/>
      <c r="C406" s="136" t="s">
        <v>419</v>
      </c>
      <c r="D406" s="136" t="s">
        <v>175</v>
      </c>
      <c r="E406" s="137" t="s">
        <v>480</v>
      </c>
      <c r="F406" s="138" t="s">
        <v>481</v>
      </c>
      <c r="G406" s="139" t="s">
        <v>476</v>
      </c>
      <c r="H406" s="140">
        <v>1</v>
      </c>
      <c r="I406" s="141"/>
      <c r="J406" s="141">
        <f>ROUND(I406*H406,2)</f>
        <v>0</v>
      </c>
      <c r="K406" s="138" t="s">
        <v>3</v>
      </c>
      <c r="L406" s="31"/>
      <c r="M406" s="142" t="s">
        <v>3</v>
      </c>
      <c r="N406" s="143" t="s">
        <v>41</v>
      </c>
      <c r="O406" s="144">
        <v>0</v>
      </c>
      <c r="P406" s="144">
        <f>O406*H406</f>
        <v>0</v>
      </c>
      <c r="Q406" s="144">
        <v>0</v>
      </c>
      <c r="R406" s="144">
        <f>Q406*H406</f>
        <v>0</v>
      </c>
      <c r="S406" s="144">
        <v>0</v>
      </c>
      <c r="T406" s="145">
        <f>S406*H406</f>
        <v>0</v>
      </c>
      <c r="U406" s="30"/>
      <c r="V406" s="30"/>
      <c r="W406" s="30"/>
      <c r="X406" s="30"/>
      <c r="Y406" s="30"/>
      <c r="Z406" s="30"/>
      <c r="AA406" s="30"/>
      <c r="AB406" s="30"/>
      <c r="AC406" s="30"/>
      <c r="AD406" s="30"/>
      <c r="AE406" s="30"/>
      <c r="AR406" s="146" t="s">
        <v>477</v>
      </c>
      <c r="AT406" s="146" t="s">
        <v>175</v>
      </c>
      <c r="AU406" s="146" t="s">
        <v>79</v>
      </c>
      <c r="AY406" s="18" t="s">
        <v>173</v>
      </c>
      <c r="BE406" s="147">
        <f>IF(N406="základní",J406,0)</f>
        <v>0</v>
      </c>
      <c r="BF406" s="147">
        <f>IF(N406="snížená",J406,0)</f>
        <v>0</v>
      </c>
      <c r="BG406" s="147">
        <f>IF(N406="zákl. přenesená",J406,0)</f>
        <v>0</v>
      </c>
      <c r="BH406" s="147">
        <f>IF(N406="sníž. přenesená",J406,0)</f>
        <v>0</v>
      </c>
      <c r="BI406" s="147">
        <f>IF(N406="nulová",J406,0)</f>
        <v>0</v>
      </c>
      <c r="BJ406" s="18" t="s">
        <v>76</v>
      </c>
      <c r="BK406" s="147">
        <f>ROUND(I406*H406,2)</f>
        <v>0</v>
      </c>
      <c r="BL406" s="18" t="s">
        <v>477</v>
      </c>
      <c r="BM406" s="146" t="s">
        <v>1012</v>
      </c>
    </row>
    <row r="407" spans="1:65" s="2" customFormat="1" ht="33.75" customHeight="1">
      <c r="A407" s="30"/>
      <c r="B407" s="135"/>
      <c r="C407" s="136" t="s">
        <v>427</v>
      </c>
      <c r="D407" s="136" t="s">
        <v>175</v>
      </c>
      <c r="E407" s="137" t="s">
        <v>482</v>
      </c>
      <c r="F407" s="138" t="s">
        <v>575</v>
      </c>
      <c r="G407" s="139" t="s">
        <v>190</v>
      </c>
      <c r="H407" s="140">
        <v>200</v>
      </c>
      <c r="I407" s="141"/>
      <c r="J407" s="141">
        <f>ROUND(I407*H407,2)</f>
        <v>0</v>
      </c>
      <c r="K407" s="138" t="s">
        <v>3</v>
      </c>
      <c r="L407" s="31"/>
      <c r="M407" s="142" t="s">
        <v>3</v>
      </c>
      <c r="N407" s="143" t="s">
        <v>41</v>
      </c>
      <c r="O407" s="144">
        <v>0</v>
      </c>
      <c r="P407" s="144">
        <f>O407*H407</f>
        <v>0</v>
      </c>
      <c r="Q407" s="144">
        <v>5.5E-2</v>
      </c>
      <c r="R407" s="144">
        <f>Q407*H407</f>
        <v>11</v>
      </c>
      <c r="S407" s="144">
        <v>0.25</v>
      </c>
      <c r="T407" s="145">
        <f>S407*H407</f>
        <v>50</v>
      </c>
      <c r="U407" s="30"/>
      <c r="V407" s="30"/>
      <c r="W407" s="30"/>
      <c r="X407" s="30"/>
      <c r="Y407" s="30"/>
      <c r="Z407" s="30"/>
      <c r="AA407" s="30"/>
      <c r="AB407" s="30"/>
      <c r="AC407" s="30"/>
      <c r="AD407" s="30"/>
      <c r="AE407" s="30"/>
      <c r="AR407" s="146" t="s">
        <v>477</v>
      </c>
      <c r="AT407" s="146" t="s">
        <v>175</v>
      </c>
      <c r="AU407" s="146" t="s">
        <v>79</v>
      </c>
      <c r="AY407" s="18" t="s">
        <v>173</v>
      </c>
      <c r="BE407" s="147">
        <f>IF(N407="základní",J407,0)</f>
        <v>0</v>
      </c>
      <c r="BF407" s="147">
        <f>IF(N407="snížená",J407,0)</f>
        <v>0</v>
      </c>
      <c r="BG407" s="147">
        <f>IF(N407="zákl. přenesená",J407,0)</f>
        <v>0</v>
      </c>
      <c r="BH407" s="147">
        <f>IF(N407="sníž. přenesená",J407,0)</f>
        <v>0</v>
      </c>
      <c r="BI407" s="147">
        <f>IF(N407="nulová",J407,0)</f>
        <v>0</v>
      </c>
      <c r="BJ407" s="18" t="s">
        <v>76</v>
      </c>
      <c r="BK407" s="147">
        <f>ROUND(I407*H407,2)</f>
        <v>0</v>
      </c>
      <c r="BL407" s="18" t="s">
        <v>477</v>
      </c>
      <c r="BM407" s="146" t="s">
        <v>1013</v>
      </c>
    </row>
    <row r="408" spans="1:65" s="2" customFormat="1" ht="68.25">
      <c r="A408" s="30"/>
      <c r="B408" s="31"/>
      <c r="C408" s="30"/>
      <c r="D408" s="148" t="s">
        <v>304</v>
      </c>
      <c r="E408" s="30"/>
      <c r="F408" s="149" t="s">
        <v>484</v>
      </c>
      <c r="G408" s="30"/>
      <c r="H408" s="30"/>
      <c r="I408" s="30"/>
      <c r="J408" s="30"/>
      <c r="K408" s="30"/>
      <c r="L408" s="31"/>
      <c r="M408" s="150"/>
      <c r="N408" s="151"/>
      <c r="O408" s="51"/>
      <c r="P408" s="51"/>
      <c r="Q408" s="51"/>
      <c r="R408" s="51"/>
      <c r="S408" s="51"/>
      <c r="T408" s="52"/>
      <c r="U408" s="30"/>
      <c r="V408" s="30"/>
      <c r="W408" s="30"/>
      <c r="X408" s="30"/>
      <c r="Y408" s="30"/>
      <c r="Z408" s="30"/>
      <c r="AA408" s="30"/>
      <c r="AB408" s="30"/>
      <c r="AC408" s="30"/>
      <c r="AD408" s="30"/>
      <c r="AE408" s="30"/>
      <c r="AT408" s="18" t="s">
        <v>304</v>
      </c>
      <c r="AU408" s="18" t="s">
        <v>79</v>
      </c>
    </row>
    <row r="409" spans="1:65" s="13" customFormat="1">
      <c r="B409" s="152"/>
      <c r="D409" s="148" t="s">
        <v>181</v>
      </c>
      <c r="E409" s="153" t="s">
        <v>3</v>
      </c>
      <c r="F409" s="154" t="s">
        <v>577</v>
      </c>
      <c r="H409" s="153" t="s">
        <v>3</v>
      </c>
      <c r="L409" s="152"/>
      <c r="M409" s="155"/>
      <c r="N409" s="156"/>
      <c r="O409" s="156"/>
      <c r="P409" s="156"/>
      <c r="Q409" s="156"/>
      <c r="R409" s="156"/>
      <c r="S409" s="156"/>
      <c r="T409" s="157"/>
      <c r="AT409" s="153" t="s">
        <v>181</v>
      </c>
      <c r="AU409" s="153" t="s">
        <v>79</v>
      </c>
      <c r="AV409" s="13" t="s">
        <v>76</v>
      </c>
      <c r="AW409" s="13" t="s">
        <v>31</v>
      </c>
      <c r="AX409" s="13" t="s">
        <v>70</v>
      </c>
      <c r="AY409" s="153" t="s">
        <v>173</v>
      </c>
    </row>
    <row r="410" spans="1:65" s="14" customFormat="1" ht="22.5">
      <c r="B410" s="158"/>
      <c r="D410" s="148" t="s">
        <v>181</v>
      </c>
      <c r="E410" s="159" t="s">
        <v>3</v>
      </c>
      <c r="F410" s="160" t="s">
        <v>1014</v>
      </c>
      <c r="H410" s="161">
        <v>100</v>
      </c>
      <c r="L410" s="158"/>
      <c r="M410" s="162"/>
      <c r="N410" s="163"/>
      <c r="O410" s="163"/>
      <c r="P410" s="163"/>
      <c r="Q410" s="163"/>
      <c r="R410" s="163"/>
      <c r="S410" s="163"/>
      <c r="T410" s="164"/>
      <c r="AT410" s="159" t="s">
        <v>181</v>
      </c>
      <c r="AU410" s="159" t="s">
        <v>79</v>
      </c>
      <c r="AV410" s="14" t="s">
        <v>79</v>
      </c>
      <c r="AW410" s="14" t="s">
        <v>31</v>
      </c>
      <c r="AX410" s="14" t="s">
        <v>70</v>
      </c>
      <c r="AY410" s="159" t="s">
        <v>173</v>
      </c>
    </row>
    <row r="411" spans="1:65" s="14" customFormat="1">
      <c r="B411" s="158"/>
      <c r="D411" s="148" t="s">
        <v>181</v>
      </c>
      <c r="E411" s="159" t="s">
        <v>3</v>
      </c>
      <c r="F411" s="160" t="s">
        <v>1015</v>
      </c>
      <c r="H411" s="161">
        <v>100</v>
      </c>
      <c r="L411" s="158"/>
      <c r="M411" s="162"/>
      <c r="N411" s="163"/>
      <c r="O411" s="163"/>
      <c r="P411" s="163"/>
      <c r="Q411" s="163"/>
      <c r="R411" s="163"/>
      <c r="S411" s="163"/>
      <c r="T411" s="164"/>
      <c r="AT411" s="159" t="s">
        <v>181</v>
      </c>
      <c r="AU411" s="159" t="s">
        <v>79</v>
      </c>
      <c r="AV411" s="14" t="s">
        <v>79</v>
      </c>
      <c r="AW411" s="14" t="s">
        <v>31</v>
      </c>
      <c r="AX411" s="14" t="s">
        <v>70</v>
      </c>
      <c r="AY411" s="159" t="s">
        <v>173</v>
      </c>
    </row>
    <row r="412" spans="1:65" s="15" customFormat="1">
      <c r="B412" s="165"/>
      <c r="D412" s="148" t="s">
        <v>181</v>
      </c>
      <c r="E412" s="166" t="s">
        <v>3</v>
      </c>
      <c r="F412" s="167" t="s">
        <v>188</v>
      </c>
      <c r="H412" s="168">
        <v>200</v>
      </c>
      <c r="L412" s="165"/>
      <c r="M412" s="169"/>
      <c r="N412" s="170"/>
      <c r="O412" s="170"/>
      <c r="P412" s="170"/>
      <c r="Q412" s="170"/>
      <c r="R412" s="170"/>
      <c r="S412" s="170"/>
      <c r="T412" s="171"/>
      <c r="AT412" s="166" t="s">
        <v>181</v>
      </c>
      <c r="AU412" s="166" t="s">
        <v>79</v>
      </c>
      <c r="AV412" s="15" t="s">
        <v>178</v>
      </c>
      <c r="AW412" s="15" t="s">
        <v>31</v>
      </c>
      <c r="AX412" s="15" t="s">
        <v>76</v>
      </c>
      <c r="AY412" s="166" t="s">
        <v>173</v>
      </c>
    </row>
    <row r="413" spans="1:65" s="12" customFormat="1" ht="22.9" customHeight="1">
      <c r="B413" s="123"/>
      <c r="D413" s="124" t="s">
        <v>69</v>
      </c>
      <c r="E413" s="133" t="s">
        <v>486</v>
      </c>
      <c r="F413" s="133" t="s">
        <v>487</v>
      </c>
      <c r="J413" s="134">
        <f>BK413</f>
        <v>0</v>
      </c>
      <c r="L413" s="123"/>
      <c r="M413" s="127"/>
      <c r="N413" s="128"/>
      <c r="O413" s="128"/>
      <c r="P413" s="129">
        <f>P414</f>
        <v>0</v>
      </c>
      <c r="Q413" s="128"/>
      <c r="R413" s="129">
        <f>R414</f>
        <v>0</v>
      </c>
      <c r="S413" s="128"/>
      <c r="T413" s="130">
        <f>T414</f>
        <v>0</v>
      </c>
      <c r="AR413" s="124" t="s">
        <v>197</v>
      </c>
      <c r="AT413" s="131" t="s">
        <v>69</v>
      </c>
      <c r="AU413" s="131" t="s">
        <v>76</v>
      </c>
      <c r="AY413" s="124" t="s">
        <v>173</v>
      </c>
      <c r="BK413" s="132">
        <f>BK414</f>
        <v>0</v>
      </c>
    </row>
    <row r="414" spans="1:65" s="2" customFormat="1" ht="16.5" customHeight="1">
      <c r="A414" s="30"/>
      <c r="B414" s="135"/>
      <c r="C414" s="136" t="s">
        <v>431</v>
      </c>
      <c r="D414" s="136" t="s">
        <v>175</v>
      </c>
      <c r="E414" s="137" t="s">
        <v>488</v>
      </c>
      <c r="F414" s="138" t="s">
        <v>487</v>
      </c>
      <c r="G414" s="139" t="s">
        <v>476</v>
      </c>
      <c r="H414" s="140">
        <v>1</v>
      </c>
      <c r="I414" s="141"/>
      <c r="J414" s="141">
        <f>ROUND(I414*H414,2)</f>
        <v>0</v>
      </c>
      <c r="K414" s="138" t="s">
        <v>177</v>
      </c>
      <c r="L414" s="31"/>
      <c r="M414" s="142" t="s">
        <v>3</v>
      </c>
      <c r="N414" s="143" t="s">
        <v>41</v>
      </c>
      <c r="O414" s="144">
        <v>0</v>
      </c>
      <c r="P414" s="144">
        <f>O414*H414</f>
        <v>0</v>
      </c>
      <c r="Q414" s="144">
        <v>0</v>
      </c>
      <c r="R414" s="144">
        <f>Q414*H414</f>
        <v>0</v>
      </c>
      <c r="S414" s="144">
        <v>0</v>
      </c>
      <c r="T414" s="145">
        <f>S414*H414</f>
        <v>0</v>
      </c>
      <c r="U414" s="30"/>
      <c r="V414" s="30"/>
      <c r="W414" s="30"/>
      <c r="X414" s="30"/>
      <c r="Y414" s="30"/>
      <c r="Z414" s="30"/>
      <c r="AA414" s="30"/>
      <c r="AB414" s="30"/>
      <c r="AC414" s="30"/>
      <c r="AD414" s="30"/>
      <c r="AE414" s="30"/>
      <c r="AR414" s="146" t="s">
        <v>477</v>
      </c>
      <c r="AT414" s="146" t="s">
        <v>175</v>
      </c>
      <c r="AU414" s="146" t="s">
        <v>79</v>
      </c>
      <c r="AY414" s="18" t="s">
        <v>173</v>
      </c>
      <c r="BE414" s="147">
        <f>IF(N414="základní",J414,0)</f>
        <v>0</v>
      </c>
      <c r="BF414" s="147">
        <f>IF(N414="snížená",J414,0)</f>
        <v>0</v>
      </c>
      <c r="BG414" s="147">
        <f>IF(N414="zákl. přenesená",J414,0)</f>
        <v>0</v>
      </c>
      <c r="BH414" s="147">
        <f>IF(N414="sníž. přenesená",J414,0)</f>
        <v>0</v>
      </c>
      <c r="BI414" s="147">
        <f>IF(N414="nulová",J414,0)</f>
        <v>0</v>
      </c>
      <c r="BJ414" s="18" t="s">
        <v>76</v>
      </c>
      <c r="BK414" s="147">
        <f>ROUND(I414*H414,2)</f>
        <v>0</v>
      </c>
      <c r="BL414" s="18" t="s">
        <v>477</v>
      </c>
      <c r="BM414" s="146" t="s">
        <v>1016</v>
      </c>
    </row>
    <row r="415" spans="1:65" s="12" customFormat="1" ht="22.9" customHeight="1">
      <c r="B415" s="123"/>
      <c r="D415" s="124" t="s">
        <v>69</v>
      </c>
      <c r="E415" s="133" t="s">
        <v>489</v>
      </c>
      <c r="F415" s="133" t="s">
        <v>490</v>
      </c>
      <c r="J415" s="134">
        <f>BK415</f>
        <v>0</v>
      </c>
      <c r="L415" s="123"/>
      <c r="M415" s="127"/>
      <c r="N415" s="128"/>
      <c r="O415" s="128"/>
      <c r="P415" s="129">
        <f>P416</f>
        <v>0</v>
      </c>
      <c r="Q415" s="128"/>
      <c r="R415" s="129">
        <f>R416</f>
        <v>0</v>
      </c>
      <c r="S415" s="128"/>
      <c r="T415" s="130">
        <f>T416</f>
        <v>0</v>
      </c>
      <c r="AR415" s="124" t="s">
        <v>197</v>
      </c>
      <c r="AT415" s="131" t="s">
        <v>69</v>
      </c>
      <c r="AU415" s="131" t="s">
        <v>76</v>
      </c>
      <c r="AY415" s="124" t="s">
        <v>173</v>
      </c>
      <c r="BK415" s="132">
        <f>BK416</f>
        <v>0</v>
      </c>
    </row>
    <row r="416" spans="1:65" s="2" customFormat="1" ht="16.5" customHeight="1">
      <c r="A416" s="30"/>
      <c r="B416" s="135"/>
      <c r="C416" s="136" t="s">
        <v>434</v>
      </c>
      <c r="D416" s="136" t="s">
        <v>175</v>
      </c>
      <c r="E416" s="137" t="s">
        <v>491</v>
      </c>
      <c r="F416" s="138" t="s">
        <v>490</v>
      </c>
      <c r="G416" s="139" t="s">
        <v>476</v>
      </c>
      <c r="H416" s="140">
        <v>1</v>
      </c>
      <c r="I416" s="141"/>
      <c r="J416" s="141">
        <f>ROUND(I416*H416,2)</f>
        <v>0</v>
      </c>
      <c r="K416" s="138" t="s">
        <v>177</v>
      </c>
      <c r="L416" s="31"/>
      <c r="M416" s="142" t="s">
        <v>3</v>
      </c>
      <c r="N416" s="143" t="s">
        <v>41</v>
      </c>
      <c r="O416" s="144">
        <v>0</v>
      </c>
      <c r="P416" s="144">
        <f>O416*H416</f>
        <v>0</v>
      </c>
      <c r="Q416" s="144">
        <v>0</v>
      </c>
      <c r="R416" s="144">
        <f>Q416*H416</f>
        <v>0</v>
      </c>
      <c r="S416" s="144">
        <v>0</v>
      </c>
      <c r="T416" s="145">
        <f>S416*H416</f>
        <v>0</v>
      </c>
      <c r="U416" s="30"/>
      <c r="V416" s="30"/>
      <c r="W416" s="30"/>
      <c r="X416" s="30"/>
      <c r="Y416" s="30"/>
      <c r="Z416" s="30"/>
      <c r="AA416" s="30"/>
      <c r="AB416" s="30"/>
      <c r="AC416" s="30"/>
      <c r="AD416" s="30"/>
      <c r="AE416" s="30"/>
      <c r="AR416" s="146" t="s">
        <v>477</v>
      </c>
      <c r="AT416" s="146" t="s">
        <v>175</v>
      </c>
      <c r="AU416" s="146" t="s">
        <v>79</v>
      </c>
      <c r="AY416" s="18" t="s">
        <v>173</v>
      </c>
      <c r="BE416" s="147">
        <f>IF(N416="základní",J416,0)</f>
        <v>0</v>
      </c>
      <c r="BF416" s="147">
        <f>IF(N416="snížená",J416,0)</f>
        <v>0</v>
      </c>
      <c r="BG416" s="147">
        <f>IF(N416="zákl. přenesená",J416,0)</f>
        <v>0</v>
      </c>
      <c r="BH416" s="147">
        <f>IF(N416="sníž. přenesená",J416,0)</f>
        <v>0</v>
      </c>
      <c r="BI416" s="147">
        <f>IF(N416="nulová",J416,0)</f>
        <v>0</v>
      </c>
      <c r="BJ416" s="18" t="s">
        <v>76</v>
      </c>
      <c r="BK416" s="147">
        <f>ROUND(I416*H416,2)</f>
        <v>0</v>
      </c>
      <c r="BL416" s="18" t="s">
        <v>477</v>
      </c>
      <c r="BM416" s="146" t="s">
        <v>1017</v>
      </c>
    </row>
    <row r="417" spans="1:65" s="12" customFormat="1" ht="22.9" customHeight="1">
      <c r="B417" s="123"/>
      <c r="D417" s="124" t="s">
        <v>69</v>
      </c>
      <c r="E417" s="133" t="s">
        <v>492</v>
      </c>
      <c r="F417" s="133" t="s">
        <v>493</v>
      </c>
      <c r="J417" s="134">
        <f>BK417</f>
        <v>0</v>
      </c>
      <c r="L417" s="123"/>
      <c r="M417" s="127"/>
      <c r="N417" s="128"/>
      <c r="O417" s="128"/>
      <c r="P417" s="129">
        <f>P418</f>
        <v>0</v>
      </c>
      <c r="Q417" s="128"/>
      <c r="R417" s="129">
        <f>R418</f>
        <v>0</v>
      </c>
      <c r="S417" s="128"/>
      <c r="T417" s="130">
        <f>T418</f>
        <v>0</v>
      </c>
      <c r="AR417" s="124" t="s">
        <v>197</v>
      </c>
      <c r="AT417" s="131" t="s">
        <v>69</v>
      </c>
      <c r="AU417" s="131" t="s">
        <v>76</v>
      </c>
      <c r="AY417" s="124" t="s">
        <v>173</v>
      </c>
      <c r="BK417" s="132">
        <f>BK418</f>
        <v>0</v>
      </c>
    </row>
    <row r="418" spans="1:65" s="2" customFormat="1" ht="16.5" customHeight="1">
      <c r="A418" s="30"/>
      <c r="B418" s="135"/>
      <c r="C418" s="136" t="s">
        <v>437</v>
      </c>
      <c r="D418" s="136" t="s">
        <v>175</v>
      </c>
      <c r="E418" s="137" t="s">
        <v>494</v>
      </c>
      <c r="F418" s="138" t="s">
        <v>493</v>
      </c>
      <c r="G418" s="139" t="s">
        <v>476</v>
      </c>
      <c r="H418" s="140">
        <v>1</v>
      </c>
      <c r="I418" s="141"/>
      <c r="J418" s="141">
        <f>ROUND(I418*H418,2)</f>
        <v>0</v>
      </c>
      <c r="K418" s="138" t="s">
        <v>177</v>
      </c>
      <c r="L418" s="31"/>
      <c r="M418" s="142" t="s">
        <v>3</v>
      </c>
      <c r="N418" s="143" t="s">
        <v>41</v>
      </c>
      <c r="O418" s="144">
        <v>0</v>
      </c>
      <c r="P418" s="144">
        <f>O418*H418</f>
        <v>0</v>
      </c>
      <c r="Q418" s="144">
        <v>0</v>
      </c>
      <c r="R418" s="144">
        <f>Q418*H418</f>
        <v>0</v>
      </c>
      <c r="S418" s="144">
        <v>0</v>
      </c>
      <c r="T418" s="145">
        <f>S418*H418</f>
        <v>0</v>
      </c>
      <c r="U418" s="30"/>
      <c r="V418" s="30"/>
      <c r="W418" s="30"/>
      <c r="X418" s="30"/>
      <c r="Y418" s="30"/>
      <c r="Z418" s="30"/>
      <c r="AA418" s="30"/>
      <c r="AB418" s="30"/>
      <c r="AC418" s="30"/>
      <c r="AD418" s="30"/>
      <c r="AE418" s="30"/>
      <c r="AR418" s="146" t="s">
        <v>477</v>
      </c>
      <c r="AT418" s="146" t="s">
        <v>175</v>
      </c>
      <c r="AU418" s="146" t="s">
        <v>79</v>
      </c>
      <c r="AY418" s="18" t="s">
        <v>173</v>
      </c>
      <c r="BE418" s="147">
        <f>IF(N418="základní",J418,0)</f>
        <v>0</v>
      </c>
      <c r="BF418" s="147">
        <f>IF(N418="snížená",J418,0)</f>
        <v>0</v>
      </c>
      <c r="BG418" s="147">
        <f>IF(N418="zákl. přenesená",J418,0)</f>
        <v>0</v>
      </c>
      <c r="BH418" s="147">
        <f>IF(N418="sníž. přenesená",J418,0)</f>
        <v>0</v>
      </c>
      <c r="BI418" s="147">
        <f>IF(N418="nulová",J418,0)</f>
        <v>0</v>
      </c>
      <c r="BJ418" s="18" t="s">
        <v>76</v>
      </c>
      <c r="BK418" s="147">
        <f>ROUND(I418*H418,2)</f>
        <v>0</v>
      </c>
      <c r="BL418" s="18" t="s">
        <v>477</v>
      </c>
      <c r="BM418" s="146" t="s">
        <v>1018</v>
      </c>
    </row>
    <row r="419" spans="1:65" s="12" customFormat="1" ht="22.9" customHeight="1">
      <c r="B419" s="123"/>
      <c r="D419" s="124" t="s">
        <v>69</v>
      </c>
      <c r="E419" s="133" t="s">
        <v>495</v>
      </c>
      <c r="F419" s="133" t="s">
        <v>496</v>
      </c>
      <c r="J419" s="134">
        <f>BK419</f>
        <v>0</v>
      </c>
      <c r="L419" s="123"/>
      <c r="M419" s="127"/>
      <c r="N419" s="128"/>
      <c r="O419" s="128"/>
      <c r="P419" s="129">
        <f>P420</f>
        <v>0</v>
      </c>
      <c r="Q419" s="128"/>
      <c r="R419" s="129">
        <f>R420</f>
        <v>0</v>
      </c>
      <c r="S419" s="128"/>
      <c r="T419" s="130">
        <f>T420</f>
        <v>0</v>
      </c>
      <c r="AR419" s="124" t="s">
        <v>197</v>
      </c>
      <c r="AT419" s="131" t="s">
        <v>69</v>
      </c>
      <c r="AU419" s="131" t="s">
        <v>76</v>
      </c>
      <c r="AY419" s="124" t="s">
        <v>173</v>
      </c>
      <c r="BK419" s="132">
        <f>BK420</f>
        <v>0</v>
      </c>
    </row>
    <row r="420" spans="1:65" s="2" customFormat="1" ht="16.5" customHeight="1">
      <c r="A420" s="30"/>
      <c r="B420" s="135"/>
      <c r="C420" s="136" t="s">
        <v>440</v>
      </c>
      <c r="D420" s="136" t="s">
        <v>175</v>
      </c>
      <c r="E420" s="137" t="s">
        <v>497</v>
      </c>
      <c r="F420" s="138" t="s">
        <v>496</v>
      </c>
      <c r="G420" s="139" t="s">
        <v>476</v>
      </c>
      <c r="H420" s="140">
        <v>1</v>
      </c>
      <c r="I420" s="141"/>
      <c r="J420" s="141">
        <f>ROUND(I420*H420,2)</f>
        <v>0</v>
      </c>
      <c r="K420" s="138" t="s">
        <v>177</v>
      </c>
      <c r="L420" s="31"/>
      <c r="M420" s="142" t="s">
        <v>3</v>
      </c>
      <c r="N420" s="143" t="s">
        <v>41</v>
      </c>
      <c r="O420" s="144">
        <v>0</v>
      </c>
      <c r="P420" s="144">
        <f>O420*H420</f>
        <v>0</v>
      </c>
      <c r="Q420" s="144">
        <v>0</v>
      </c>
      <c r="R420" s="144">
        <f>Q420*H420</f>
        <v>0</v>
      </c>
      <c r="S420" s="144">
        <v>0</v>
      </c>
      <c r="T420" s="145">
        <f>S420*H420</f>
        <v>0</v>
      </c>
      <c r="U420" s="30"/>
      <c r="V420" s="30"/>
      <c r="W420" s="30"/>
      <c r="X420" s="30"/>
      <c r="Y420" s="30"/>
      <c r="Z420" s="30"/>
      <c r="AA420" s="30"/>
      <c r="AB420" s="30"/>
      <c r="AC420" s="30"/>
      <c r="AD420" s="30"/>
      <c r="AE420" s="30"/>
      <c r="AR420" s="146" t="s">
        <v>477</v>
      </c>
      <c r="AT420" s="146" t="s">
        <v>175</v>
      </c>
      <c r="AU420" s="146" t="s">
        <v>79</v>
      </c>
      <c r="AY420" s="18" t="s">
        <v>173</v>
      </c>
      <c r="BE420" s="147">
        <f>IF(N420="základní",J420,0)</f>
        <v>0</v>
      </c>
      <c r="BF420" s="147">
        <f>IF(N420="snížená",J420,0)</f>
        <v>0</v>
      </c>
      <c r="BG420" s="147">
        <f>IF(N420="zákl. přenesená",J420,0)</f>
        <v>0</v>
      </c>
      <c r="BH420" s="147">
        <f>IF(N420="sníž. přenesená",J420,0)</f>
        <v>0</v>
      </c>
      <c r="BI420" s="147">
        <f>IF(N420="nulová",J420,0)</f>
        <v>0</v>
      </c>
      <c r="BJ420" s="18" t="s">
        <v>76</v>
      </c>
      <c r="BK420" s="147">
        <f>ROUND(I420*H420,2)</f>
        <v>0</v>
      </c>
      <c r="BL420" s="18" t="s">
        <v>477</v>
      </c>
      <c r="BM420" s="146" t="s">
        <v>1019</v>
      </c>
    </row>
    <row r="421" spans="1:65" s="12" customFormat="1" ht="22.9" customHeight="1">
      <c r="B421" s="123"/>
      <c r="D421" s="124" t="s">
        <v>69</v>
      </c>
      <c r="E421" s="133" t="s">
        <v>498</v>
      </c>
      <c r="F421" s="133" t="s">
        <v>499</v>
      </c>
      <c r="J421" s="134">
        <f>BK421</f>
        <v>0</v>
      </c>
      <c r="L421" s="123"/>
      <c r="M421" s="127"/>
      <c r="N421" s="128"/>
      <c r="O421" s="128"/>
      <c r="P421" s="129">
        <f>P422</f>
        <v>0</v>
      </c>
      <c r="Q421" s="128"/>
      <c r="R421" s="129">
        <f>R422</f>
        <v>0</v>
      </c>
      <c r="S421" s="128"/>
      <c r="T421" s="130">
        <f>T422</f>
        <v>0</v>
      </c>
      <c r="AR421" s="124" t="s">
        <v>197</v>
      </c>
      <c r="AT421" s="131" t="s">
        <v>69</v>
      </c>
      <c r="AU421" s="131" t="s">
        <v>76</v>
      </c>
      <c r="AY421" s="124" t="s">
        <v>173</v>
      </c>
      <c r="BK421" s="132">
        <f>BK422</f>
        <v>0</v>
      </c>
    </row>
    <row r="422" spans="1:65" s="2" customFormat="1" ht="16.5" customHeight="1">
      <c r="A422" s="30"/>
      <c r="B422" s="135"/>
      <c r="C422" s="136" t="s">
        <v>441</v>
      </c>
      <c r="D422" s="136" t="s">
        <v>175</v>
      </c>
      <c r="E422" s="137" t="s">
        <v>500</v>
      </c>
      <c r="F422" s="138" t="s">
        <v>499</v>
      </c>
      <c r="G422" s="139" t="s">
        <v>476</v>
      </c>
      <c r="H422" s="140">
        <v>1</v>
      </c>
      <c r="I422" s="141"/>
      <c r="J422" s="141">
        <f>ROUND(I422*H422,2)</f>
        <v>0</v>
      </c>
      <c r="K422" s="138" t="s">
        <v>177</v>
      </c>
      <c r="L422" s="31"/>
      <c r="M422" s="142" t="s">
        <v>3</v>
      </c>
      <c r="N422" s="143" t="s">
        <v>41</v>
      </c>
      <c r="O422" s="144">
        <v>0</v>
      </c>
      <c r="P422" s="144">
        <f>O422*H422</f>
        <v>0</v>
      </c>
      <c r="Q422" s="144">
        <v>0</v>
      </c>
      <c r="R422" s="144">
        <f>Q422*H422</f>
        <v>0</v>
      </c>
      <c r="S422" s="144">
        <v>0</v>
      </c>
      <c r="T422" s="145">
        <f>S422*H422</f>
        <v>0</v>
      </c>
      <c r="U422" s="30"/>
      <c r="V422" s="30"/>
      <c r="W422" s="30"/>
      <c r="X422" s="30"/>
      <c r="Y422" s="30"/>
      <c r="Z422" s="30"/>
      <c r="AA422" s="30"/>
      <c r="AB422" s="30"/>
      <c r="AC422" s="30"/>
      <c r="AD422" s="30"/>
      <c r="AE422" s="30"/>
      <c r="AR422" s="146" t="s">
        <v>477</v>
      </c>
      <c r="AT422" s="146" t="s">
        <v>175</v>
      </c>
      <c r="AU422" s="146" t="s">
        <v>79</v>
      </c>
      <c r="AY422" s="18" t="s">
        <v>173</v>
      </c>
      <c r="BE422" s="147">
        <f>IF(N422="základní",J422,0)</f>
        <v>0</v>
      </c>
      <c r="BF422" s="147">
        <f>IF(N422="snížená",J422,0)</f>
        <v>0</v>
      </c>
      <c r="BG422" s="147">
        <f>IF(N422="zákl. přenesená",J422,0)</f>
        <v>0</v>
      </c>
      <c r="BH422" s="147">
        <f>IF(N422="sníž. přenesená",J422,0)</f>
        <v>0</v>
      </c>
      <c r="BI422" s="147">
        <f>IF(N422="nulová",J422,0)</f>
        <v>0</v>
      </c>
      <c r="BJ422" s="18" t="s">
        <v>76</v>
      </c>
      <c r="BK422" s="147">
        <f>ROUND(I422*H422,2)</f>
        <v>0</v>
      </c>
      <c r="BL422" s="18" t="s">
        <v>477</v>
      </c>
      <c r="BM422" s="146" t="s">
        <v>1020</v>
      </c>
    </row>
    <row r="423" spans="1:65" s="12" customFormat="1" ht="22.9" customHeight="1">
      <c r="B423" s="123"/>
      <c r="D423" s="124" t="s">
        <v>69</v>
      </c>
      <c r="E423" s="133" t="s">
        <v>501</v>
      </c>
      <c r="F423" s="133" t="s">
        <v>502</v>
      </c>
      <c r="J423" s="134">
        <f>BK423</f>
        <v>0</v>
      </c>
      <c r="L423" s="123"/>
      <c r="M423" s="127"/>
      <c r="N423" s="128"/>
      <c r="O423" s="128"/>
      <c r="P423" s="129">
        <f>P424</f>
        <v>0</v>
      </c>
      <c r="Q423" s="128"/>
      <c r="R423" s="129">
        <f>R424</f>
        <v>0</v>
      </c>
      <c r="S423" s="128"/>
      <c r="T423" s="130">
        <f>T424</f>
        <v>0</v>
      </c>
      <c r="AR423" s="124" t="s">
        <v>197</v>
      </c>
      <c r="AT423" s="131" t="s">
        <v>69</v>
      </c>
      <c r="AU423" s="131" t="s">
        <v>76</v>
      </c>
      <c r="AY423" s="124" t="s">
        <v>173</v>
      </c>
      <c r="BK423" s="132">
        <f>BK424</f>
        <v>0</v>
      </c>
    </row>
    <row r="424" spans="1:65" s="2" customFormat="1" ht="16.5" customHeight="1">
      <c r="A424" s="30"/>
      <c r="B424" s="135"/>
      <c r="C424" s="136" t="s">
        <v>442</v>
      </c>
      <c r="D424" s="136" t="s">
        <v>175</v>
      </c>
      <c r="E424" s="137" t="s">
        <v>503</v>
      </c>
      <c r="F424" s="138" t="s">
        <v>504</v>
      </c>
      <c r="G424" s="139" t="s">
        <v>476</v>
      </c>
      <c r="H424" s="140">
        <v>1</v>
      </c>
      <c r="I424" s="141"/>
      <c r="J424" s="141">
        <f>ROUND(I424*H424,2)</f>
        <v>0</v>
      </c>
      <c r="K424" s="138" t="s">
        <v>177</v>
      </c>
      <c r="L424" s="31"/>
      <c r="M424" s="142" t="s">
        <v>3</v>
      </c>
      <c r="N424" s="143" t="s">
        <v>41</v>
      </c>
      <c r="O424" s="144">
        <v>0</v>
      </c>
      <c r="P424" s="144">
        <f>O424*H424</f>
        <v>0</v>
      </c>
      <c r="Q424" s="144">
        <v>0</v>
      </c>
      <c r="R424" s="144">
        <f>Q424*H424</f>
        <v>0</v>
      </c>
      <c r="S424" s="144">
        <v>0</v>
      </c>
      <c r="T424" s="145">
        <f>S424*H424</f>
        <v>0</v>
      </c>
      <c r="U424" s="30"/>
      <c r="V424" s="30"/>
      <c r="W424" s="30"/>
      <c r="X424" s="30"/>
      <c r="Y424" s="30"/>
      <c r="Z424" s="30"/>
      <c r="AA424" s="30"/>
      <c r="AB424" s="30"/>
      <c r="AC424" s="30"/>
      <c r="AD424" s="30"/>
      <c r="AE424" s="30"/>
      <c r="AR424" s="146" t="s">
        <v>477</v>
      </c>
      <c r="AT424" s="146" t="s">
        <v>175</v>
      </c>
      <c r="AU424" s="146" t="s">
        <v>79</v>
      </c>
      <c r="AY424" s="18" t="s">
        <v>173</v>
      </c>
      <c r="BE424" s="147">
        <f>IF(N424="základní",J424,0)</f>
        <v>0</v>
      </c>
      <c r="BF424" s="147">
        <f>IF(N424="snížená",J424,0)</f>
        <v>0</v>
      </c>
      <c r="BG424" s="147">
        <f>IF(N424="zákl. přenesená",J424,0)</f>
        <v>0</v>
      </c>
      <c r="BH424" s="147">
        <f>IF(N424="sníž. přenesená",J424,0)</f>
        <v>0</v>
      </c>
      <c r="BI424" s="147">
        <f>IF(N424="nulová",J424,0)</f>
        <v>0</v>
      </c>
      <c r="BJ424" s="18" t="s">
        <v>76</v>
      </c>
      <c r="BK424" s="147">
        <f>ROUND(I424*H424,2)</f>
        <v>0</v>
      </c>
      <c r="BL424" s="18" t="s">
        <v>477</v>
      </c>
      <c r="BM424" s="146" t="s">
        <v>1021</v>
      </c>
    </row>
    <row r="425" spans="1:65" s="12" customFormat="1" ht="22.9" customHeight="1">
      <c r="B425" s="123"/>
      <c r="D425" s="124" t="s">
        <v>69</v>
      </c>
      <c r="E425" s="133" t="s">
        <v>505</v>
      </c>
      <c r="F425" s="133" t="s">
        <v>506</v>
      </c>
      <c r="J425" s="134">
        <f>BK425</f>
        <v>0</v>
      </c>
      <c r="L425" s="123"/>
      <c r="M425" s="127"/>
      <c r="N425" s="128"/>
      <c r="O425" s="128"/>
      <c r="P425" s="129">
        <f>P426</f>
        <v>0</v>
      </c>
      <c r="Q425" s="128"/>
      <c r="R425" s="129">
        <f>R426</f>
        <v>0</v>
      </c>
      <c r="S425" s="128"/>
      <c r="T425" s="130">
        <f>T426</f>
        <v>0</v>
      </c>
      <c r="AR425" s="124" t="s">
        <v>197</v>
      </c>
      <c r="AT425" s="131" t="s">
        <v>69</v>
      </c>
      <c r="AU425" s="131" t="s">
        <v>76</v>
      </c>
      <c r="AY425" s="124" t="s">
        <v>173</v>
      </c>
      <c r="BK425" s="132">
        <f>BK426</f>
        <v>0</v>
      </c>
    </row>
    <row r="426" spans="1:65" s="2" customFormat="1" ht="16.5" customHeight="1">
      <c r="A426" s="30"/>
      <c r="B426" s="135"/>
      <c r="C426" s="136" t="s">
        <v>446</v>
      </c>
      <c r="D426" s="136" t="s">
        <v>175</v>
      </c>
      <c r="E426" s="137" t="s">
        <v>507</v>
      </c>
      <c r="F426" s="138" t="s">
        <v>506</v>
      </c>
      <c r="G426" s="139" t="s">
        <v>476</v>
      </c>
      <c r="H426" s="140">
        <v>1</v>
      </c>
      <c r="I426" s="141"/>
      <c r="J426" s="141">
        <f>ROUND(I426*H426,2)</f>
        <v>0</v>
      </c>
      <c r="K426" s="138" t="s">
        <v>177</v>
      </c>
      <c r="L426" s="31"/>
      <c r="M426" s="181" t="s">
        <v>3</v>
      </c>
      <c r="N426" s="182" t="s">
        <v>41</v>
      </c>
      <c r="O426" s="183">
        <v>0</v>
      </c>
      <c r="P426" s="183">
        <f>O426*H426</f>
        <v>0</v>
      </c>
      <c r="Q426" s="183">
        <v>0</v>
      </c>
      <c r="R426" s="183">
        <f>Q426*H426</f>
        <v>0</v>
      </c>
      <c r="S426" s="183">
        <v>0</v>
      </c>
      <c r="T426" s="184">
        <f>S426*H426</f>
        <v>0</v>
      </c>
      <c r="U426" s="30"/>
      <c r="V426" s="30"/>
      <c r="W426" s="30"/>
      <c r="X426" s="30"/>
      <c r="Y426" s="30"/>
      <c r="Z426" s="30"/>
      <c r="AA426" s="30"/>
      <c r="AB426" s="30"/>
      <c r="AC426" s="30"/>
      <c r="AD426" s="30"/>
      <c r="AE426" s="30"/>
      <c r="AR426" s="146" t="s">
        <v>477</v>
      </c>
      <c r="AT426" s="146" t="s">
        <v>175</v>
      </c>
      <c r="AU426" s="146" t="s">
        <v>79</v>
      </c>
      <c r="AY426" s="18" t="s">
        <v>173</v>
      </c>
      <c r="BE426" s="147">
        <f>IF(N426="základní",J426,0)</f>
        <v>0</v>
      </c>
      <c r="BF426" s="147">
        <f>IF(N426="snížená",J426,0)</f>
        <v>0</v>
      </c>
      <c r="BG426" s="147">
        <f>IF(N426="zákl. přenesená",J426,0)</f>
        <v>0</v>
      </c>
      <c r="BH426" s="147">
        <f>IF(N426="sníž. přenesená",J426,0)</f>
        <v>0</v>
      </c>
      <c r="BI426" s="147">
        <f>IF(N426="nulová",J426,0)</f>
        <v>0</v>
      </c>
      <c r="BJ426" s="18" t="s">
        <v>76</v>
      </c>
      <c r="BK426" s="147">
        <f>ROUND(I426*H426,2)</f>
        <v>0</v>
      </c>
      <c r="BL426" s="18" t="s">
        <v>477</v>
      </c>
      <c r="BM426" s="146" t="s">
        <v>1022</v>
      </c>
    </row>
    <row r="427" spans="1:65" s="2" customFormat="1" ht="6.95" customHeight="1">
      <c r="A427" s="30"/>
      <c r="B427" s="40"/>
      <c r="C427" s="41"/>
      <c r="D427" s="41"/>
      <c r="E427" s="41"/>
      <c r="F427" s="41"/>
      <c r="G427" s="41"/>
      <c r="H427" s="41"/>
      <c r="I427" s="41"/>
      <c r="J427" s="41"/>
      <c r="K427" s="41"/>
      <c r="L427" s="31"/>
      <c r="M427" s="30"/>
      <c r="O427" s="30"/>
      <c r="P427" s="30"/>
      <c r="Q427" s="30"/>
      <c r="R427" s="30"/>
      <c r="S427" s="30"/>
      <c r="T427" s="30"/>
      <c r="U427" s="30"/>
      <c r="V427" s="30"/>
      <c r="W427" s="30"/>
      <c r="X427" s="30"/>
      <c r="Y427" s="30"/>
      <c r="Z427" s="30"/>
      <c r="AA427" s="30"/>
      <c r="AB427" s="30"/>
      <c r="AC427" s="30"/>
      <c r="AD427" s="30"/>
      <c r="AE427" s="30"/>
    </row>
  </sheetData>
  <autoFilter ref="C100:K426"/>
  <mergeCells count="8">
    <mergeCell ref="E91:H91"/>
    <mergeCell ref="E93:H93"/>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388"/>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6"/>
    </row>
    <row r="2" spans="1:46" s="1" customFormat="1" ht="36.950000000000003" customHeight="1">
      <c r="L2" s="286" t="s">
        <v>6</v>
      </c>
      <c r="M2" s="273"/>
      <c r="N2" s="273"/>
      <c r="O2" s="273"/>
      <c r="P2" s="273"/>
      <c r="Q2" s="273"/>
      <c r="R2" s="273"/>
      <c r="S2" s="273"/>
      <c r="T2" s="273"/>
      <c r="U2" s="273"/>
      <c r="V2" s="273"/>
      <c r="AT2" s="18" t="s">
        <v>91</v>
      </c>
    </row>
    <row r="3" spans="1:46" s="1" customFormat="1" ht="6.95" customHeight="1">
      <c r="B3" s="19"/>
      <c r="C3" s="20"/>
      <c r="D3" s="20"/>
      <c r="E3" s="20"/>
      <c r="F3" s="20"/>
      <c r="G3" s="20"/>
      <c r="H3" s="20"/>
      <c r="I3" s="20"/>
      <c r="J3" s="20"/>
      <c r="K3" s="20"/>
      <c r="L3" s="21"/>
      <c r="AT3" s="18" t="s">
        <v>79</v>
      </c>
    </row>
    <row r="4" spans="1:46" s="1" customFormat="1" ht="24.95" customHeight="1">
      <c r="B4" s="21"/>
      <c r="D4" s="22" t="s">
        <v>125</v>
      </c>
      <c r="L4" s="21"/>
      <c r="M4" s="87" t="s">
        <v>11</v>
      </c>
      <c r="AT4" s="18" t="s">
        <v>4</v>
      </c>
    </row>
    <row r="5" spans="1:46" s="1" customFormat="1" ht="6.95" customHeight="1">
      <c r="B5" s="21"/>
      <c r="L5" s="21"/>
    </row>
    <row r="6" spans="1:46" s="1" customFormat="1" ht="12" customHeight="1">
      <c r="B6" s="21"/>
      <c r="D6" s="27" t="s">
        <v>15</v>
      </c>
      <c r="L6" s="21"/>
    </row>
    <row r="7" spans="1:46" s="1" customFormat="1" ht="16.5" customHeight="1">
      <c r="B7" s="21"/>
      <c r="E7" s="296" t="str">
        <f>'Rekapitulace stavby'!K6</f>
        <v>Oprava traťového úseku Hanušovice - Jeseník</v>
      </c>
      <c r="F7" s="297"/>
      <c r="G7" s="297"/>
      <c r="H7" s="297"/>
      <c r="L7" s="21"/>
    </row>
    <row r="8" spans="1:46" s="2" customFormat="1" ht="12" customHeight="1">
      <c r="A8" s="30"/>
      <c r="B8" s="31"/>
      <c r="C8" s="30"/>
      <c r="D8" s="27" t="s">
        <v>126</v>
      </c>
      <c r="E8" s="30"/>
      <c r="F8" s="30"/>
      <c r="G8" s="30"/>
      <c r="H8" s="30"/>
      <c r="I8" s="30"/>
      <c r="J8" s="30"/>
      <c r="K8" s="30"/>
      <c r="L8" s="88"/>
      <c r="S8" s="30"/>
      <c r="T8" s="30"/>
      <c r="U8" s="30"/>
      <c r="V8" s="30"/>
      <c r="W8" s="30"/>
      <c r="X8" s="30"/>
      <c r="Y8" s="30"/>
      <c r="Z8" s="30"/>
      <c r="AA8" s="30"/>
      <c r="AB8" s="30"/>
      <c r="AC8" s="30"/>
      <c r="AD8" s="30"/>
      <c r="AE8" s="30"/>
    </row>
    <row r="9" spans="1:46" s="2" customFormat="1" ht="24.75" customHeight="1">
      <c r="A9" s="30"/>
      <c r="B9" s="31"/>
      <c r="C9" s="30"/>
      <c r="D9" s="30"/>
      <c r="E9" s="267" t="s">
        <v>1023</v>
      </c>
      <c r="F9" s="298"/>
      <c r="G9" s="298"/>
      <c r="H9" s="298"/>
      <c r="I9" s="30"/>
      <c r="J9" s="30"/>
      <c r="K9" s="30"/>
      <c r="L9" s="88"/>
      <c r="S9" s="30"/>
      <c r="T9" s="30"/>
      <c r="U9" s="30"/>
      <c r="V9" s="30"/>
      <c r="W9" s="30"/>
      <c r="X9" s="30"/>
      <c r="Y9" s="30"/>
      <c r="Z9" s="30"/>
      <c r="AA9" s="30"/>
      <c r="AB9" s="30"/>
      <c r="AC9" s="30"/>
      <c r="AD9" s="30"/>
      <c r="AE9" s="30"/>
    </row>
    <row r="10" spans="1:46" s="2" customFormat="1">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c r="A12" s="30"/>
      <c r="B12" s="31"/>
      <c r="C12" s="30"/>
      <c r="D12" s="27" t="s">
        <v>19</v>
      </c>
      <c r="E12" s="30"/>
      <c r="F12" s="25" t="s">
        <v>20</v>
      </c>
      <c r="G12" s="30"/>
      <c r="H12" s="30"/>
      <c r="I12" s="27" t="s">
        <v>21</v>
      </c>
      <c r="J12" s="48" t="str">
        <f>'Rekapitulace stavby'!AN8</f>
        <v>26. 3. 2020</v>
      </c>
      <c r="K12" s="30"/>
      <c r="L12" s="88"/>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c r="A14" s="30"/>
      <c r="B14" s="31"/>
      <c r="C14" s="30"/>
      <c r="D14" s="27" t="s">
        <v>23</v>
      </c>
      <c r="E14" s="30"/>
      <c r="F14" s="30"/>
      <c r="G14" s="30"/>
      <c r="H14" s="30"/>
      <c r="I14" s="27" t="s">
        <v>24</v>
      </c>
      <c r="J14" s="25" t="s">
        <v>3</v>
      </c>
      <c r="K14" s="30"/>
      <c r="L14" s="88"/>
      <c r="S14" s="30"/>
      <c r="T14" s="30"/>
      <c r="U14" s="30"/>
      <c r="V14" s="30"/>
      <c r="W14" s="30"/>
      <c r="X14" s="30"/>
      <c r="Y14" s="30"/>
      <c r="Z14" s="30"/>
      <c r="AA14" s="30"/>
      <c r="AB14" s="30"/>
      <c r="AC14" s="30"/>
      <c r="AD14" s="30"/>
      <c r="AE14" s="30"/>
    </row>
    <row r="15" spans="1:46" s="2" customFormat="1" ht="18" customHeight="1">
      <c r="A15" s="30"/>
      <c r="B15" s="31"/>
      <c r="C15" s="30"/>
      <c r="D15" s="30"/>
      <c r="E15" s="25" t="s">
        <v>25</v>
      </c>
      <c r="F15" s="30"/>
      <c r="G15" s="30"/>
      <c r="H15" s="30"/>
      <c r="I15" s="27" t="s">
        <v>26</v>
      </c>
      <c r="J15" s="25" t="s">
        <v>3</v>
      </c>
      <c r="K15" s="30"/>
      <c r="L15" s="88"/>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c r="A17" s="30"/>
      <c r="B17" s="31"/>
      <c r="C17" s="30"/>
      <c r="D17" s="27" t="s">
        <v>27</v>
      </c>
      <c r="E17" s="30"/>
      <c r="F17" s="30"/>
      <c r="G17" s="30"/>
      <c r="H17" s="30"/>
      <c r="I17" s="27" t="s">
        <v>24</v>
      </c>
      <c r="J17" s="25" t="s">
        <v>3</v>
      </c>
      <c r="K17" s="30"/>
      <c r="L17" s="88"/>
      <c r="S17" s="30"/>
      <c r="T17" s="30"/>
      <c r="U17" s="30"/>
      <c r="V17" s="30"/>
      <c r="W17" s="30"/>
      <c r="X17" s="30"/>
      <c r="Y17" s="30"/>
      <c r="Z17" s="30"/>
      <c r="AA17" s="30"/>
      <c r="AB17" s="30"/>
      <c r="AC17" s="30"/>
      <c r="AD17" s="30"/>
      <c r="AE17" s="30"/>
    </row>
    <row r="18" spans="1:31" s="2" customFormat="1" ht="18" customHeight="1">
      <c r="A18" s="30"/>
      <c r="B18" s="31"/>
      <c r="C18" s="30"/>
      <c r="D18" s="30"/>
      <c r="E18" s="25" t="s">
        <v>28</v>
      </c>
      <c r="F18" s="30"/>
      <c r="G18" s="30"/>
      <c r="H18" s="30"/>
      <c r="I18" s="27" t="s">
        <v>26</v>
      </c>
      <c r="J18" s="25" t="s">
        <v>3</v>
      </c>
      <c r="K18" s="30"/>
      <c r="L18" s="88"/>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c r="A20" s="30"/>
      <c r="B20" s="31"/>
      <c r="C20" s="30"/>
      <c r="D20" s="27" t="s">
        <v>29</v>
      </c>
      <c r="E20" s="30"/>
      <c r="F20" s="30"/>
      <c r="G20" s="30"/>
      <c r="H20" s="30"/>
      <c r="I20" s="27" t="s">
        <v>24</v>
      </c>
      <c r="J20" s="25" t="s">
        <v>3</v>
      </c>
      <c r="K20" s="30"/>
      <c r="L20" s="88"/>
      <c r="S20" s="30"/>
      <c r="T20" s="30"/>
      <c r="U20" s="30"/>
      <c r="V20" s="30"/>
      <c r="W20" s="30"/>
      <c r="X20" s="30"/>
      <c r="Y20" s="30"/>
      <c r="Z20" s="30"/>
      <c r="AA20" s="30"/>
      <c r="AB20" s="30"/>
      <c r="AC20" s="30"/>
      <c r="AD20" s="30"/>
      <c r="AE20" s="30"/>
    </row>
    <row r="21" spans="1:31" s="2" customFormat="1" ht="18" customHeight="1">
      <c r="A21" s="30"/>
      <c r="B21" s="31"/>
      <c r="C21" s="30"/>
      <c r="D21" s="30"/>
      <c r="E21" s="25" t="s">
        <v>1024</v>
      </c>
      <c r="F21" s="30"/>
      <c r="G21" s="30"/>
      <c r="H21" s="30"/>
      <c r="I21" s="27" t="s">
        <v>26</v>
      </c>
      <c r="J21" s="25" t="s">
        <v>3</v>
      </c>
      <c r="K21" s="30"/>
      <c r="L21" s="88"/>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c r="A23" s="30"/>
      <c r="B23" s="31"/>
      <c r="C23" s="30"/>
      <c r="D23" s="27" t="s">
        <v>32</v>
      </c>
      <c r="E23" s="30"/>
      <c r="F23" s="30"/>
      <c r="G23" s="30"/>
      <c r="H23" s="30"/>
      <c r="I23" s="27" t="s">
        <v>24</v>
      </c>
      <c r="J23" s="25" t="s">
        <v>3</v>
      </c>
      <c r="K23" s="30"/>
      <c r="L23" s="88"/>
      <c r="S23" s="30"/>
      <c r="T23" s="30"/>
      <c r="U23" s="30"/>
      <c r="V23" s="30"/>
      <c r="W23" s="30"/>
      <c r="X23" s="30"/>
      <c r="Y23" s="30"/>
      <c r="Z23" s="30"/>
      <c r="AA23" s="30"/>
      <c r="AB23" s="30"/>
      <c r="AC23" s="30"/>
      <c r="AD23" s="30"/>
      <c r="AE23" s="30"/>
    </row>
    <row r="24" spans="1:31" s="2" customFormat="1" ht="18" customHeight="1">
      <c r="A24" s="30"/>
      <c r="B24" s="31"/>
      <c r="C24" s="30"/>
      <c r="D24" s="30"/>
      <c r="E24" s="25" t="s">
        <v>33</v>
      </c>
      <c r="F24" s="30"/>
      <c r="G24" s="30"/>
      <c r="H24" s="30"/>
      <c r="I24" s="27" t="s">
        <v>26</v>
      </c>
      <c r="J24" s="25" t="s">
        <v>3</v>
      </c>
      <c r="K24" s="30"/>
      <c r="L24" s="88"/>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c r="A26" s="30"/>
      <c r="B26" s="31"/>
      <c r="C26" s="30"/>
      <c r="D26" s="27" t="s">
        <v>34</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c r="A27" s="89"/>
      <c r="B27" s="90"/>
      <c r="C27" s="89"/>
      <c r="D27" s="89"/>
      <c r="E27" s="275" t="s">
        <v>3</v>
      </c>
      <c r="F27" s="275"/>
      <c r="G27" s="275"/>
      <c r="H27" s="275"/>
      <c r="I27" s="89"/>
      <c r="J27" s="89"/>
      <c r="K27" s="89"/>
      <c r="L27" s="91"/>
      <c r="S27" s="89"/>
      <c r="T27" s="89"/>
      <c r="U27" s="89"/>
      <c r="V27" s="89"/>
      <c r="W27" s="89"/>
      <c r="X27" s="89"/>
      <c r="Y27" s="89"/>
      <c r="Z27" s="89"/>
      <c r="AA27" s="89"/>
      <c r="AB27" s="89"/>
      <c r="AC27" s="89"/>
      <c r="AD27" s="89"/>
      <c r="AE27" s="89"/>
    </row>
    <row r="28" spans="1:31" s="2" customFormat="1" ht="6.95" customHeight="1">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c r="A30" s="30"/>
      <c r="B30" s="31"/>
      <c r="C30" s="30"/>
      <c r="D30" s="92" t="s">
        <v>36</v>
      </c>
      <c r="E30" s="30"/>
      <c r="F30" s="30"/>
      <c r="G30" s="30"/>
      <c r="H30" s="30"/>
      <c r="I30" s="30"/>
      <c r="J30" s="64">
        <f>ROUND(J100, 2)</f>
        <v>0</v>
      </c>
      <c r="K30" s="30"/>
      <c r="L30" s="88"/>
      <c r="S30" s="30"/>
      <c r="T30" s="30"/>
      <c r="U30" s="30"/>
      <c r="V30" s="30"/>
      <c r="W30" s="30"/>
      <c r="X30" s="30"/>
      <c r="Y30" s="30"/>
      <c r="Z30" s="30"/>
      <c r="AA30" s="30"/>
      <c r="AB30" s="30"/>
      <c r="AC30" s="30"/>
      <c r="AD30" s="30"/>
      <c r="AE30" s="30"/>
    </row>
    <row r="31" spans="1:31" s="2" customFormat="1" ht="6.95" customHeight="1">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c r="A32" s="30"/>
      <c r="B32" s="31"/>
      <c r="C32" s="30"/>
      <c r="D32" s="30"/>
      <c r="E32" s="30"/>
      <c r="F32" s="34" t="s">
        <v>38</v>
      </c>
      <c r="G32" s="30"/>
      <c r="H32" s="30"/>
      <c r="I32" s="34" t="s">
        <v>37</v>
      </c>
      <c r="J32" s="34" t="s">
        <v>39</v>
      </c>
      <c r="K32" s="30"/>
      <c r="L32" s="88"/>
      <c r="S32" s="30"/>
      <c r="T32" s="30"/>
      <c r="U32" s="30"/>
      <c r="V32" s="30"/>
      <c r="W32" s="30"/>
      <c r="X32" s="30"/>
      <c r="Y32" s="30"/>
      <c r="Z32" s="30"/>
      <c r="AA32" s="30"/>
      <c r="AB32" s="30"/>
      <c r="AC32" s="30"/>
      <c r="AD32" s="30"/>
      <c r="AE32" s="30"/>
    </row>
    <row r="33" spans="1:31" s="2" customFormat="1" ht="14.45" customHeight="1">
      <c r="A33" s="30"/>
      <c r="B33" s="31"/>
      <c r="C33" s="30"/>
      <c r="D33" s="93" t="s">
        <v>40</v>
      </c>
      <c r="E33" s="27" t="s">
        <v>41</v>
      </c>
      <c r="F33" s="94">
        <f>ROUND((SUM(BE100:BE387)),  2)</f>
        <v>0</v>
      </c>
      <c r="G33" s="30"/>
      <c r="H33" s="30"/>
      <c r="I33" s="95">
        <v>0.21</v>
      </c>
      <c r="J33" s="94">
        <f>ROUND(((SUM(BE100:BE387))*I33),  2)</f>
        <v>0</v>
      </c>
      <c r="K33" s="30"/>
      <c r="L33" s="88"/>
      <c r="S33" s="30"/>
      <c r="T33" s="30"/>
      <c r="U33" s="30"/>
      <c r="V33" s="30"/>
      <c r="W33" s="30"/>
      <c r="X33" s="30"/>
      <c r="Y33" s="30"/>
      <c r="Z33" s="30"/>
      <c r="AA33" s="30"/>
      <c r="AB33" s="30"/>
      <c r="AC33" s="30"/>
      <c r="AD33" s="30"/>
      <c r="AE33" s="30"/>
    </row>
    <row r="34" spans="1:31" s="2" customFormat="1" ht="14.45" customHeight="1">
      <c r="A34" s="30"/>
      <c r="B34" s="31"/>
      <c r="C34" s="30"/>
      <c r="D34" s="30"/>
      <c r="E34" s="27" t="s">
        <v>42</v>
      </c>
      <c r="F34" s="94">
        <f>ROUND((SUM(BF100:BF387)),  2)</f>
        <v>0</v>
      </c>
      <c r="G34" s="30"/>
      <c r="H34" s="30"/>
      <c r="I34" s="95">
        <v>0.15</v>
      </c>
      <c r="J34" s="94">
        <f>ROUND(((SUM(BF100:BF387))*I34),  2)</f>
        <v>0</v>
      </c>
      <c r="K34" s="30"/>
      <c r="L34" s="88"/>
      <c r="S34" s="30"/>
      <c r="T34" s="30"/>
      <c r="U34" s="30"/>
      <c r="V34" s="30"/>
      <c r="W34" s="30"/>
      <c r="X34" s="30"/>
      <c r="Y34" s="30"/>
      <c r="Z34" s="30"/>
      <c r="AA34" s="30"/>
      <c r="AB34" s="30"/>
      <c r="AC34" s="30"/>
      <c r="AD34" s="30"/>
      <c r="AE34" s="30"/>
    </row>
    <row r="35" spans="1:31" s="2" customFormat="1" ht="14.45" hidden="1" customHeight="1">
      <c r="A35" s="30"/>
      <c r="B35" s="31"/>
      <c r="C35" s="30"/>
      <c r="D35" s="30"/>
      <c r="E35" s="27" t="s">
        <v>43</v>
      </c>
      <c r="F35" s="94">
        <f>ROUND((SUM(BG100:BG387)),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c r="A36" s="30"/>
      <c r="B36" s="31"/>
      <c r="C36" s="30"/>
      <c r="D36" s="30"/>
      <c r="E36" s="27" t="s">
        <v>44</v>
      </c>
      <c r="F36" s="94">
        <f>ROUND((SUM(BH100:BH387)),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c r="A37" s="30"/>
      <c r="B37" s="31"/>
      <c r="C37" s="30"/>
      <c r="D37" s="30"/>
      <c r="E37" s="27" t="s">
        <v>45</v>
      </c>
      <c r="F37" s="94">
        <f>ROUND((SUM(BI100:BI387)),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c r="A39" s="30"/>
      <c r="B39" s="31"/>
      <c r="C39" s="96"/>
      <c r="D39" s="97" t="s">
        <v>46</v>
      </c>
      <c r="E39" s="53"/>
      <c r="F39" s="53"/>
      <c r="G39" s="98" t="s">
        <v>47</v>
      </c>
      <c r="H39" s="99" t="s">
        <v>48</v>
      </c>
      <c r="I39" s="53"/>
      <c r="J39" s="100">
        <f>SUM(J30:J37)</f>
        <v>0</v>
      </c>
      <c r="K39" s="101"/>
      <c r="L39" s="88"/>
      <c r="S39" s="30"/>
      <c r="T39" s="30"/>
      <c r="U39" s="30"/>
      <c r="V39" s="30"/>
      <c r="W39" s="30"/>
      <c r="X39" s="30"/>
      <c r="Y39" s="30"/>
      <c r="Z39" s="30"/>
      <c r="AA39" s="30"/>
      <c r="AB39" s="30"/>
      <c r="AC39" s="30"/>
      <c r="AD39" s="30"/>
      <c r="AE39" s="30"/>
    </row>
    <row r="40" spans="1:31" s="2" customFormat="1" ht="14.45" customHeight="1">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c r="A45" s="30"/>
      <c r="B45" s="31"/>
      <c r="C45" s="22" t="s">
        <v>130</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c r="A48" s="30"/>
      <c r="B48" s="31"/>
      <c r="C48" s="30"/>
      <c r="D48" s="30"/>
      <c r="E48" s="296" t="str">
        <f>E7</f>
        <v>Oprava traťového úseku Hanušovice - Jeseník</v>
      </c>
      <c r="F48" s="297"/>
      <c r="G48" s="297"/>
      <c r="H48" s="297"/>
      <c r="I48" s="30"/>
      <c r="J48" s="30"/>
      <c r="K48" s="30"/>
      <c r="L48" s="88"/>
      <c r="S48" s="30"/>
      <c r="T48" s="30"/>
      <c r="U48" s="30"/>
      <c r="V48" s="30"/>
      <c r="W48" s="30"/>
      <c r="X48" s="30"/>
      <c r="Y48" s="30"/>
      <c r="Z48" s="30"/>
      <c r="AA48" s="30"/>
      <c r="AB48" s="30"/>
      <c r="AC48" s="30"/>
      <c r="AD48" s="30"/>
      <c r="AE48" s="30"/>
    </row>
    <row r="49" spans="1:47" s="2" customFormat="1" ht="12" customHeight="1">
      <c r="A49" s="30"/>
      <c r="B49" s="31"/>
      <c r="C49" s="27" t="s">
        <v>126</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24.75" customHeight="1">
      <c r="A50" s="30"/>
      <c r="B50" s="31"/>
      <c r="C50" s="30"/>
      <c r="D50" s="30"/>
      <c r="E50" s="267" t="str">
        <f>E9</f>
        <v>SO 04-19-05 - Hanušovice - Jindřichov na Moravě, žel. propustek v ev. km 2,587</v>
      </c>
      <c r="F50" s="298"/>
      <c r="G50" s="298"/>
      <c r="H50" s="298"/>
      <c r="I50" s="30"/>
      <c r="J50" s="30"/>
      <c r="K50" s="30"/>
      <c r="L50" s="88"/>
      <c r="S50" s="30"/>
      <c r="T50" s="30"/>
      <c r="U50" s="30"/>
      <c r="V50" s="30"/>
      <c r="W50" s="30"/>
      <c r="X50" s="30"/>
      <c r="Y50" s="30"/>
      <c r="Z50" s="30"/>
      <c r="AA50" s="30"/>
      <c r="AB50" s="30"/>
      <c r="AC50" s="30"/>
      <c r="AD50" s="30"/>
      <c r="AE50" s="30"/>
    </row>
    <row r="51" spans="1:47" s="2" customFormat="1" ht="6.95" customHeight="1">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c r="A52" s="30"/>
      <c r="B52" s="31"/>
      <c r="C52" s="27" t="s">
        <v>19</v>
      </c>
      <c r="D52" s="30"/>
      <c r="E52" s="30"/>
      <c r="F52" s="25" t="str">
        <f>F12</f>
        <v>Olomouc</v>
      </c>
      <c r="G52" s="30"/>
      <c r="H52" s="30"/>
      <c r="I52" s="27" t="s">
        <v>21</v>
      </c>
      <c r="J52" s="48" t="str">
        <f>IF(J12="","",J12)</f>
        <v>26. 3. 2020</v>
      </c>
      <c r="K52" s="30"/>
      <c r="L52" s="88"/>
      <c r="S52" s="30"/>
      <c r="T52" s="30"/>
      <c r="U52" s="30"/>
      <c r="V52" s="30"/>
      <c r="W52" s="30"/>
      <c r="X52" s="30"/>
      <c r="Y52" s="30"/>
      <c r="Z52" s="30"/>
      <c r="AA52" s="30"/>
      <c r="AB52" s="30"/>
      <c r="AC52" s="30"/>
      <c r="AD52" s="30"/>
      <c r="AE52" s="30"/>
    </row>
    <row r="53" spans="1:47" s="2" customFormat="1" ht="6.95" customHeight="1">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c r="A54" s="30"/>
      <c r="B54" s="31"/>
      <c r="C54" s="27" t="s">
        <v>23</v>
      </c>
      <c r="D54" s="30"/>
      <c r="E54" s="30"/>
      <c r="F54" s="25" t="str">
        <f>E15</f>
        <v>Správa železnic, státní organizace</v>
      </c>
      <c r="G54" s="30"/>
      <c r="H54" s="30"/>
      <c r="I54" s="27" t="s">
        <v>29</v>
      </c>
      <c r="J54" s="28" t="str">
        <f>E21</f>
        <v>Ing. Jiří Prášilík</v>
      </c>
      <c r="K54" s="30"/>
      <c r="L54" s="88"/>
      <c r="S54" s="30"/>
      <c r="T54" s="30"/>
      <c r="U54" s="30"/>
      <c r="V54" s="30"/>
      <c r="W54" s="30"/>
      <c r="X54" s="30"/>
      <c r="Y54" s="30"/>
      <c r="Z54" s="30"/>
      <c r="AA54" s="30"/>
      <c r="AB54" s="30"/>
      <c r="AC54" s="30"/>
      <c r="AD54" s="30"/>
      <c r="AE54" s="30"/>
    </row>
    <row r="55" spans="1:47" s="2" customFormat="1" ht="25.7" customHeight="1">
      <c r="A55" s="30"/>
      <c r="B55" s="31"/>
      <c r="C55" s="27" t="s">
        <v>27</v>
      </c>
      <c r="D55" s="30"/>
      <c r="E55" s="30"/>
      <c r="F55" s="25" t="str">
        <f>IF(E18="","",E18)</f>
        <v>Moravia Consult Olomouc a.s.</v>
      </c>
      <c r="G55" s="30"/>
      <c r="H55" s="30"/>
      <c r="I55" s="27" t="s">
        <v>32</v>
      </c>
      <c r="J55" s="28" t="str">
        <f>E24</f>
        <v>Ing. et Ing. Ondřej Suk</v>
      </c>
      <c r="K55" s="30"/>
      <c r="L55" s="88"/>
      <c r="S55" s="30"/>
      <c r="T55" s="30"/>
      <c r="U55" s="30"/>
      <c r="V55" s="30"/>
      <c r="W55" s="30"/>
      <c r="X55" s="30"/>
      <c r="Y55" s="30"/>
      <c r="Z55" s="30"/>
      <c r="AA55" s="30"/>
      <c r="AB55" s="30"/>
      <c r="AC55" s="30"/>
      <c r="AD55" s="30"/>
      <c r="AE55" s="30"/>
    </row>
    <row r="56" spans="1:47" s="2" customFormat="1" ht="10.35" customHeight="1">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c r="A57" s="30"/>
      <c r="B57" s="31"/>
      <c r="C57" s="102" t="s">
        <v>131</v>
      </c>
      <c r="D57" s="96"/>
      <c r="E57" s="96"/>
      <c r="F57" s="96"/>
      <c r="G57" s="96"/>
      <c r="H57" s="96"/>
      <c r="I57" s="96"/>
      <c r="J57" s="103" t="s">
        <v>132</v>
      </c>
      <c r="K57" s="96"/>
      <c r="L57" s="88"/>
      <c r="S57" s="30"/>
      <c r="T57" s="30"/>
      <c r="U57" s="30"/>
      <c r="V57" s="30"/>
      <c r="W57" s="30"/>
      <c r="X57" s="30"/>
      <c r="Y57" s="30"/>
      <c r="Z57" s="30"/>
      <c r="AA57" s="30"/>
      <c r="AB57" s="30"/>
      <c r="AC57" s="30"/>
      <c r="AD57" s="30"/>
      <c r="AE57" s="30"/>
    </row>
    <row r="58" spans="1:47" s="2" customFormat="1" ht="10.35" customHeight="1">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c r="A59" s="30"/>
      <c r="B59" s="31"/>
      <c r="C59" s="104" t="s">
        <v>68</v>
      </c>
      <c r="D59" s="30"/>
      <c r="E59" s="30"/>
      <c r="F59" s="30"/>
      <c r="G59" s="30"/>
      <c r="H59" s="30"/>
      <c r="I59" s="30"/>
      <c r="J59" s="64">
        <f>J100</f>
        <v>0</v>
      </c>
      <c r="K59" s="30"/>
      <c r="L59" s="88"/>
      <c r="S59" s="30"/>
      <c r="T59" s="30"/>
      <c r="U59" s="30"/>
      <c r="V59" s="30"/>
      <c r="W59" s="30"/>
      <c r="X59" s="30"/>
      <c r="Y59" s="30"/>
      <c r="Z59" s="30"/>
      <c r="AA59" s="30"/>
      <c r="AB59" s="30"/>
      <c r="AC59" s="30"/>
      <c r="AD59" s="30"/>
      <c r="AE59" s="30"/>
      <c r="AU59" s="18" t="s">
        <v>133</v>
      </c>
    </row>
    <row r="60" spans="1:47" s="9" customFormat="1" ht="24.95" customHeight="1">
      <c r="B60" s="105"/>
      <c r="D60" s="106" t="s">
        <v>134</v>
      </c>
      <c r="E60" s="107"/>
      <c r="F60" s="107"/>
      <c r="G60" s="107"/>
      <c r="H60" s="107"/>
      <c r="I60" s="107"/>
      <c r="J60" s="108">
        <f>J101</f>
        <v>0</v>
      </c>
      <c r="L60" s="105"/>
    </row>
    <row r="61" spans="1:47" s="10" customFormat="1" ht="19.899999999999999" customHeight="1">
      <c r="B61" s="109"/>
      <c r="D61" s="110" t="s">
        <v>135</v>
      </c>
      <c r="E61" s="111"/>
      <c r="F61" s="111"/>
      <c r="G61" s="111"/>
      <c r="H61" s="111"/>
      <c r="I61" s="111"/>
      <c r="J61" s="112">
        <f>J102</f>
        <v>0</v>
      </c>
      <c r="L61" s="109"/>
    </row>
    <row r="62" spans="1:47" s="10" customFormat="1" ht="19.899999999999999" customHeight="1">
      <c r="B62" s="109"/>
      <c r="D62" s="110" t="s">
        <v>136</v>
      </c>
      <c r="E62" s="111"/>
      <c r="F62" s="111"/>
      <c r="G62" s="111"/>
      <c r="H62" s="111"/>
      <c r="I62" s="111"/>
      <c r="J62" s="112">
        <f>J167</f>
        <v>0</v>
      </c>
      <c r="L62" s="109"/>
    </row>
    <row r="63" spans="1:47" s="10" customFormat="1" ht="19.899999999999999" customHeight="1">
      <c r="B63" s="109"/>
      <c r="D63" s="110" t="s">
        <v>137</v>
      </c>
      <c r="E63" s="111"/>
      <c r="F63" s="111"/>
      <c r="G63" s="111"/>
      <c r="H63" s="111"/>
      <c r="I63" s="111"/>
      <c r="J63" s="112">
        <f>J194</f>
        <v>0</v>
      </c>
      <c r="L63" s="109"/>
    </row>
    <row r="64" spans="1:47" s="10" customFormat="1" ht="19.899999999999999" customHeight="1">
      <c r="B64" s="109"/>
      <c r="D64" s="110" t="s">
        <v>138</v>
      </c>
      <c r="E64" s="111"/>
      <c r="F64" s="111"/>
      <c r="G64" s="111"/>
      <c r="H64" s="111"/>
      <c r="I64" s="111"/>
      <c r="J64" s="112">
        <f>J245</f>
        <v>0</v>
      </c>
      <c r="L64" s="109"/>
    </row>
    <row r="65" spans="2:12" s="10" customFormat="1" ht="19.899999999999999" customHeight="1">
      <c r="B65" s="109"/>
      <c r="D65" s="110" t="s">
        <v>139</v>
      </c>
      <c r="E65" s="111"/>
      <c r="F65" s="111"/>
      <c r="G65" s="111"/>
      <c r="H65" s="111"/>
      <c r="I65" s="111"/>
      <c r="J65" s="112">
        <f>J266</f>
        <v>0</v>
      </c>
      <c r="L65" s="109"/>
    </row>
    <row r="66" spans="2:12" s="10" customFormat="1" ht="19.899999999999999" customHeight="1">
      <c r="B66" s="109"/>
      <c r="D66" s="110" t="s">
        <v>142</v>
      </c>
      <c r="E66" s="111"/>
      <c r="F66" s="111"/>
      <c r="G66" s="111"/>
      <c r="H66" s="111"/>
      <c r="I66" s="111"/>
      <c r="J66" s="112">
        <f>J279</f>
        <v>0</v>
      </c>
      <c r="L66" s="109"/>
    </row>
    <row r="67" spans="2:12" s="10" customFormat="1" ht="19.899999999999999" customHeight="1">
      <c r="B67" s="109"/>
      <c r="D67" s="110" t="s">
        <v>143</v>
      </c>
      <c r="E67" s="111"/>
      <c r="F67" s="111"/>
      <c r="G67" s="111"/>
      <c r="H67" s="111"/>
      <c r="I67" s="111"/>
      <c r="J67" s="112">
        <f>J308</f>
        <v>0</v>
      </c>
      <c r="L67" s="109"/>
    </row>
    <row r="68" spans="2:12" s="10" customFormat="1" ht="19.899999999999999" customHeight="1">
      <c r="B68" s="109"/>
      <c r="D68" s="110" t="s">
        <v>144</v>
      </c>
      <c r="E68" s="111"/>
      <c r="F68" s="111"/>
      <c r="G68" s="111"/>
      <c r="H68" s="111"/>
      <c r="I68" s="111"/>
      <c r="J68" s="112">
        <f>J326</f>
        <v>0</v>
      </c>
      <c r="L68" s="109"/>
    </row>
    <row r="69" spans="2:12" s="9" customFormat="1" ht="24.95" customHeight="1">
      <c r="B69" s="105"/>
      <c r="D69" s="106" t="s">
        <v>145</v>
      </c>
      <c r="E69" s="107"/>
      <c r="F69" s="107"/>
      <c r="G69" s="107"/>
      <c r="H69" s="107"/>
      <c r="I69" s="107"/>
      <c r="J69" s="108">
        <f>J329</f>
        <v>0</v>
      </c>
      <c r="L69" s="105"/>
    </row>
    <row r="70" spans="2:12" s="10" customFormat="1" ht="19.899999999999999" customHeight="1">
      <c r="B70" s="109"/>
      <c r="D70" s="110" t="s">
        <v>146</v>
      </c>
      <c r="E70" s="111"/>
      <c r="F70" s="111"/>
      <c r="G70" s="111"/>
      <c r="H70" s="111"/>
      <c r="I70" s="111"/>
      <c r="J70" s="112">
        <f>J330</f>
        <v>0</v>
      </c>
      <c r="L70" s="109"/>
    </row>
    <row r="71" spans="2:12" s="9" customFormat="1" ht="24.95" customHeight="1">
      <c r="B71" s="105"/>
      <c r="D71" s="106" t="s">
        <v>148</v>
      </c>
      <c r="E71" s="107"/>
      <c r="F71" s="107"/>
      <c r="G71" s="107"/>
      <c r="H71" s="107"/>
      <c r="I71" s="107"/>
      <c r="J71" s="108">
        <f>J363</f>
        <v>0</v>
      </c>
      <c r="L71" s="105"/>
    </row>
    <row r="72" spans="2:12" s="10" customFormat="1" ht="19.899999999999999" customHeight="1">
      <c r="B72" s="109"/>
      <c r="D72" s="110" t="s">
        <v>149</v>
      </c>
      <c r="E72" s="111"/>
      <c r="F72" s="111"/>
      <c r="G72" s="111"/>
      <c r="H72" s="111"/>
      <c r="I72" s="111"/>
      <c r="J72" s="112">
        <f>J364</f>
        <v>0</v>
      </c>
      <c r="L72" s="109"/>
    </row>
    <row r="73" spans="2:12" s="10" customFormat="1" ht="19.899999999999999" customHeight="1">
      <c r="B73" s="109"/>
      <c r="D73" s="110" t="s">
        <v>150</v>
      </c>
      <c r="E73" s="111"/>
      <c r="F73" s="111"/>
      <c r="G73" s="111"/>
      <c r="H73" s="111"/>
      <c r="I73" s="111"/>
      <c r="J73" s="112">
        <f>J366</f>
        <v>0</v>
      </c>
      <c r="L73" s="109"/>
    </row>
    <row r="74" spans="2:12" s="10" customFormat="1" ht="19.899999999999999" customHeight="1">
      <c r="B74" s="109"/>
      <c r="D74" s="110" t="s">
        <v>151</v>
      </c>
      <c r="E74" s="111"/>
      <c r="F74" s="111"/>
      <c r="G74" s="111"/>
      <c r="H74" s="111"/>
      <c r="I74" s="111"/>
      <c r="J74" s="112">
        <f>J374</f>
        <v>0</v>
      </c>
      <c r="L74" s="109"/>
    </row>
    <row r="75" spans="2:12" s="10" customFormat="1" ht="19.899999999999999" customHeight="1">
      <c r="B75" s="109"/>
      <c r="D75" s="110" t="s">
        <v>152</v>
      </c>
      <c r="E75" s="111"/>
      <c r="F75" s="111"/>
      <c r="G75" s="111"/>
      <c r="H75" s="111"/>
      <c r="I75" s="111"/>
      <c r="J75" s="112">
        <f>J376</f>
        <v>0</v>
      </c>
      <c r="L75" s="109"/>
    </row>
    <row r="76" spans="2:12" s="10" customFormat="1" ht="19.899999999999999" customHeight="1">
      <c r="B76" s="109"/>
      <c r="D76" s="110" t="s">
        <v>153</v>
      </c>
      <c r="E76" s="111"/>
      <c r="F76" s="111"/>
      <c r="G76" s="111"/>
      <c r="H76" s="111"/>
      <c r="I76" s="111"/>
      <c r="J76" s="112">
        <f>J378</f>
        <v>0</v>
      </c>
      <c r="L76" s="109"/>
    </row>
    <row r="77" spans="2:12" s="10" customFormat="1" ht="19.899999999999999" customHeight="1">
      <c r="B77" s="109"/>
      <c r="D77" s="110" t="s">
        <v>154</v>
      </c>
      <c r="E77" s="111"/>
      <c r="F77" s="111"/>
      <c r="G77" s="111"/>
      <c r="H77" s="111"/>
      <c r="I77" s="111"/>
      <c r="J77" s="112">
        <f>J380</f>
        <v>0</v>
      </c>
      <c r="L77" s="109"/>
    </row>
    <row r="78" spans="2:12" s="10" customFormat="1" ht="19.899999999999999" customHeight="1">
      <c r="B78" s="109"/>
      <c r="D78" s="110" t="s">
        <v>155</v>
      </c>
      <c r="E78" s="111"/>
      <c r="F78" s="111"/>
      <c r="G78" s="111"/>
      <c r="H78" s="111"/>
      <c r="I78" s="111"/>
      <c r="J78" s="112">
        <f>J382</f>
        <v>0</v>
      </c>
      <c r="L78" s="109"/>
    </row>
    <row r="79" spans="2:12" s="10" customFormat="1" ht="19.899999999999999" customHeight="1">
      <c r="B79" s="109"/>
      <c r="D79" s="110" t="s">
        <v>156</v>
      </c>
      <c r="E79" s="111"/>
      <c r="F79" s="111"/>
      <c r="G79" s="111"/>
      <c r="H79" s="111"/>
      <c r="I79" s="111"/>
      <c r="J79" s="112">
        <f>J384</f>
        <v>0</v>
      </c>
      <c r="L79" s="109"/>
    </row>
    <row r="80" spans="2:12" s="10" customFormat="1" ht="19.899999999999999" customHeight="1">
      <c r="B80" s="109"/>
      <c r="D80" s="110" t="s">
        <v>157</v>
      </c>
      <c r="E80" s="111"/>
      <c r="F80" s="111"/>
      <c r="G80" s="111"/>
      <c r="H80" s="111"/>
      <c r="I80" s="111"/>
      <c r="J80" s="112">
        <f>J386</f>
        <v>0</v>
      </c>
      <c r="L80" s="109"/>
    </row>
    <row r="81" spans="1:31" s="2" customFormat="1" ht="21.75" customHeight="1">
      <c r="A81" s="30"/>
      <c r="B81" s="31"/>
      <c r="C81" s="30"/>
      <c r="D81" s="30"/>
      <c r="E81" s="30"/>
      <c r="F81" s="30"/>
      <c r="G81" s="30"/>
      <c r="H81" s="30"/>
      <c r="I81" s="30"/>
      <c r="J81" s="30"/>
      <c r="K81" s="30"/>
      <c r="L81" s="88"/>
      <c r="S81" s="30"/>
      <c r="T81" s="30"/>
      <c r="U81" s="30"/>
      <c r="V81" s="30"/>
      <c r="W81" s="30"/>
      <c r="X81" s="30"/>
      <c r="Y81" s="30"/>
      <c r="Z81" s="30"/>
      <c r="AA81" s="30"/>
      <c r="AB81" s="30"/>
      <c r="AC81" s="30"/>
      <c r="AD81" s="30"/>
      <c r="AE81" s="30"/>
    </row>
    <row r="82" spans="1:31" s="2" customFormat="1" ht="6.95" customHeight="1">
      <c r="A82" s="30"/>
      <c r="B82" s="40"/>
      <c r="C82" s="41"/>
      <c r="D82" s="41"/>
      <c r="E82" s="41"/>
      <c r="F82" s="41"/>
      <c r="G82" s="41"/>
      <c r="H82" s="41"/>
      <c r="I82" s="41"/>
      <c r="J82" s="41"/>
      <c r="K82" s="41"/>
      <c r="L82" s="88"/>
      <c r="S82" s="30"/>
      <c r="T82" s="30"/>
      <c r="U82" s="30"/>
      <c r="V82" s="30"/>
      <c r="W82" s="30"/>
      <c r="X82" s="30"/>
      <c r="Y82" s="30"/>
      <c r="Z82" s="30"/>
      <c r="AA82" s="30"/>
      <c r="AB82" s="30"/>
      <c r="AC82" s="30"/>
      <c r="AD82" s="30"/>
      <c r="AE82" s="30"/>
    </row>
    <row r="86" spans="1:31" s="2" customFormat="1" ht="6.95" customHeight="1">
      <c r="A86" s="30"/>
      <c r="B86" s="42"/>
      <c r="C86" s="43"/>
      <c r="D86" s="43"/>
      <c r="E86" s="43"/>
      <c r="F86" s="43"/>
      <c r="G86" s="43"/>
      <c r="H86" s="43"/>
      <c r="I86" s="43"/>
      <c r="J86" s="43"/>
      <c r="K86" s="43"/>
      <c r="L86" s="88"/>
      <c r="S86" s="30"/>
      <c r="T86" s="30"/>
      <c r="U86" s="30"/>
      <c r="V86" s="30"/>
      <c r="W86" s="30"/>
      <c r="X86" s="30"/>
      <c r="Y86" s="30"/>
      <c r="Z86" s="30"/>
      <c r="AA86" s="30"/>
      <c r="AB86" s="30"/>
      <c r="AC86" s="30"/>
      <c r="AD86" s="30"/>
      <c r="AE86" s="30"/>
    </row>
    <row r="87" spans="1:31" s="2" customFormat="1" ht="24.95" customHeight="1">
      <c r="A87" s="30"/>
      <c r="B87" s="31"/>
      <c r="C87" s="22" t="s">
        <v>158</v>
      </c>
      <c r="D87" s="30"/>
      <c r="E87" s="30"/>
      <c r="F87" s="30"/>
      <c r="G87" s="30"/>
      <c r="H87" s="30"/>
      <c r="I87" s="30"/>
      <c r="J87" s="30"/>
      <c r="K87" s="30"/>
      <c r="L87" s="88"/>
      <c r="S87" s="30"/>
      <c r="T87" s="30"/>
      <c r="U87" s="30"/>
      <c r="V87" s="30"/>
      <c r="W87" s="30"/>
      <c r="X87" s="30"/>
      <c r="Y87" s="30"/>
      <c r="Z87" s="30"/>
      <c r="AA87" s="30"/>
      <c r="AB87" s="30"/>
      <c r="AC87" s="30"/>
      <c r="AD87" s="30"/>
      <c r="AE87" s="30"/>
    </row>
    <row r="88" spans="1:31" s="2" customFormat="1" ht="6.95" customHeight="1">
      <c r="A88" s="30"/>
      <c r="B88" s="31"/>
      <c r="C88" s="30"/>
      <c r="D88" s="30"/>
      <c r="E88" s="30"/>
      <c r="F88" s="30"/>
      <c r="G88" s="30"/>
      <c r="H88" s="30"/>
      <c r="I88" s="30"/>
      <c r="J88" s="30"/>
      <c r="K88" s="30"/>
      <c r="L88" s="88"/>
      <c r="S88" s="30"/>
      <c r="T88" s="30"/>
      <c r="U88" s="30"/>
      <c r="V88" s="30"/>
      <c r="W88" s="30"/>
      <c r="X88" s="30"/>
      <c r="Y88" s="30"/>
      <c r="Z88" s="30"/>
      <c r="AA88" s="30"/>
      <c r="AB88" s="30"/>
      <c r="AC88" s="30"/>
      <c r="AD88" s="30"/>
      <c r="AE88" s="30"/>
    </row>
    <row r="89" spans="1:31" s="2" customFormat="1" ht="12" customHeight="1">
      <c r="A89" s="30"/>
      <c r="B89" s="31"/>
      <c r="C89" s="27" t="s">
        <v>15</v>
      </c>
      <c r="D89" s="30"/>
      <c r="E89" s="30"/>
      <c r="F89" s="30"/>
      <c r="G89" s="30"/>
      <c r="H89" s="30"/>
      <c r="I89" s="30"/>
      <c r="J89" s="30"/>
      <c r="K89" s="30"/>
      <c r="L89" s="88"/>
      <c r="S89" s="30"/>
      <c r="T89" s="30"/>
      <c r="U89" s="30"/>
      <c r="V89" s="30"/>
      <c r="W89" s="30"/>
      <c r="X89" s="30"/>
      <c r="Y89" s="30"/>
      <c r="Z89" s="30"/>
      <c r="AA89" s="30"/>
      <c r="AB89" s="30"/>
      <c r="AC89" s="30"/>
      <c r="AD89" s="30"/>
      <c r="AE89" s="30"/>
    </row>
    <row r="90" spans="1:31" s="2" customFormat="1" ht="16.5" customHeight="1">
      <c r="A90" s="30"/>
      <c r="B90" s="31"/>
      <c r="C90" s="30"/>
      <c r="D90" s="30"/>
      <c r="E90" s="296" t="str">
        <f>E7</f>
        <v>Oprava traťového úseku Hanušovice - Jeseník</v>
      </c>
      <c r="F90" s="297"/>
      <c r="G90" s="297"/>
      <c r="H90" s="297"/>
      <c r="I90" s="30"/>
      <c r="J90" s="30"/>
      <c r="K90" s="30"/>
      <c r="L90" s="88"/>
      <c r="S90" s="30"/>
      <c r="T90" s="30"/>
      <c r="U90" s="30"/>
      <c r="V90" s="30"/>
      <c r="W90" s="30"/>
      <c r="X90" s="30"/>
      <c r="Y90" s="30"/>
      <c r="Z90" s="30"/>
      <c r="AA90" s="30"/>
      <c r="AB90" s="30"/>
      <c r="AC90" s="30"/>
      <c r="AD90" s="30"/>
      <c r="AE90" s="30"/>
    </row>
    <row r="91" spans="1:31" s="2" customFormat="1" ht="12" customHeight="1">
      <c r="A91" s="30"/>
      <c r="B91" s="31"/>
      <c r="C91" s="27" t="s">
        <v>126</v>
      </c>
      <c r="D91" s="30"/>
      <c r="E91" s="30"/>
      <c r="F91" s="30"/>
      <c r="G91" s="30"/>
      <c r="H91" s="30"/>
      <c r="I91" s="30"/>
      <c r="J91" s="30"/>
      <c r="K91" s="30"/>
      <c r="L91" s="88"/>
      <c r="S91" s="30"/>
      <c r="T91" s="30"/>
      <c r="U91" s="30"/>
      <c r="V91" s="30"/>
      <c r="W91" s="30"/>
      <c r="X91" s="30"/>
      <c r="Y91" s="30"/>
      <c r="Z91" s="30"/>
      <c r="AA91" s="30"/>
      <c r="AB91" s="30"/>
      <c r="AC91" s="30"/>
      <c r="AD91" s="30"/>
      <c r="AE91" s="30"/>
    </row>
    <row r="92" spans="1:31" s="2" customFormat="1" ht="24.75" customHeight="1">
      <c r="A92" s="30"/>
      <c r="B92" s="31"/>
      <c r="C92" s="30"/>
      <c r="D92" s="30"/>
      <c r="E92" s="267" t="str">
        <f>E9</f>
        <v>SO 04-19-05 - Hanušovice - Jindřichov na Moravě, žel. propustek v ev. km 2,587</v>
      </c>
      <c r="F92" s="298"/>
      <c r="G92" s="298"/>
      <c r="H92" s="298"/>
      <c r="I92" s="30"/>
      <c r="J92" s="30"/>
      <c r="K92" s="30"/>
      <c r="L92" s="88"/>
      <c r="S92" s="30"/>
      <c r="T92" s="30"/>
      <c r="U92" s="30"/>
      <c r="V92" s="30"/>
      <c r="W92" s="30"/>
      <c r="X92" s="30"/>
      <c r="Y92" s="30"/>
      <c r="Z92" s="30"/>
      <c r="AA92" s="30"/>
      <c r="AB92" s="30"/>
      <c r="AC92" s="30"/>
      <c r="AD92" s="30"/>
      <c r="AE92" s="30"/>
    </row>
    <row r="93" spans="1:31" s="2" customFormat="1" ht="6.95" customHeight="1">
      <c r="A93" s="30"/>
      <c r="B93" s="31"/>
      <c r="C93" s="30"/>
      <c r="D93" s="30"/>
      <c r="E93" s="30"/>
      <c r="F93" s="30"/>
      <c r="G93" s="30"/>
      <c r="H93" s="30"/>
      <c r="I93" s="30"/>
      <c r="J93" s="30"/>
      <c r="K93" s="30"/>
      <c r="L93" s="88"/>
      <c r="S93" s="30"/>
      <c r="T93" s="30"/>
      <c r="U93" s="30"/>
      <c r="V93" s="30"/>
      <c r="W93" s="30"/>
      <c r="X93" s="30"/>
      <c r="Y93" s="30"/>
      <c r="Z93" s="30"/>
      <c r="AA93" s="30"/>
      <c r="AB93" s="30"/>
      <c r="AC93" s="30"/>
      <c r="AD93" s="30"/>
      <c r="AE93" s="30"/>
    </row>
    <row r="94" spans="1:31" s="2" customFormat="1" ht="12" customHeight="1">
      <c r="A94" s="30"/>
      <c r="B94" s="31"/>
      <c r="C94" s="27" t="s">
        <v>19</v>
      </c>
      <c r="D94" s="30"/>
      <c r="E94" s="30"/>
      <c r="F94" s="25" t="str">
        <f>F12</f>
        <v>Olomouc</v>
      </c>
      <c r="G94" s="30"/>
      <c r="H94" s="30"/>
      <c r="I94" s="27" t="s">
        <v>21</v>
      </c>
      <c r="J94" s="48" t="str">
        <f>IF(J12="","",J12)</f>
        <v>26. 3. 2020</v>
      </c>
      <c r="K94" s="30"/>
      <c r="L94" s="88"/>
      <c r="S94" s="30"/>
      <c r="T94" s="30"/>
      <c r="U94" s="30"/>
      <c r="V94" s="30"/>
      <c r="W94" s="30"/>
      <c r="X94" s="30"/>
      <c r="Y94" s="30"/>
      <c r="Z94" s="30"/>
      <c r="AA94" s="30"/>
      <c r="AB94" s="30"/>
      <c r="AC94" s="30"/>
      <c r="AD94" s="30"/>
      <c r="AE94" s="30"/>
    </row>
    <row r="95" spans="1:31" s="2" customFormat="1" ht="6.95" customHeight="1">
      <c r="A95" s="30"/>
      <c r="B95" s="31"/>
      <c r="C95" s="30"/>
      <c r="D95" s="30"/>
      <c r="E95" s="30"/>
      <c r="F95" s="30"/>
      <c r="G95" s="30"/>
      <c r="H95" s="30"/>
      <c r="I95" s="30"/>
      <c r="J95" s="30"/>
      <c r="K95" s="30"/>
      <c r="L95" s="88"/>
      <c r="S95" s="30"/>
      <c r="T95" s="30"/>
      <c r="U95" s="30"/>
      <c r="V95" s="30"/>
      <c r="W95" s="30"/>
      <c r="X95" s="30"/>
      <c r="Y95" s="30"/>
      <c r="Z95" s="30"/>
      <c r="AA95" s="30"/>
      <c r="AB95" s="30"/>
      <c r="AC95" s="30"/>
      <c r="AD95" s="30"/>
      <c r="AE95" s="30"/>
    </row>
    <row r="96" spans="1:31" s="2" customFormat="1" ht="15.2" customHeight="1">
      <c r="A96" s="30"/>
      <c r="B96" s="31"/>
      <c r="C96" s="27" t="s">
        <v>23</v>
      </c>
      <c r="D96" s="30"/>
      <c r="E96" s="30"/>
      <c r="F96" s="25" t="str">
        <f>E15</f>
        <v>Správa železnic, státní organizace</v>
      </c>
      <c r="G96" s="30"/>
      <c r="H96" s="30"/>
      <c r="I96" s="27" t="s">
        <v>29</v>
      </c>
      <c r="J96" s="28" t="str">
        <f>E21</f>
        <v>Ing. Jiří Prášilík</v>
      </c>
      <c r="K96" s="30"/>
      <c r="L96" s="88"/>
      <c r="S96" s="30"/>
      <c r="T96" s="30"/>
      <c r="U96" s="30"/>
      <c r="V96" s="30"/>
      <c r="W96" s="30"/>
      <c r="X96" s="30"/>
      <c r="Y96" s="30"/>
      <c r="Z96" s="30"/>
      <c r="AA96" s="30"/>
      <c r="AB96" s="30"/>
      <c r="AC96" s="30"/>
      <c r="AD96" s="30"/>
      <c r="AE96" s="30"/>
    </row>
    <row r="97" spans="1:65" s="2" customFormat="1" ht="25.7" customHeight="1">
      <c r="A97" s="30"/>
      <c r="B97" s="31"/>
      <c r="C97" s="27" t="s">
        <v>27</v>
      </c>
      <c r="D97" s="30"/>
      <c r="E97" s="30"/>
      <c r="F97" s="25" t="str">
        <f>IF(E18="","",E18)</f>
        <v>Moravia Consult Olomouc a.s.</v>
      </c>
      <c r="G97" s="30"/>
      <c r="H97" s="30"/>
      <c r="I97" s="27" t="s">
        <v>32</v>
      </c>
      <c r="J97" s="28" t="str">
        <f>E24</f>
        <v>Ing. et Ing. Ondřej Suk</v>
      </c>
      <c r="K97" s="30"/>
      <c r="L97" s="88"/>
      <c r="S97" s="30"/>
      <c r="T97" s="30"/>
      <c r="U97" s="30"/>
      <c r="V97" s="30"/>
      <c r="W97" s="30"/>
      <c r="X97" s="30"/>
      <c r="Y97" s="30"/>
      <c r="Z97" s="30"/>
      <c r="AA97" s="30"/>
      <c r="AB97" s="30"/>
      <c r="AC97" s="30"/>
      <c r="AD97" s="30"/>
      <c r="AE97" s="30"/>
    </row>
    <row r="98" spans="1:65" s="2" customFormat="1" ht="10.35" customHeight="1">
      <c r="A98" s="30"/>
      <c r="B98" s="31"/>
      <c r="C98" s="30"/>
      <c r="D98" s="30"/>
      <c r="E98" s="30"/>
      <c r="F98" s="30"/>
      <c r="G98" s="30"/>
      <c r="H98" s="30"/>
      <c r="I98" s="30"/>
      <c r="J98" s="30"/>
      <c r="K98" s="30"/>
      <c r="L98" s="88"/>
      <c r="S98" s="30"/>
      <c r="T98" s="30"/>
      <c r="U98" s="30"/>
      <c r="V98" s="30"/>
      <c r="W98" s="30"/>
      <c r="X98" s="30"/>
      <c r="Y98" s="30"/>
      <c r="Z98" s="30"/>
      <c r="AA98" s="30"/>
      <c r="AB98" s="30"/>
      <c r="AC98" s="30"/>
      <c r="AD98" s="30"/>
      <c r="AE98" s="30"/>
    </row>
    <row r="99" spans="1:65" s="11" customFormat="1" ht="29.25" customHeight="1">
      <c r="A99" s="113"/>
      <c r="B99" s="114"/>
      <c r="C99" s="115" t="s">
        <v>159</v>
      </c>
      <c r="D99" s="116" t="s">
        <v>55</v>
      </c>
      <c r="E99" s="116" t="s">
        <v>51</v>
      </c>
      <c r="F99" s="116" t="s">
        <v>52</v>
      </c>
      <c r="G99" s="116" t="s">
        <v>160</v>
      </c>
      <c r="H99" s="116" t="s">
        <v>161</v>
      </c>
      <c r="I99" s="116" t="s">
        <v>162</v>
      </c>
      <c r="J99" s="116" t="s">
        <v>132</v>
      </c>
      <c r="K99" s="117" t="s">
        <v>163</v>
      </c>
      <c r="L99" s="118"/>
      <c r="M99" s="55" t="s">
        <v>3</v>
      </c>
      <c r="N99" s="56" t="s">
        <v>40</v>
      </c>
      <c r="O99" s="56" t="s">
        <v>164</v>
      </c>
      <c r="P99" s="56" t="s">
        <v>165</v>
      </c>
      <c r="Q99" s="56" t="s">
        <v>166</v>
      </c>
      <c r="R99" s="56" t="s">
        <v>167</v>
      </c>
      <c r="S99" s="56" t="s">
        <v>168</v>
      </c>
      <c r="T99" s="57" t="s">
        <v>169</v>
      </c>
      <c r="U99" s="113"/>
      <c r="V99" s="113"/>
      <c r="W99" s="113"/>
      <c r="X99" s="113"/>
      <c r="Y99" s="113"/>
      <c r="Z99" s="113"/>
      <c r="AA99" s="113"/>
      <c r="AB99" s="113"/>
      <c r="AC99" s="113"/>
      <c r="AD99" s="113"/>
      <c r="AE99" s="113"/>
    </row>
    <row r="100" spans="1:65" s="2" customFormat="1" ht="22.9" customHeight="1">
      <c r="A100" s="30"/>
      <c r="B100" s="31"/>
      <c r="C100" s="62" t="s">
        <v>170</v>
      </c>
      <c r="D100" s="30"/>
      <c r="E100" s="30"/>
      <c r="F100" s="30"/>
      <c r="G100" s="30"/>
      <c r="H100" s="30"/>
      <c r="I100" s="30"/>
      <c r="J100" s="119">
        <f>BK100</f>
        <v>0</v>
      </c>
      <c r="K100" s="30"/>
      <c r="L100" s="31"/>
      <c r="M100" s="58"/>
      <c r="N100" s="49"/>
      <c r="O100" s="59"/>
      <c r="P100" s="120">
        <f>P101+P329+P363</f>
        <v>488.575557</v>
      </c>
      <c r="Q100" s="59"/>
      <c r="R100" s="120">
        <f>R101+R329+R363</f>
        <v>161.62958023100003</v>
      </c>
      <c r="S100" s="59"/>
      <c r="T100" s="121">
        <f>T101+T329+T363</f>
        <v>85.345800000000011</v>
      </c>
      <c r="U100" s="30"/>
      <c r="V100" s="30"/>
      <c r="W100" s="30"/>
      <c r="X100" s="30"/>
      <c r="Y100" s="30"/>
      <c r="Z100" s="30"/>
      <c r="AA100" s="30"/>
      <c r="AB100" s="30"/>
      <c r="AC100" s="30"/>
      <c r="AD100" s="30"/>
      <c r="AE100" s="30"/>
      <c r="AT100" s="18" t="s">
        <v>69</v>
      </c>
      <c r="AU100" s="18" t="s">
        <v>133</v>
      </c>
      <c r="BK100" s="122">
        <f>BK101+BK329+BK363</f>
        <v>0</v>
      </c>
    </row>
    <row r="101" spans="1:65" s="12" customFormat="1" ht="25.9" customHeight="1">
      <c r="B101" s="123"/>
      <c r="D101" s="124" t="s">
        <v>69</v>
      </c>
      <c r="E101" s="125" t="s">
        <v>171</v>
      </c>
      <c r="F101" s="125" t="s">
        <v>172</v>
      </c>
      <c r="J101" s="126">
        <f>BK101</f>
        <v>0</v>
      </c>
      <c r="L101" s="123"/>
      <c r="M101" s="127"/>
      <c r="N101" s="128"/>
      <c r="O101" s="128"/>
      <c r="P101" s="129">
        <f>P102+P167+P194+P245+P266+P279+P308+P326</f>
        <v>471.14406200000002</v>
      </c>
      <c r="Q101" s="128"/>
      <c r="R101" s="129">
        <f>R102+R167+R194+R245+R266+R279+R308+R326</f>
        <v>160.01477993100002</v>
      </c>
      <c r="S101" s="128"/>
      <c r="T101" s="130">
        <f>T102+T167+T194+T245+T266+T279+T308+T326</f>
        <v>78.845800000000011</v>
      </c>
      <c r="AR101" s="124" t="s">
        <v>76</v>
      </c>
      <c r="AT101" s="131" t="s">
        <v>69</v>
      </c>
      <c r="AU101" s="131" t="s">
        <v>70</v>
      </c>
      <c r="AY101" s="124" t="s">
        <v>173</v>
      </c>
      <c r="BK101" s="132">
        <f>BK102+BK167+BK194+BK245+BK266+BK279+BK308+BK326</f>
        <v>0</v>
      </c>
    </row>
    <row r="102" spans="1:65" s="12" customFormat="1" ht="22.9" customHeight="1">
      <c r="B102" s="123"/>
      <c r="D102" s="124" t="s">
        <v>69</v>
      </c>
      <c r="E102" s="133" t="s">
        <v>76</v>
      </c>
      <c r="F102" s="133" t="s">
        <v>174</v>
      </c>
      <c r="J102" s="134">
        <f>BK102</f>
        <v>0</v>
      </c>
      <c r="L102" s="123"/>
      <c r="M102" s="127"/>
      <c r="N102" s="128"/>
      <c r="O102" s="128"/>
      <c r="P102" s="129">
        <f>SUM(P103:P166)</f>
        <v>96.85629999999999</v>
      </c>
      <c r="Q102" s="128"/>
      <c r="R102" s="129">
        <f>SUM(R103:R166)</f>
        <v>101.78049163200002</v>
      </c>
      <c r="S102" s="128"/>
      <c r="T102" s="130">
        <f>SUM(T103:T166)</f>
        <v>0</v>
      </c>
      <c r="AR102" s="124" t="s">
        <v>76</v>
      </c>
      <c r="AT102" s="131" t="s">
        <v>69</v>
      </c>
      <c r="AU102" s="131" t="s">
        <v>76</v>
      </c>
      <c r="AY102" s="124" t="s">
        <v>173</v>
      </c>
      <c r="BK102" s="132">
        <f>SUM(BK103:BK166)</f>
        <v>0</v>
      </c>
    </row>
    <row r="103" spans="1:65" s="2" customFormat="1" ht="44.25" customHeight="1">
      <c r="A103" s="30"/>
      <c r="B103" s="135"/>
      <c r="C103" s="136" t="s">
        <v>76</v>
      </c>
      <c r="D103" s="136" t="s">
        <v>175</v>
      </c>
      <c r="E103" s="137" t="s">
        <v>1025</v>
      </c>
      <c r="F103" s="138" t="s">
        <v>1026</v>
      </c>
      <c r="G103" s="139" t="s">
        <v>176</v>
      </c>
      <c r="H103" s="140">
        <v>50</v>
      </c>
      <c r="I103" s="141"/>
      <c r="J103" s="141">
        <f>ROUND(I103*H103,2)</f>
        <v>0</v>
      </c>
      <c r="K103" s="138" t="s">
        <v>177</v>
      </c>
      <c r="L103" s="31"/>
      <c r="M103" s="142" t="s">
        <v>3</v>
      </c>
      <c r="N103" s="143" t="s">
        <v>41</v>
      </c>
      <c r="O103" s="144">
        <v>0.17199999999999999</v>
      </c>
      <c r="P103" s="144">
        <f>O103*H103</f>
        <v>8.6</v>
      </c>
      <c r="Q103" s="144">
        <v>0</v>
      </c>
      <c r="R103" s="144">
        <f>Q103*H103</f>
        <v>0</v>
      </c>
      <c r="S103" s="144">
        <v>0</v>
      </c>
      <c r="T103" s="145">
        <f>S103*H103</f>
        <v>0</v>
      </c>
      <c r="U103" s="30"/>
      <c r="V103" s="30"/>
      <c r="W103" s="30"/>
      <c r="X103" s="30"/>
      <c r="Y103" s="30"/>
      <c r="Z103" s="30"/>
      <c r="AA103" s="30"/>
      <c r="AB103" s="30"/>
      <c r="AC103" s="30"/>
      <c r="AD103" s="30"/>
      <c r="AE103" s="30"/>
      <c r="AR103" s="146" t="s">
        <v>178</v>
      </c>
      <c r="AT103" s="146" t="s">
        <v>175</v>
      </c>
      <c r="AU103" s="146" t="s">
        <v>79</v>
      </c>
      <c r="AY103" s="18" t="s">
        <v>173</v>
      </c>
      <c r="BE103" s="147">
        <f>IF(N103="základní",J103,0)</f>
        <v>0</v>
      </c>
      <c r="BF103" s="147">
        <f>IF(N103="snížená",J103,0)</f>
        <v>0</v>
      </c>
      <c r="BG103" s="147">
        <f>IF(N103="zákl. přenesená",J103,0)</f>
        <v>0</v>
      </c>
      <c r="BH103" s="147">
        <f>IF(N103="sníž. přenesená",J103,0)</f>
        <v>0</v>
      </c>
      <c r="BI103" s="147">
        <f>IF(N103="nulová",J103,0)</f>
        <v>0</v>
      </c>
      <c r="BJ103" s="18" t="s">
        <v>76</v>
      </c>
      <c r="BK103" s="147">
        <f>ROUND(I103*H103,2)</f>
        <v>0</v>
      </c>
      <c r="BL103" s="18" t="s">
        <v>178</v>
      </c>
      <c r="BM103" s="146" t="s">
        <v>1027</v>
      </c>
    </row>
    <row r="104" spans="1:65" s="2" customFormat="1" ht="126.75">
      <c r="A104" s="30"/>
      <c r="B104" s="31"/>
      <c r="C104" s="30"/>
      <c r="D104" s="148" t="s">
        <v>179</v>
      </c>
      <c r="E104" s="30"/>
      <c r="F104" s="149" t="s">
        <v>180</v>
      </c>
      <c r="G104" s="30"/>
      <c r="H104" s="30"/>
      <c r="I104" s="30"/>
      <c r="J104" s="30"/>
      <c r="K104" s="30"/>
      <c r="L104" s="31"/>
      <c r="M104" s="150"/>
      <c r="N104" s="151"/>
      <c r="O104" s="51"/>
      <c r="P104" s="51"/>
      <c r="Q104" s="51"/>
      <c r="R104" s="51"/>
      <c r="S104" s="51"/>
      <c r="T104" s="52"/>
      <c r="U104" s="30"/>
      <c r="V104" s="30"/>
      <c r="W104" s="30"/>
      <c r="X104" s="30"/>
      <c r="Y104" s="30"/>
      <c r="Z104" s="30"/>
      <c r="AA104" s="30"/>
      <c r="AB104" s="30"/>
      <c r="AC104" s="30"/>
      <c r="AD104" s="30"/>
      <c r="AE104" s="30"/>
      <c r="AT104" s="18" t="s">
        <v>179</v>
      </c>
      <c r="AU104" s="18" t="s">
        <v>79</v>
      </c>
    </row>
    <row r="105" spans="1:65" s="13" customFormat="1">
      <c r="B105" s="152"/>
      <c r="D105" s="148" t="s">
        <v>181</v>
      </c>
      <c r="E105" s="153" t="s">
        <v>3</v>
      </c>
      <c r="F105" s="154" t="s">
        <v>182</v>
      </c>
      <c r="H105" s="153" t="s">
        <v>3</v>
      </c>
      <c r="L105" s="152"/>
      <c r="M105" s="155"/>
      <c r="N105" s="156"/>
      <c r="O105" s="156"/>
      <c r="P105" s="156"/>
      <c r="Q105" s="156"/>
      <c r="R105" s="156"/>
      <c r="S105" s="156"/>
      <c r="T105" s="157"/>
      <c r="AT105" s="153" t="s">
        <v>181</v>
      </c>
      <c r="AU105" s="153" t="s">
        <v>79</v>
      </c>
      <c r="AV105" s="13" t="s">
        <v>76</v>
      </c>
      <c r="AW105" s="13" t="s">
        <v>31</v>
      </c>
      <c r="AX105" s="13" t="s">
        <v>70</v>
      </c>
      <c r="AY105" s="153" t="s">
        <v>173</v>
      </c>
    </row>
    <row r="106" spans="1:65" s="14" customFormat="1">
      <c r="B106" s="158"/>
      <c r="D106" s="148" t="s">
        <v>181</v>
      </c>
      <c r="E106" s="159" t="s">
        <v>3</v>
      </c>
      <c r="F106" s="160" t="s">
        <v>1028</v>
      </c>
      <c r="H106" s="161">
        <v>50</v>
      </c>
      <c r="L106" s="158"/>
      <c r="M106" s="162"/>
      <c r="N106" s="163"/>
      <c r="O106" s="163"/>
      <c r="P106" s="163"/>
      <c r="Q106" s="163"/>
      <c r="R106" s="163"/>
      <c r="S106" s="163"/>
      <c r="T106" s="164"/>
      <c r="AT106" s="159" t="s">
        <v>181</v>
      </c>
      <c r="AU106" s="159" t="s">
        <v>79</v>
      </c>
      <c r="AV106" s="14" t="s">
        <v>79</v>
      </c>
      <c r="AW106" s="14" t="s">
        <v>31</v>
      </c>
      <c r="AX106" s="14" t="s">
        <v>76</v>
      </c>
      <c r="AY106" s="159" t="s">
        <v>173</v>
      </c>
    </row>
    <row r="107" spans="1:65" s="2" customFormat="1" ht="16.5" customHeight="1">
      <c r="A107" s="30"/>
      <c r="B107" s="135"/>
      <c r="C107" s="136" t="s">
        <v>79</v>
      </c>
      <c r="D107" s="136" t="s">
        <v>175</v>
      </c>
      <c r="E107" s="137" t="s">
        <v>1029</v>
      </c>
      <c r="F107" s="138" t="s">
        <v>1030</v>
      </c>
      <c r="G107" s="139" t="s">
        <v>190</v>
      </c>
      <c r="H107" s="140">
        <v>20</v>
      </c>
      <c r="I107" s="141"/>
      <c r="J107" s="141">
        <f>ROUND(I107*H107,2)</f>
        <v>0</v>
      </c>
      <c r="K107" s="138" t="s">
        <v>177</v>
      </c>
      <c r="L107" s="31"/>
      <c r="M107" s="142" t="s">
        <v>3</v>
      </c>
      <c r="N107" s="143" t="s">
        <v>41</v>
      </c>
      <c r="O107" s="144">
        <v>0.57299999999999995</v>
      </c>
      <c r="P107" s="144">
        <f>O107*H107</f>
        <v>11.459999999999999</v>
      </c>
      <c r="Q107" s="144">
        <v>2.19291816E-2</v>
      </c>
      <c r="R107" s="144">
        <f>Q107*H107</f>
        <v>0.438583632</v>
      </c>
      <c r="S107" s="144">
        <v>0</v>
      </c>
      <c r="T107" s="145">
        <f>S107*H107</f>
        <v>0</v>
      </c>
      <c r="U107" s="30"/>
      <c r="V107" s="30"/>
      <c r="W107" s="30"/>
      <c r="X107" s="30"/>
      <c r="Y107" s="30"/>
      <c r="Z107" s="30"/>
      <c r="AA107" s="30"/>
      <c r="AB107" s="30"/>
      <c r="AC107" s="30"/>
      <c r="AD107" s="30"/>
      <c r="AE107" s="30"/>
      <c r="AR107" s="146" t="s">
        <v>178</v>
      </c>
      <c r="AT107" s="146" t="s">
        <v>175</v>
      </c>
      <c r="AU107" s="146" t="s">
        <v>79</v>
      </c>
      <c r="AY107" s="18" t="s">
        <v>173</v>
      </c>
      <c r="BE107" s="147">
        <f>IF(N107="základní",J107,0)</f>
        <v>0</v>
      </c>
      <c r="BF107" s="147">
        <f>IF(N107="snížená",J107,0)</f>
        <v>0</v>
      </c>
      <c r="BG107" s="147">
        <f>IF(N107="zákl. přenesená",J107,0)</f>
        <v>0</v>
      </c>
      <c r="BH107" s="147">
        <f>IF(N107="sníž. přenesená",J107,0)</f>
        <v>0</v>
      </c>
      <c r="BI107" s="147">
        <f>IF(N107="nulová",J107,0)</f>
        <v>0</v>
      </c>
      <c r="BJ107" s="18" t="s">
        <v>76</v>
      </c>
      <c r="BK107" s="147">
        <f>ROUND(I107*H107,2)</f>
        <v>0</v>
      </c>
      <c r="BL107" s="18" t="s">
        <v>178</v>
      </c>
      <c r="BM107" s="146" t="s">
        <v>1031</v>
      </c>
    </row>
    <row r="108" spans="1:65" s="2" customFormat="1" ht="195">
      <c r="A108" s="30"/>
      <c r="B108" s="31"/>
      <c r="C108" s="30"/>
      <c r="D108" s="148" t="s">
        <v>179</v>
      </c>
      <c r="E108" s="30"/>
      <c r="F108" s="149" t="s">
        <v>191</v>
      </c>
      <c r="G108" s="30"/>
      <c r="H108" s="30"/>
      <c r="I108" s="30"/>
      <c r="J108" s="30"/>
      <c r="K108" s="30"/>
      <c r="L108" s="31"/>
      <c r="M108" s="150"/>
      <c r="N108" s="151"/>
      <c r="O108" s="51"/>
      <c r="P108" s="51"/>
      <c r="Q108" s="51"/>
      <c r="R108" s="51"/>
      <c r="S108" s="51"/>
      <c r="T108" s="52"/>
      <c r="U108" s="30"/>
      <c r="V108" s="30"/>
      <c r="W108" s="30"/>
      <c r="X108" s="30"/>
      <c r="Y108" s="30"/>
      <c r="Z108" s="30"/>
      <c r="AA108" s="30"/>
      <c r="AB108" s="30"/>
      <c r="AC108" s="30"/>
      <c r="AD108" s="30"/>
      <c r="AE108" s="30"/>
      <c r="AT108" s="18" t="s">
        <v>179</v>
      </c>
      <c r="AU108" s="18" t="s">
        <v>79</v>
      </c>
    </row>
    <row r="109" spans="1:65" s="13" customFormat="1" ht="22.5">
      <c r="B109" s="152"/>
      <c r="D109" s="148" t="s">
        <v>181</v>
      </c>
      <c r="E109" s="153" t="s">
        <v>3</v>
      </c>
      <c r="F109" s="154" t="s">
        <v>192</v>
      </c>
      <c r="H109" s="153" t="s">
        <v>3</v>
      </c>
      <c r="L109" s="152"/>
      <c r="M109" s="155"/>
      <c r="N109" s="156"/>
      <c r="O109" s="156"/>
      <c r="P109" s="156"/>
      <c r="Q109" s="156"/>
      <c r="R109" s="156"/>
      <c r="S109" s="156"/>
      <c r="T109" s="157"/>
      <c r="AT109" s="153" t="s">
        <v>181</v>
      </c>
      <c r="AU109" s="153" t="s">
        <v>79</v>
      </c>
      <c r="AV109" s="13" t="s">
        <v>76</v>
      </c>
      <c r="AW109" s="13" t="s">
        <v>31</v>
      </c>
      <c r="AX109" s="13" t="s">
        <v>70</v>
      </c>
      <c r="AY109" s="153" t="s">
        <v>173</v>
      </c>
    </row>
    <row r="110" spans="1:65" s="13" customFormat="1">
      <c r="B110" s="152"/>
      <c r="D110" s="148" t="s">
        <v>181</v>
      </c>
      <c r="E110" s="153" t="s">
        <v>3</v>
      </c>
      <c r="F110" s="154" t="s">
        <v>1032</v>
      </c>
      <c r="H110" s="153" t="s">
        <v>3</v>
      </c>
      <c r="L110" s="152"/>
      <c r="M110" s="155"/>
      <c r="N110" s="156"/>
      <c r="O110" s="156"/>
      <c r="P110" s="156"/>
      <c r="Q110" s="156"/>
      <c r="R110" s="156"/>
      <c r="S110" s="156"/>
      <c r="T110" s="157"/>
      <c r="AT110" s="153" t="s">
        <v>181</v>
      </c>
      <c r="AU110" s="153" t="s">
        <v>79</v>
      </c>
      <c r="AV110" s="13" t="s">
        <v>76</v>
      </c>
      <c r="AW110" s="13" t="s">
        <v>31</v>
      </c>
      <c r="AX110" s="13" t="s">
        <v>70</v>
      </c>
      <c r="AY110" s="153" t="s">
        <v>173</v>
      </c>
    </row>
    <row r="111" spans="1:65" s="14" customFormat="1">
      <c r="B111" s="158"/>
      <c r="D111" s="148" t="s">
        <v>181</v>
      </c>
      <c r="E111" s="159" t="s">
        <v>3</v>
      </c>
      <c r="F111" s="160" t="s">
        <v>1033</v>
      </c>
      <c r="H111" s="161">
        <v>20</v>
      </c>
      <c r="L111" s="158"/>
      <c r="M111" s="162"/>
      <c r="N111" s="163"/>
      <c r="O111" s="163"/>
      <c r="P111" s="163"/>
      <c r="Q111" s="163"/>
      <c r="R111" s="163"/>
      <c r="S111" s="163"/>
      <c r="T111" s="164"/>
      <c r="AT111" s="159" t="s">
        <v>181</v>
      </c>
      <c r="AU111" s="159" t="s">
        <v>79</v>
      </c>
      <c r="AV111" s="14" t="s">
        <v>79</v>
      </c>
      <c r="AW111" s="14" t="s">
        <v>31</v>
      </c>
      <c r="AX111" s="14" t="s">
        <v>70</v>
      </c>
      <c r="AY111" s="159" t="s">
        <v>173</v>
      </c>
    </row>
    <row r="112" spans="1:65" s="15" customFormat="1">
      <c r="B112" s="165"/>
      <c r="D112" s="148" t="s">
        <v>181</v>
      </c>
      <c r="E112" s="166" t="s">
        <v>3</v>
      </c>
      <c r="F112" s="167" t="s">
        <v>188</v>
      </c>
      <c r="H112" s="168">
        <v>20</v>
      </c>
      <c r="L112" s="165"/>
      <c r="M112" s="169"/>
      <c r="N112" s="170"/>
      <c r="O112" s="170"/>
      <c r="P112" s="170"/>
      <c r="Q112" s="170"/>
      <c r="R112" s="170"/>
      <c r="S112" s="170"/>
      <c r="T112" s="171"/>
      <c r="AT112" s="166" t="s">
        <v>181</v>
      </c>
      <c r="AU112" s="166" t="s">
        <v>79</v>
      </c>
      <c r="AV112" s="15" t="s">
        <v>178</v>
      </c>
      <c r="AW112" s="15" t="s">
        <v>31</v>
      </c>
      <c r="AX112" s="15" t="s">
        <v>76</v>
      </c>
      <c r="AY112" s="166" t="s">
        <v>173</v>
      </c>
    </row>
    <row r="113" spans="1:65" s="2" customFormat="1" ht="33" customHeight="1">
      <c r="A113" s="30"/>
      <c r="B113" s="135"/>
      <c r="C113" s="136" t="s">
        <v>189</v>
      </c>
      <c r="D113" s="136" t="s">
        <v>175</v>
      </c>
      <c r="E113" s="137" t="s">
        <v>198</v>
      </c>
      <c r="F113" s="138" t="s">
        <v>199</v>
      </c>
      <c r="G113" s="139" t="s">
        <v>200</v>
      </c>
      <c r="H113" s="140">
        <v>35</v>
      </c>
      <c r="I113" s="141"/>
      <c r="J113" s="141">
        <f>ROUND(I113*H113,2)</f>
        <v>0</v>
      </c>
      <c r="K113" s="138" t="s">
        <v>177</v>
      </c>
      <c r="L113" s="31"/>
      <c r="M113" s="142" t="s">
        <v>3</v>
      </c>
      <c r="N113" s="143" t="s">
        <v>41</v>
      </c>
      <c r="O113" s="144">
        <v>0.13700000000000001</v>
      </c>
      <c r="P113" s="144">
        <f>O113*H113</f>
        <v>4.7949999999999999</v>
      </c>
      <c r="Q113" s="144">
        <v>0</v>
      </c>
      <c r="R113" s="144">
        <f>Q113*H113</f>
        <v>0</v>
      </c>
      <c r="S113" s="144">
        <v>0</v>
      </c>
      <c r="T113" s="145">
        <f>S113*H113</f>
        <v>0</v>
      </c>
      <c r="U113" s="30"/>
      <c r="V113" s="30"/>
      <c r="W113" s="30"/>
      <c r="X113" s="30"/>
      <c r="Y113" s="30"/>
      <c r="Z113" s="30"/>
      <c r="AA113" s="30"/>
      <c r="AB113" s="30"/>
      <c r="AC113" s="30"/>
      <c r="AD113" s="30"/>
      <c r="AE113" s="30"/>
      <c r="AR113" s="146" t="s">
        <v>178</v>
      </c>
      <c r="AT113" s="146" t="s">
        <v>175</v>
      </c>
      <c r="AU113" s="146" t="s">
        <v>79</v>
      </c>
      <c r="AY113" s="18" t="s">
        <v>173</v>
      </c>
      <c r="BE113" s="147">
        <f>IF(N113="základní",J113,0)</f>
        <v>0</v>
      </c>
      <c r="BF113" s="147">
        <f>IF(N113="snížená",J113,0)</f>
        <v>0</v>
      </c>
      <c r="BG113" s="147">
        <f>IF(N113="zákl. přenesená",J113,0)</f>
        <v>0</v>
      </c>
      <c r="BH113" s="147">
        <f>IF(N113="sníž. přenesená",J113,0)</f>
        <v>0</v>
      </c>
      <c r="BI113" s="147">
        <f>IF(N113="nulová",J113,0)</f>
        <v>0</v>
      </c>
      <c r="BJ113" s="18" t="s">
        <v>76</v>
      </c>
      <c r="BK113" s="147">
        <f>ROUND(I113*H113,2)</f>
        <v>0</v>
      </c>
      <c r="BL113" s="18" t="s">
        <v>178</v>
      </c>
      <c r="BM113" s="146" t="s">
        <v>1034</v>
      </c>
    </row>
    <row r="114" spans="1:65" s="2" customFormat="1" ht="39">
      <c r="A114" s="30"/>
      <c r="B114" s="31"/>
      <c r="C114" s="30"/>
      <c r="D114" s="148" t="s">
        <v>179</v>
      </c>
      <c r="E114" s="30"/>
      <c r="F114" s="149" t="s">
        <v>201</v>
      </c>
      <c r="G114" s="30"/>
      <c r="H114" s="30"/>
      <c r="I114" s="30"/>
      <c r="J114" s="30"/>
      <c r="K114" s="30"/>
      <c r="L114" s="31"/>
      <c r="M114" s="150"/>
      <c r="N114" s="151"/>
      <c r="O114" s="51"/>
      <c r="P114" s="51"/>
      <c r="Q114" s="51"/>
      <c r="R114" s="51"/>
      <c r="S114" s="51"/>
      <c r="T114" s="52"/>
      <c r="U114" s="30"/>
      <c r="V114" s="30"/>
      <c r="W114" s="30"/>
      <c r="X114" s="30"/>
      <c r="Y114" s="30"/>
      <c r="Z114" s="30"/>
      <c r="AA114" s="30"/>
      <c r="AB114" s="30"/>
      <c r="AC114" s="30"/>
      <c r="AD114" s="30"/>
      <c r="AE114" s="30"/>
      <c r="AT114" s="18" t="s">
        <v>179</v>
      </c>
      <c r="AU114" s="18" t="s">
        <v>79</v>
      </c>
    </row>
    <row r="115" spans="1:65" s="13" customFormat="1">
      <c r="B115" s="152"/>
      <c r="D115" s="148" t="s">
        <v>181</v>
      </c>
      <c r="E115" s="153" t="s">
        <v>3</v>
      </c>
      <c r="F115" s="154" t="s">
        <v>1035</v>
      </c>
      <c r="H115" s="153" t="s">
        <v>3</v>
      </c>
      <c r="L115" s="152"/>
      <c r="M115" s="155"/>
      <c r="N115" s="156"/>
      <c r="O115" s="156"/>
      <c r="P115" s="156"/>
      <c r="Q115" s="156"/>
      <c r="R115" s="156"/>
      <c r="S115" s="156"/>
      <c r="T115" s="157"/>
      <c r="AT115" s="153" t="s">
        <v>181</v>
      </c>
      <c r="AU115" s="153" t="s">
        <v>79</v>
      </c>
      <c r="AV115" s="13" t="s">
        <v>76</v>
      </c>
      <c r="AW115" s="13" t="s">
        <v>31</v>
      </c>
      <c r="AX115" s="13" t="s">
        <v>70</v>
      </c>
      <c r="AY115" s="153" t="s">
        <v>173</v>
      </c>
    </row>
    <row r="116" spans="1:65" s="14" customFormat="1">
      <c r="B116" s="158"/>
      <c r="D116" s="148" t="s">
        <v>181</v>
      </c>
      <c r="E116" s="159" t="s">
        <v>3</v>
      </c>
      <c r="F116" s="160" t="s">
        <v>1036</v>
      </c>
      <c r="H116" s="161">
        <v>35</v>
      </c>
      <c r="L116" s="158"/>
      <c r="M116" s="162"/>
      <c r="N116" s="163"/>
      <c r="O116" s="163"/>
      <c r="P116" s="163"/>
      <c r="Q116" s="163"/>
      <c r="R116" s="163"/>
      <c r="S116" s="163"/>
      <c r="T116" s="164"/>
      <c r="AT116" s="159" t="s">
        <v>181</v>
      </c>
      <c r="AU116" s="159" t="s">
        <v>79</v>
      </c>
      <c r="AV116" s="14" t="s">
        <v>79</v>
      </c>
      <c r="AW116" s="14" t="s">
        <v>31</v>
      </c>
      <c r="AX116" s="14" t="s">
        <v>70</v>
      </c>
      <c r="AY116" s="159" t="s">
        <v>173</v>
      </c>
    </row>
    <row r="117" spans="1:65" s="15" customFormat="1">
      <c r="B117" s="165"/>
      <c r="D117" s="148" t="s">
        <v>181</v>
      </c>
      <c r="E117" s="166" t="s">
        <v>3</v>
      </c>
      <c r="F117" s="167" t="s">
        <v>188</v>
      </c>
      <c r="H117" s="168">
        <v>35</v>
      </c>
      <c r="L117" s="165"/>
      <c r="M117" s="169"/>
      <c r="N117" s="170"/>
      <c r="O117" s="170"/>
      <c r="P117" s="170"/>
      <c r="Q117" s="170"/>
      <c r="R117" s="170"/>
      <c r="S117" s="170"/>
      <c r="T117" s="171"/>
      <c r="AT117" s="166" t="s">
        <v>181</v>
      </c>
      <c r="AU117" s="166" t="s">
        <v>79</v>
      </c>
      <c r="AV117" s="15" t="s">
        <v>178</v>
      </c>
      <c r="AW117" s="15" t="s">
        <v>31</v>
      </c>
      <c r="AX117" s="15" t="s">
        <v>76</v>
      </c>
      <c r="AY117" s="166" t="s">
        <v>173</v>
      </c>
    </row>
    <row r="118" spans="1:65" s="2" customFormat="1" ht="44.25" customHeight="1">
      <c r="A118" s="30"/>
      <c r="B118" s="135"/>
      <c r="C118" s="136" t="s">
        <v>178</v>
      </c>
      <c r="D118" s="136" t="s">
        <v>175</v>
      </c>
      <c r="E118" s="137" t="s">
        <v>207</v>
      </c>
      <c r="F118" s="138" t="s">
        <v>208</v>
      </c>
      <c r="G118" s="139" t="s">
        <v>200</v>
      </c>
      <c r="H118" s="140">
        <v>100.5</v>
      </c>
      <c r="I118" s="141"/>
      <c r="J118" s="141">
        <f>ROUND(I118*H118,2)</f>
        <v>0</v>
      </c>
      <c r="K118" s="138" t="s">
        <v>177</v>
      </c>
      <c r="L118" s="31"/>
      <c r="M118" s="142" t="s">
        <v>3</v>
      </c>
      <c r="N118" s="143" t="s">
        <v>41</v>
      </c>
      <c r="O118" s="144">
        <v>0.29699999999999999</v>
      </c>
      <c r="P118" s="144">
        <f>O118*H118</f>
        <v>29.848499999999998</v>
      </c>
      <c r="Q118" s="144">
        <v>0</v>
      </c>
      <c r="R118" s="144">
        <f>Q118*H118</f>
        <v>0</v>
      </c>
      <c r="S118" s="144">
        <v>0</v>
      </c>
      <c r="T118" s="145">
        <f>S118*H118</f>
        <v>0</v>
      </c>
      <c r="U118" s="30"/>
      <c r="V118" s="30"/>
      <c r="W118" s="30"/>
      <c r="X118" s="30"/>
      <c r="Y118" s="30"/>
      <c r="Z118" s="30"/>
      <c r="AA118" s="30"/>
      <c r="AB118" s="30"/>
      <c r="AC118" s="30"/>
      <c r="AD118" s="30"/>
      <c r="AE118" s="30"/>
      <c r="AR118" s="146" t="s">
        <v>178</v>
      </c>
      <c r="AT118" s="146" t="s">
        <v>175</v>
      </c>
      <c r="AU118" s="146" t="s">
        <v>79</v>
      </c>
      <c r="AY118" s="18" t="s">
        <v>173</v>
      </c>
      <c r="BE118" s="147">
        <f>IF(N118="základní",J118,0)</f>
        <v>0</v>
      </c>
      <c r="BF118" s="147">
        <f>IF(N118="snížená",J118,0)</f>
        <v>0</v>
      </c>
      <c r="BG118" s="147">
        <f>IF(N118="zákl. přenesená",J118,0)</f>
        <v>0</v>
      </c>
      <c r="BH118" s="147">
        <f>IF(N118="sníž. přenesená",J118,0)</f>
        <v>0</v>
      </c>
      <c r="BI118" s="147">
        <f>IF(N118="nulová",J118,0)</f>
        <v>0</v>
      </c>
      <c r="BJ118" s="18" t="s">
        <v>76</v>
      </c>
      <c r="BK118" s="147">
        <f>ROUND(I118*H118,2)</f>
        <v>0</v>
      </c>
      <c r="BL118" s="18" t="s">
        <v>178</v>
      </c>
      <c r="BM118" s="146" t="s">
        <v>1037</v>
      </c>
    </row>
    <row r="119" spans="1:65" s="2" customFormat="1" ht="78">
      <c r="A119" s="30"/>
      <c r="B119" s="31"/>
      <c r="C119" s="30"/>
      <c r="D119" s="148" t="s">
        <v>179</v>
      </c>
      <c r="E119" s="30"/>
      <c r="F119" s="149" t="s">
        <v>209</v>
      </c>
      <c r="G119" s="30"/>
      <c r="H119" s="30"/>
      <c r="I119" s="30"/>
      <c r="J119" s="30"/>
      <c r="K119" s="30"/>
      <c r="L119" s="31"/>
      <c r="M119" s="150"/>
      <c r="N119" s="151"/>
      <c r="O119" s="51"/>
      <c r="P119" s="51"/>
      <c r="Q119" s="51"/>
      <c r="R119" s="51"/>
      <c r="S119" s="51"/>
      <c r="T119" s="52"/>
      <c r="U119" s="30"/>
      <c r="V119" s="30"/>
      <c r="W119" s="30"/>
      <c r="X119" s="30"/>
      <c r="Y119" s="30"/>
      <c r="Z119" s="30"/>
      <c r="AA119" s="30"/>
      <c r="AB119" s="30"/>
      <c r="AC119" s="30"/>
      <c r="AD119" s="30"/>
      <c r="AE119" s="30"/>
      <c r="AT119" s="18" t="s">
        <v>179</v>
      </c>
      <c r="AU119" s="18" t="s">
        <v>79</v>
      </c>
    </row>
    <row r="120" spans="1:65" s="13" customFormat="1">
      <c r="B120" s="152"/>
      <c r="D120" s="148" t="s">
        <v>181</v>
      </c>
      <c r="E120" s="153" t="s">
        <v>3</v>
      </c>
      <c r="F120" s="154" t="s">
        <v>1038</v>
      </c>
      <c r="H120" s="153" t="s">
        <v>3</v>
      </c>
      <c r="L120" s="152"/>
      <c r="M120" s="155"/>
      <c r="N120" s="156"/>
      <c r="O120" s="156"/>
      <c r="P120" s="156"/>
      <c r="Q120" s="156"/>
      <c r="R120" s="156"/>
      <c r="S120" s="156"/>
      <c r="T120" s="157"/>
      <c r="AT120" s="153" t="s">
        <v>181</v>
      </c>
      <c r="AU120" s="153" t="s">
        <v>79</v>
      </c>
      <c r="AV120" s="13" t="s">
        <v>76</v>
      </c>
      <c r="AW120" s="13" t="s">
        <v>31</v>
      </c>
      <c r="AX120" s="13" t="s">
        <v>70</v>
      </c>
      <c r="AY120" s="153" t="s">
        <v>173</v>
      </c>
    </row>
    <row r="121" spans="1:65" s="14" customFormat="1">
      <c r="B121" s="158"/>
      <c r="D121" s="148" t="s">
        <v>181</v>
      </c>
      <c r="E121" s="159" t="s">
        <v>3</v>
      </c>
      <c r="F121" s="160" t="s">
        <v>1039</v>
      </c>
      <c r="H121" s="161">
        <v>100.5</v>
      </c>
      <c r="L121" s="158"/>
      <c r="M121" s="162"/>
      <c r="N121" s="163"/>
      <c r="O121" s="163"/>
      <c r="P121" s="163"/>
      <c r="Q121" s="163"/>
      <c r="R121" s="163"/>
      <c r="S121" s="163"/>
      <c r="T121" s="164"/>
      <c r="AT121" s="159" t="s">
        <v>181</v>
      </c>
      <c r="AU121" s="159" t="s">
        <v>79</v>
      </c>
      <c r="AV121" s="14" t="s">
        <v>79</v>
      </c>
      <c r="AW121" s="14" t="s">
        <v>31</v>
      </c>
      <c r="AX121" s="14" t="s">
        <v>70</v>
      </c>
      <c r="AY121" s="159" t="s">
        <v>173</v>
      </c>
    </row>
    <row r="122" spans="1:65" s="15" customFormat="1">
      <c r="B122" s="165"/>
      <c r="D122" s="148" t="s">
        <v>181</v>
      </c>
      <c r="E122" s="166" t="s">
        <v>3</v>
      </c>
      <c r="F122" s="167" t="s">
        <v>188</v>
      </c>
      <c r="H122" s="168">
        <v>100.5</v>
      </c>
      <c r="L122" s="165"/>
      <c r="M122" s="169"/>
      <c r="N122" s="170"/>
      <c r="O122" s="170"/>
      <c r="P122" s="170"/>
      <c r="Q122" s="170"/>
      <c r="R122" s="170"/>
      <c r="S122" s="170"/>
      <c r="T122" s="171"/>
      <c r="AT122" s="166" t="s">
        <v>181</v>
      </c>
      <c r="AU122" s="166" t="s">
        <v>79</v>
      </c>
      <c r="AV122" s="15" t="s">
        <v>178</v>
      </c>
      <c r="AW122" s="15" t="s">
        <v>31</v>
      </c>
      <c r="AX122" s="15" t="s">
        <v>76</v>
      </c>
      <c r="AY122" s="166" t="s">
        <v>173</v>
      </c>
    </row>
    <row r="123" spans="1:65" s="2" customFormat="1" ht="33" customHeight="1">
      <c r="A123" s="30"/>
      <c r="B123" s="135"/>
      <c r="C123" s="136" t="s">
        <v>197</v>
      </c>
      <c r="D123" s="136" t="s">
        <v>175</v>
      </c>
      <c r="E123" s="137" t="s">
        <v>1040</v>
      </c>
      <c r="F123" s="138" t="s">
        <v>1041</v>
      </c>
      <c r="G123" s="139" t="s">
        <v>200</v>
      </c>
      <c r="H123" s="140">
        <v>0.6</v>
      </c>
      <c r="I123" s="141"/>
      <c r="J123" s="141">
        <f>ROUND(I123*H123,2)</f>
        <v>0</v>
      </c>
      <c r="K123" s="138" t="s">
        <v>177</v>
      </c>
      <c r="L123" s="31"/>
      <c r="M123" s="142" t="s">
        <v>3</v>
      </c>
      <c r="N123" s="143" t="s">
        <v>41</v>
      </c>
      <c r="O123" s="144">
        <v>1.72</v>
      </c>
      <c r="P123" s="144">
        <f>O123*H123</f>
        <v>1.032</v>
      </c>
      <c r="Q123" s="144">
        <v>0</v>
      </c>
      <c r="R123" s="144">
        <f>Q123*H123</f>
        <v>0</v>
      </c>
      <c r="S123" s="144">
        <v>0</v>
      </c>
      <c r="T123" s="145">
        <f>S123*H123</f>
        <v>0</v>
      </c>
      <c r="U123" s="30"/>
      <c r="V123" s="30"/>
      <c r="W123" s="30"/>
      <c r="X123" s="30"/>
      <c r="Y123" s="30"/>
      <c r="Z123" s="30"/>
      <c r="AA123" s="30"/>
      <c r="AB123" s="30"/>
      <c r="AC123" s="30"/>
      <c r="AD123" s="30"/>
      <c r="AE123" s="30"/>
      <c r="AR123" s="146" t="s">
        <v>178</v>
      </c>
      <c r="AT123" s="146" t="s">
        <v>175</v>
      </c>
      <c r="AU123" s="146" t="s">
        <v>79</v>
      </c>
      <c r="AY123" s="18" t="s">
        <v>173</v>
      </c>
      <c r="BE123" s="147">
        <f>IF(N123="základní",J123,0)</f>
        <v>0</v>
      </c>
      <c r="BF123" s="147">
        <f>IF(N123="snížená",J123,0)</f>
        <v>0</v>
      </c>
      <c r="BG123" s="147">
        <f>IF(N123="zákl. přenesená",J123,0)</f>
        <v>0</v>
      </c>
      <c r="BH123" s="147">
        <f>IF(N123="sníž. přenesená",J123,0)</f>
        <v>0</v>
      </c>
      <c r="BI123" s="147">
        <f>IF(N123="nulová",J123,0)</f>
        <v>0</v>
      </c>
      <c r="BJ123" s="18" t="s">
        <v>76</v>
      </c>
      <c r="BK123" s="147">
        <f>ROUND(I123*H123,2)</f>
        <v>0</v>
      </c>
      <c r="BL123" s="18" t="s">
        <v>178</v>
      </c>
      <c r="BM123" s="146" t="s">
        <v>1042</v>
      </c>
    </row>
    <row r="124" spans="1:65" s="2" customFormat="1" ht="48.75">
      <c r="A124" s="30"/>
      <c r="B124" s="31"/>
      <c r="C124" s="30"/>
      <c r="D124" s="148" t="s">
        <v>179</v>
      </c>
      <c r="E124" s="30"/>
      <c r="F124" s="149" t="s">
        <v>214</v>
      </c>
      <c r="G124" s="30"/>
      <c r="H124" s="30"/>
      <c r="I124" s="30"/>
      <c r="J124" s="30"/>
      <c r="K124" s="30"/>
      <c r="L124" s="31"/>
      <c r="M124" s="150"/>
      <c r="N124" s="151"/>
      <c r="O124" s="51"/>
      <c r="P124" s="51"/>
      <c r="Q124" s="51"/>
      <c r="R124" s="51"/>
      <c r="S124" s="51"/>
      <c r="T124" s="52"/>
      <c r="U124" s="30"/>
      <c r="V124" s="30"/>
      <c r="W124" s="30"/>
      <c r="X124" s="30"/>
      <c r="Y124" s="30"/>
      <c r="Z124" s="30"/>
      <c r="AA124" s="30"/>
      <c r="AB124" s="30"/>
      <c r="AC124" s="30"/>
      <c r="AD124" s="30"/>
      <c r="AE124" s="30"/>
      <c r="AT124" s="18" t="s">
        <v>179</v>
      </c>
      <c r="AU124" s="18" t="s">
        <v>79</v>
      </c>
    </row>
    <row r="125" spans="1:65" s="13" customFormat="1">
      <c r="B125" s="152"/>
      <c r="D125" s="148" t="s">
        <v>181</v>
      </c>
      <c r="E125" s="153" t="s">
        <v>3</v>
      </c>
      <c r="F125" s="154" t="s">
        <v>244</v>
      </c>
      <c r="H125" s="153" t="s">
        <v>3</v>
      </c>
      <c r="L125" s="152"/>
      <c r="M125" s="155"/>
      <c r="N125" s="156"/>
      <c r="O125" s="156"/>
      <c r="P125" s="156"/>
      <c r="Q125" s="156"/>
      <c r="R125" s="156"/>
      <c r="S125" s="156"/>
      <c r="T125" s="157"/>
      <c r="AT125" s="153" t="s">
        <v>181</v>
      </c>
      <c r="AU125" s="153" t="s">
        <v>79</v>
      </c>
      <c r="AV125" s="13" t="s">
        <v>76</v>
      </c>
      <c r="AW125" s="13" t="s">
        <v>31</v>
      </c>
      <c r="AX125" s="13" t="s">
        <v>70</v>
      </c>
      <c r="AY125" s="153" t="s">
        <v>173</v>
      </c>
    </row>
    <row r="126" spans="1:65" s="13" customFormat="1">
      <c r="B126" s="152"/>
      <c r="D126" s="148" t="s">
        <v>181</v>
      </c>
      <c r="E126" s="153" t="s">
        <v>3</v>
      </c>
      <c r="F126" s="154" t="s">
        <v>215</v>
      </c>
      <c r="H126" s="153" t="s">
        <v>3</v>
      </c>
      <c r="L126" s="152"/>
      <c r="M126" s="155"/>
      <c r="N126" s="156"/>
      <c r="O126" s="156"/>
      <c r="P126" s="156"/>
      <c r="Q126" s="156"/>
      <c r="R126" s="156"/>
      <c r="S126" s="156"/>
      <c r="T126" s="157"/>
      <c r="AT126" s="153" t="s">
        <v>181</v>
      </c>
      <c r="AU126" s="153" t="s">
        <v>79</v>
      </c>
      <c r="AV126" s="13" t="s">
        <v>76</v>
      </c>
      <c r="AW126" s="13" t="s">
        <v>31</v>
      </c>
      <c r="AX126" s="13" t="s">
        <v>70</v>
      </c>
      <c r="AY126" s="153" t="s">
        <v>173</v>
      </c>
    </row>
    <row r="127" spans="1:65" s="14" customFormat="1">
      <c r="B127" s="158"/>
      <c r="D127" s="148" t="s">
        <v>181</v>
      </c>
      <c r="E127" s="159" t="s">
        <v>3</v>
      </c>
      <c r="F127" s="160" t="s">
        <v>1043</v>
      </c>
      <c r="H127" s="161">
        <v>0.6</v>
      </c>
      <c r="L127" s="158"/>
      <c r="M127" s="162"/>
      <c r="N127" s="163"/>
      <c r="O127" s="163"/>
      <c r="P127" s="163"/>
      <c r="Q127" s="163"/>
      <c r="R127" s="163"/>
      <c r="S127" s="163"/>
      <c r="T127" s="164"/>
      <c r="AT127" s="159" t="s">
        <v>181</v>
      </c>
      <c r="AU127" s="159" t="s">
        <v>79</v>
      </c>
      <c r="AV127" s="14" t="s">
        <v>79</v>
      </c>
      <c r="AW127" s="14" t="s">
        <v>31</v>
      </c>
      <c r="AX127" s="14" t="s">
        <v>76</v>
      </c>
      <c r="AY127" s="159" t="s">
        <v>173</v>
      </c>
    </row>
    <row r="128" spans="1:65" s="2" customFormat="1" ht="55.5" customHeight="1">
      <c r="A128" s="30"/>
      <c r="B128" s="135"/>
      <c r="C128" s="136" t="s">
        <v>202</v>
      </c>
      <c r="D128" s="136" t="s">
        <v>175</v>
      </c>
      <c r="E128" s="137" t="s">
        <v>217</v>
      </c>
      <c r="F128" s="138" t="s">
        <v>218</v>
      </c>
      <c r="G128" s="139" t="s">
        <v>200</v>
      </c>
      <c r="H128" s="140">
        <v>35</v>
      </c>
      <c r="I128" s="141"/>
      <c r="J128" s="141">
        <f>ROUND(I128*H128,2)</f>
        <v>0</v>
      </c>
      <c r="K128" s="138" t="s">
        <v>177</v>
      </c>
      <c r="L128" s="31"/>
      <c r="M128" s="142" t="s">
        <v>3</v>
      </c>
      <c r="N128" s="143" t="s">
        <v>41</v>
      </c>
      <c r="O128" s="144">
        <v>4.3999999999999997E-2</v>
      </c>
      <c r="P128" s="144">
        <f>O128*H128</f>
        <v>1.5399999999999998</v>
      </c>
      <c r="Q128" s="144">
        <v>0</v>
      </c>
      <c r="R128" s="144">
        <f>Q128*H128</f>
        <v>0</v>
      </c>
      <c r="S128" s="144">
        <v>0</v>
      </c>
      <c r="T128" s="145">
        <f>S128*H128</f>
        <v>0</v>
      </c>
      <c r="U128" s="30"/>
      <c r="V128" s="30"/>
      <c r="W128" s="30"/>
      <c r="X128" s="30"/>
      <c r="Y128" s="30"/>
      <c r="Z128" s="30"/>
      <c r="AA128" s="30"/>
      <c r="AB128" s="30"/>
      <c r="AC128" s="30"/>
      <c r="AD128" s="30"/>
      <c r="AE128" s="30"/>
      <c r="AR128" s="146" t="s">
        <v>178</v>
      </c>
      <c r="AT128" s="146" t="s">
        <v>175</v>
      </c>
      <c r="AU128" s="146" t="s">
        <v>79</v>
      </c>
      <c r="AY128" s="18" t="s">
        <v>173</v>
      </c>
      <c r="BE128" s="147">
        <f>IF(N128="základní",J128,0)</f>
        <v>0</v>
      </c>
      <c r="BF128" s="147">
        <f>IF(N128="snížená",J128,0)</f>
        <v>0</v>
      </c>
      <c r="BG128" s="147">
        <f>IF(N128="zákl. přenesená",J128,0)</f>
        <v>0</v>
      </c>
      <c r="BH128" s="147">
        <f>IF(N128="sníž. přenesená",J128,0)</f>
        <v>0</v>
      </c>
      <c r="BI128" s="147">
        <f>IF(N128="nulová",J128,0)</f>
        <v>0</v>
      </c>
      <c r="BJ128" s="18" t="s">
        <v>76</v>
      </c>
      <c r="BK128" s="147">
        <f>ROUND(I128*H128,2)</f>
        <v>0</v>
      </c>
      <c r="BL128" s="18" t="s">
        <v>178</v>
      </c>
      <c r="BM128" s="146" t="s">
        <v>1044</v>
      </c>
    </row>
    <row r="129" spans="1:65" s="2" customFormat="1" ht="78">
      <c r="A129" s="30"/>
      <c r="B129" s="31"/>
      <c r="C129" s="30"/>
      <c r="D129" s="148" t="s">
        <v>179</v>
      </c>
      <c r="E129" s="30"/>
      <c r="F129" s="149" t="s">
        <v>219</v>
      </c>
      <c r="G129" s="30"/>
      <c r="H129" s="30"/>
      <c r="I129" s="30"/>
      <c r="J129" s="30"/>
      <c r="K129" s="30"/>
      <c r="L129" s="31"/>
      <c r="M129" s="150"/>
      <c r="N129" s="151"/>
      <c r="O129" s="51"/>
      <c r="P129" s="51"/>
      <c r="Q129" s="51"/>
      <c r="R129" s="51"/>
      <c r="S129" s="51"/>
      <c r="T129" s="52"/>
      <c r="U129" s="30"/>
      <c r="V129" s="30"/>
      <c r="W129" s="30"/>
      <c r="X129" s="30"/>
      <c r="Y129" s="30"/>
      <c r="Z129" s="30"/>
      <c r="AA129" s="30"/>
      <c r="AB129" s="30"/>
      <c r="AC129" s="30"/>
      <c r="AD129" s="30"/>
      <c r="AE129" s="30"/>
      <c r="AT129" s="18" t="s">
        <v>179</v>
      </c>
      <c r="AU129" s="18" t="s">
        <v>79</v>
      </c>
    </row>
    <row r="130" spans="1:65" s="13" customFormat="1">
      <c r="B130" s="152"/>
      <c r="D130" s="148" t="s">
        <v>181</v>
      </c>
      <c r="E130" s="153" t="s">
        <v>3</v>
      </c>
      <c r="F130" s="154" t="s">
        <v>1035</v>
      </c>
      <c r="H130" s="153" t="s">
        <v>3</v>
      </c>
      <c r="L130" s="152"/>
      <c r="M130" s="155"/>
      <c r="N130" s="156"/>
      <c r="O130" s="156"/>
      <c r="P130" s="156"/>
      <c r="Q130" s="156"/>
      <c r="R130" s="156"/>
      <c r="S130" s="156"/>
      <c r="T130" s="157"/>
      <c r="AT130" s="153" t="s">
        <v>181</v>
      </c>
      <c r="AU130" s="153" t="s">
        <v>79</v>
      </c>
      <c r="AV130" s="13" t="s">
        <v>76</v>
      </c>
      <c r="AW130" s="13" t="s">
        <v>31</v>
      </c>
      <c r="AX130" s="13" t="s">
        <v>70</v>
      </c>
      <c r="AY130" s="153" t="s">
        <v>173</v>
      </c>
    </row>
    <row r="131" spans="1:65" s="14" customFormat="1">
      <c r="B131" s="158"/>
      <c r="D131" s="148" t="s">
        <v>181</v>
      </c>
      <c r="E131" s="159" t="s">
        <v>3</v>
      </c>
      <c r="F131" s="160" t="s">
        <v>1045</v>
      </c>
      <c r="H131" s="161">
        <v>35</v>
      </c>
      <c r="L131" s="158"/>
      <c r="M131" s="162"/>
      <c r="N131" s="163"/>
      <c r="O131" s="163"/>
      <c r="P131" s="163"/>
      <c r="Q131" s="163"/>
      <c r="R131" s="163"/>
      <c r="S131" s="163"/>
      <c r="T131" s="164"/>
      <c r="AT131" s="159" t="s">
        <v>181</v>
      </c>
      <c r="AU131" s="159" t="s">
        <v>79</v>
      </c>
      <c r="AV131" s="14" t="s">
        <v>79</v>
      </c>
      <c r="AW131" s="14" t="s">
        <v>31</v>
      </c>
      <c r="AX131" s="14" t="s">
        <v>76</v>
      </c>
      <c r="AY131" s="159" t="s">
        <v>173</v>
      </c>
    </row>
    <row r="132" spans="1:65" s="2" customFormat="1" ht="55.5" customHeight="1">
      <c r="A132" s="30"/>
      <c r="B132" s="135"/>
      <c r="C132" s="136" t="s">
        <v>206</v>
      </c>
      <c r="D132" s="136" t="s">
        <v>175</v>
      </c>
      <c r="E132" s="137" t="s">
        <v>221</v>
      </c>
      <c r="F132" s="138" t="s">
        <v>222</v>
      </c>
      <c r="G132" s="139" t="s">
        <v>200</v>
      </c>
      <c r="H132" s="140">
        <v>66.099999999999994</v>
      </c>
      <c r="I132" s="141"/>
      <c r="J132" s="141">
        <f>ROUND(I132*H132,2)</f>
        <v>0</v>
      </c>
      <c r="K132" s="138" t="s">
        <v>177</v>
      </c>
      <c r="L132" s="31"/>
      <c r="M132" s="142" t="s">
        <v>3</v>
      </c>
      <c r="N132" s="143" t="s">
        <v>41</v>
      </c>
      <c r="O132" s="144">
        <v>8.6999999999999994E-2</v>
      </c>
      <c r="P132" s="144">
        <f>O132*H132</f>
        <v>5.7506999999999993</v>
      </c>
      <c r="Q132" s="144">
        <v>0</v>
      </c>
      <c r="R132" s="144">
        <f>Q132*H132</f>
        <v>0</v>
      </c>
      <c r="S132" s="144">
        <v>0</v>
      </c>
      <c r="T132" s="145">
        <f>S132*H132</f>
        <v>0</v>
      </c>
      <c r="U132" s="30"/>
      <c r="V132" s="30"/>
      <c r="W132" s="30"/>
      <c r="X132" s="30"/>
      <c r="Y132" s="30"/>
      <c r="Z132" s="30"/>
      <c r="AA132" s="30"/>
      <c r="AB132" s="30"/>
      <c r="AC132" s="30"/>
      <c r="AD132" s="30"/>
      <c r="AE132" s="30"/>
      <c r="AR132" s="146" t="s">
        <v>178</v>
      </c>
      <c r="AT132" s="146" t="s">
        <v>175</v>
      </c>
      <c r="AU132" s="146" t="s">
        <v>79</v>
      </c>
      <c r="AY132" s="18" t="s">
        <v>173</v>
      </c>
      <c r="BE132" s="147">
        <f>IF(N132="základní",J132,0)</f>
        <v>0</v>
      </c>
      <c r="BF132" s="147">
        <f>IF(N132="snížená",J132,0)</f>
        <v>0</v>
      </c>
      <c r="BG132" s="147">
        <f>IF(N132="zákl. přenesená",J132,0)</f>
        <v>0</v>
      </c>
      <c r="BH132" s="147">
        <f>IF(N132="sníž. přenesená",J132,0)</f>
        <v>0</v>
      </c>
      <c r="BI132" s="147">
        <f>IF(N132="nulová",J132,0)</f>
        <v>0</v>
      </c>
      <c r="BJ132" s="18" t="s">
        <v>76</v>
      </c>
      <c r="BK132" s="147">
        <f>ROUND(I132*H132,2)</f>
        <v>0</v>
      </c>
      <c r="BL132" s="18" t="s">
        <v>178</v>
      </c>
      <c r="BM132" s="146" t="s">
        <v>1046</v>
      </c>
    </row>
    <row r="133" spans="1:65" s="2" customFormat="1" ht="78">
      <c r="A133" s="30"/>
      <c r="B133" s="31"/>
      <c r="C133" s="30"/>
      <c r="D133" s="148" t="s">
        <v>179</v>
      </c>
      <c r="E133" s="30"/>
      <c r="F133" s="149" t="s">
        <v>219</v>
      </c>
      <c r="G133" s="30"/>
      <c r="H133" s="30"/>
      <c r="I133" s="30"/>
      <c r="J133" s="30"/>
      <c r="K133" s="30"/>
      <c r="L133" s="31"/>
      <c r="M133" s="150"/>
      <c r="N133" s="151"/>
      <c r="O133" s="51"/>
      <c r="P133" s="51"/>
      <c r="Q133" s="51"/>
      <c r="R133" s="51"/>
      <c r="S133" s="51"/>
      <c r="T133" s="52"/>
      <c r="U133" s="30"/>
      <c r="V133" s="30"/>
      <c r="W133" s="30"/>
      <c r="X133" s="30"/>
      <c r="Y133" s="30"/>
      <c r="Z133" s="30"/>
      <c r="AA133" s="30"/>
      <c r="AB133" s="30"/>
      <c r="AC133" s="30"/>
      <c r="AD133" s="30"/>
      <c r="AE133" s="30"/>
      <c r="AT133" s="18" t="s">
        <v>179</v>
      </c>
      <c r="AU133" s="18" t="s">
        <v>79</v>
      </c>
    </row>
    <row r="134" spans="1:65" s="13" customFormat="1">
      <c r="B134" s="152"/>
      <c r="D134" s="148" t="s">
        <v>181</v>
      </c>
      <c r="E134" s="153" t="s">
        <v>3</v>
      </c>
      <c r="F134" s="154" t="s">
        <v>223</v>
      </c>
      <c r="H134" s="153" t="s">
        <v>3</v>
      </c>
      <c r="L134" s="152"/>
      <c r="M134" s="155"/>
      <c r="N134" s="156"/>
      <c r="O134" s="156"/>
      <c r="P134" s="156"/>
      <c r="Q134" s="156"/>
      <c r="R134" s="156"/>
      <c r="S134" s="156"/>
      <c r="T134" s="157"/>
      <c r="AT134" s="153" t="s">
        <v>181</v>
      </c>
      <c r="AU134" s="153" t="s">
        <v>79</v>
      </c>
      <c r="AV134" s="13" t="s">
        <v>76</v>
      </c>
      <c r="AW134" s="13" t="s">
        <v>31</v>
      </c>
      <c r="AX134" s="13" t="s">
        <v>70</v>
      </c>
      <c r="AY134" s="153" t="s">
        <v>173</v>
      </c>
    </row>
    <row r="135" spans="1:65" s="14" customFormat="1">
      <c r="B135" s="158"/>
      <c r="D135" s="148" t="s">
        <v>181</v>
      </c>
      <c r="E135" s="159" t="s">
        <v>3</v>
      </c>
      <c r="F135" s="160" t="s">
        <v>1047</v>
      </c>
      <c r="H135" s="161">
        <v>101.1</v>
      </c>
      <c r="L135" s="158"/>
      <c r="M135" s="162"/>
      <c r="N135" s="163"/>
      <c r="O135" s="163"/>
      <c r="P135" s="163"/>
      <c r="Q135" s="163"/>
      <c r="R135" s="163"/>
      <c r="S135" s="163"/>
      <c r="T135" s="164"/>
      <c r="AT135" s="159" t="s">
        <v>181</v>
      </c>
      <c r="AU135" s="159" t="s">
        <v>79</v>
      </c>
      <c r="AV135" s="14" t="s">
        <v>79</v>
      </c>
      <c r="AW135" s="14" t="s">
        <v>31</v>
      </c>
      <c r="AX135" s="14" t="s">
        <v>70</v>
      </c>
      <c r="AY135" s="159" t="s">
        <v>173</v>
      </c>
    </row>
    <row r="136" spans="1:65" s="14" customFormat="1">
      <c r="B136" s="158"/>
      <c r="D136" s="148" t="s">
        <v>181</v>
      </c>
      <c r="E136" s="159" t="s">
        <v>3</v>
      </c>
      <c r="F136" s="160" t="s">
        <v>1048</v>
      </c>
      <c r="H136" s="161">
        <v>-35</v>
      </c>
      <c r="L136" s="158"/>
      <c r="M136" s="162"/>
      <c r="N136" s="163"/>
      <c r="O136" s="163"/>
      <c r="P136" s="163"/>
      <c r="Q136" s="163"/>
      <c r="R136" s="163"/>
      <c r="S136" s="163"/>
      <c r="T136" s="164"/>
      <c r="AT136" s="159" t="s">
        <v>181</v>
      </c>
      <c r="AU136" s="159" t="s">
        <v>79</v>
      </c>
      <c r="AV136" s="14" t="s">
        <v>79</v>
      </c>
      <c r="AW136" s="14" t="s">
        <v>31</v>
      </c>
      <c r="AX136" s="14" t="s">
        <v>70</v>
      </c>
      <c r="AY136" s="159" t="s">
        <v>173</v>
      </c>
    </row>
    <row r="137" spans="1:65" s="15" customFormat="1">
      <c r="B137" s="165"/>
      <c r="D137" s="148" t="s">
        <v>181</v>
      </c>
      <c r="E137" s="166" t="s">
        <v>3</v>
      </c>
      <c r="F137" s="167" t="s">
        <v>188</v>
      </c>
      <c r="H137" s="168">
        <v>66.099999999999994</v>
      </c>
      <c r="L137" s="165"/>
      <c r="M137" s="169"/>
      <c r="N137" s="170"/>
      <c r="O137" s="170"/>
      <c r="P137" s="170"/>
      <c r="Q137" s="170"/>
      <c r="R137" s="170"/>
      <c r="S137" s="170"/>
      <c r="T137" s="171"/>
      <c r="AT137" s="166" t="s">
        <v>181</v>
      </c>
      <c r="AU137" s="166" t="s">
        <v>79</v>
      </c>
      <c r="AV137" s="15" t="s">
        <v>178</v>
      </c>
      <c r="AW137" s="15" t="s">
        <v>31</v>
      </c>
      <c r="AX137" s="15" t="s">
        <v>76</v>
      </c>
      <c r="AY137" s="166" t="s">
        <v>173</v>
      </c>
    </row>
    <row r="138" spans="1:65" s="2" customFormat="1" ht="55.5" customHeight="1">
      <c r="A138" s="30"/>
      <c r="B138" s="135"/>
      <c r="C138" s="136" t="s">
        <v>211</v>
      </c>
      <c r="D138" s="136" t="s">
        <v>175</v>
      </c>
      <c r="E138" s="137" t="s">
        <v>225</v>
      </c>
      <c r="F138" s="138" t="s">
        <v>226</v>
      </c>
      <c r="G138" s="139" t="s">
        <v>200</v>
      </c>
      <c r="H138" s="140">
        <v>528.79999999999995</v>
      </c>
      <c r="I138" s="141"/>
      <c r="J138" s="141">
        <f>ROUND(I138*H138,2)</f>
        <v>0</v>
      </c>
      <c r="K138" s="138" t="s">
        <v>177</v>
      </c>
      <c r="L138" s="31"/>
      <c r="M138" s="142" t="s">
        <v>3</v>
      </c>
      <c r="N138" s="143" t="s">
        <v>41</v>
      </c>
      <c r="O138" s="144">
        <v>5.0000000000000001E-3</v>
      </c>
      <c r="P138" s="144">
        <f>O138*H138</f>
        <v>2.6439999999999997</v>
      </c>
      <c r="Q138" s="144">
        <v>0</v>
      </c>
      <c r="R138" s="144">
        <f>Q138*H138</f>
        <v>0</v>
      </c>
      <c r="S138" s="144">
        <v>0</v>
      </c>
      <c r="T138" s="145">
        <f>S138*H138</f>
        <v>0</v>
      </c>
      <c r="U138" s="30"/>
      <c r="V138" s="30"/>
      <c r="W138" s="30"/>
      <c r="X138" s="30"/>
      <c r="Y138" s="30"/>
      <c r="Z138" s="30"/>
      <c r="AA138" s="30"/>
      <c r="AB138" s="30"/>
      <c r="AC138" s="30"/>
      <c r="AD138" s="30"/>
      <c r="AE138" s="30"/>
      <c r="AR138" s="146" t="s">
        <v>178</v>
      </c>
      <c r="AT138" s="146" t="s">
        <v>175</v>
      </c>
      <c r="AU138" s="146" t="s">
        <v>79</v>
      </c>
      <c r="AY138" s="18" t="s">
        <v>173</v>
      </c>
      <c r="BE138" s="147">
        <f>IF(N138="základní",J138,0)</f>
        <v>0</v>
      </c>
      <c r="BF138" s="147">
        <f>IF(N138="snížená",J138,0)</f>
        <v>0</v>
      </c>
      <c r="BG138" s="147">
        <f>IF(N138="zákl. přenesená",J138,0)</f>
        <v>0</v>
      </c>
      <c r="BH138" s="147">
        <f>IF(N138="sníž. přenesená",J138,0)</f>
        <v>0</v>
      </c>
      <c r="BI138" s="147">
        <f>IF(N138="nulová",J138,0)</f>
        <v>0</v>
      </c>
      <c r="BJ138" s="18" t="s">
        <v>76</v>
      </c>
      <c r="BK138" s="147">
        <f>ROUND(I138*H138,2)</f>
        <v>0</v>
      </c>
      <c r="BL138" s="18" t="s">
        <v>178</v>
      </c>
      <c r="BM138" s="146" t="s">
        <v>1049</v>
      </c>
    </row>
    <row r="139" spans="1:65" s="2" customFormat="1" ht="78">
      <c r="A139" s="30"/>
      <c r="B139" s="31"/>
      <c r="C139" s="30"/>
      <c r="D139" s="148" t="s">
        <v>179</v>
      </c>
      <c r="E139" s="30"/>
      <c r="F139" s="149" t="s">
        <v>219</v>
      </c>
      <c r="G139" s="30"/>
      <c r="H139" s="30"/>
      <c r="I139" s="30"/>
      <c r="J139" s="30"/>
      <c r="K139" s="30"/>
      <c r="L139" s="31"/>
      <c r="M139" s="150"/>
      <c r="N139" s="151"/>
      <c r="O139" s="51"/>
      <c r="P139" s="51"/>
      <c r="Q139" s="51"/>
      <c r="R139" s="51"/>
      <c r="S139" s="51"/>
      <c r="T139" s="52"/>
      <c r="U139" s="30"/>
      <c r="V139" s="30"/>
      <c r="W139" s="30"/>
      <c r="X139" s="30"/>
      <c r="Y139" s="30"/>
      <c r="Z139" s="30"/>
      <c r="AA139" s="30"/>
      <c r="AB139" s="30"/>
      <c r="AC139" s="30"/>
      <c r="AD139" s="30"/>
      <c r="AE139" s="30"/>
      <c r="AT139" s="18" t="s">
        <v>179</v>
      </c>
      <c r="AU139" s="18" t="s">
        <v>79</v>
      </c>
    </row>
    <row r="140" spans="1:65" s="13" customFormat="1">
      <c r="B140" s="152"/>
      <c r="D140" s="148" t="s">
        <v>181</v>
      </c>
      <c r="E140" s="153" t="s">
        <v>3</v>
      </c>
      <c r="F140" s="154" t="s">
        <v>781</v>
      </c>
      <c r="H140" s="153" t="s">
        <v>3</v>
      </c>
      <c r="L140" s="152"/>
      <c r="M140" s="155"/>
      <c r="N140" s="156"/>
      <c r="O140" s="156"/>
      <c r="P140" s="156"/>
      <c r="Q140" s="156"/>
      <c r="R140" s="156"/>
      <c r="S140" s="156"/>
      <c r="T140" s="157"/>
      <c r="AT140" s="153" t="s">
        <v>181</v>
      </c>
      <c r="AU140" s="153" t="s">
        <v>79</v>
      </c>
      <c r="AV140" s="13" t="s">
        <v>76</v>
      </c>
      <c r="AW140" s="13" t="s">
        <v>31</v>
      </c>
      <c r="AX140" s="13" t="s">
        <v>70</v>
      </c>
      <c r="AY140" s="153" t="s">
        <v>173</v>
      </c>
    </row>
    <row r="141" spans="1:65" s="14" customFormat="1">
      <c r="B141" s="158"/>
      <c r="D141" s="148" t="s">
        <v>181</v>
      </c>
      <c r="E141" s="159" t="s">
        <v>3</v>
      </c>
      <c r="F141" s="160" t="s">
        <v>1050</v>
      </c>
      <c r="H141" s="161">
        <v>528.79999999999995</v>
      </c>
      <c r="L141" s="158"/>
      <c r="M141" s="162"/>
      <c r="N141" s="163"/>
      <c r="O141" s="163"/>
      <c r="P141" s="163"/>
      <c r="Q141" s="163"/>
      <c r="R141" s="163"/>
      <c r="S141" s="163"/>
      <c r="T141" s="164"/>
      <c r="AT141" s="159" t="s">
        <v>181</v>
      </c>
      <c r="AU141" s="159" t="s">
        <v>79</v>
      </c>
      <c r="AV141" s="14" t="s">
        <v>79</v>
      </c>
      <c r="AW141" s="14" t="s">
        <v>31</v>
      </c>
      <c r="AX141" s="14" t="s">
        <v>76</v>
      </c>
      <c r="AY141" s="159" t="s">
        <v>173</v>
      </c>
    </row>
    <row r="142" spans="1:65" s="2" customFormat="1" ht="33" customHeight="1">
      <c r="A142" s="30"/>
      <c r="B142" s="135"/>
      <c r="C142" s="136" t="s">
        <v>216</v>
      </c>
      <c r="D142" s="136" t="s">
        <v>175</v>
      </c>
      <c r="E142" s="137" t="s">
        <v>233</v>
      </c>
      <c r="F142" s="138" t="s">
        <v>234</v>
      </c>
      <c r="G142" s="139" t="s">
        <v>200</v>
      </c>
      <c r="H142" s="140">
        <v>66.099999999999994</v>
      </c>
      <c r="I142" s="141"/>
      <c r="J142" s="141">
        <f>ROUND(I142*H142,2)</f>
        <v>0</v>
      </c>
      <c r="K142" s="138" t="s">
        <v>177</v>
      </c>
      <c r="L142" s="31"/>
      <c r="M142" s="142" t="s">
        <v>3</v>
      </c>
      <c r="N142" s="143" t="s">
        <v>41</v>
      </c>
      <c r="O142" s="144">
        <v>8.9999999999999993E-3</v>
      </c>
      <c r="P142" s="144">
        <f>O142*H142</f>
        <v>0.59489999999999987</v>
      </c>
      <c r="Q142" s="144">
        <v>0</v>
      </c>
      <c r="R142" s="144">
        <f>Q142*H142</f>
        <v>0</v>
      </c>
      <c r="S142" s="144">
        <v>0</v>
      </c>
      <c r="T142" s="145">
        <f>S142*H142</f>
        <v>0</v>
      </c>
      <c r="U142" s="30"/>
      <c r="V142" s="30"/>
      <c r="W142" s="30"/>
      <c r="X142" s="30"/>
      <c r="Y142" s="30"/>
      <c r="Z142" s="30"/>
      <c r="AA142" s="30"/>
      <c r="AB142" s="30"/>
      <c r="AC142" s="30"/>
      <c r="AD142" s="30"/>
      <c r="AE142" s="30"/>
      <c r="AR142" s="146" t="s">
        <v>178</v>
      </c>
      <c r="AT142" s="146" t="s">
        <v>175</v>
      </c>
      <c r="AU142" s="146" t="s">
        <v>79</v>
      </c>
      <c r="AY142" s="18" t="s">
        <v>173</v>
      </c>
      <c r="BE142" s="147">
        <f>IF(N142="základní",J142,0)</f>
        <v>0</v>
      </c>
      <c r="BF142" s="147">
        <f>IF(N142="snížená",J142,0)</f>
        <v>0</v>
      </c>
      <c r="BG142" s="147">
        <f>IF(N142="zákl. přenesená",J142,0)</f>
        <v>0</v>
      </c>
      <c r="BH142" s="147">
        <f>IF(N142="sníž. přenesená",J142,0)</f>
        <v>0</v>
      </c>
      <c r="BI142" s="147">
        <f>IF(N142="nulová",J142,0)</f>
        <v>0</v>
      </c>
      <c r="BJ142" s="18" t="s">
        <v>76</v>
      </c>
      <c r="BK142" s="147">
        <f>ROUND(I142*H142,2)</f>
        <v>0</v>
      </c>
      <c r="BL142" s="18" t="s">
        <v>178</v>
      </c>
      <c r="BM142" s="146" t="s">
        <v>1051</v>
      </c>
    </row>
    <row r="143" spans="1:65" s="2" customFormat="1" ht="165.75">
      <c r="A143" s="30"/>
      <c r="B143" s="31"/>
      <c r="C143" s="30"/>
      <c r="D143" s="148" t="s">
        <v>179</v>
      </c>
      <c r="E143" s="30"/>
      <c r="F143" s="149" t="s">
        <v>235</v>
      </c>
      <c r="G143" s="30"/>
      <c r="H143" s="30"/>
      <c r="I143" s="30"/>
      <c r="J143" s="30"/>
      <c r="K143" s="30"/>
      <c r="L143" s="31"/>
      <c r="M143" s="150"/>
      <c r="N143" s="151"/>
      <c r="O143" s="51"/>
      <c r="P143" s="51"/>
      <c r="Q143" s="51"/>
      <c r="R143" s="51"/>
      <c r="S143" s="51"/>
      <c r="T143" s="52"/>
      <c r="U143" s="30"/>
      <c r="V143" s="30"/>
      <c r="W143" s="30"/>
      <c r="X143" s="30"/>
      <c r="Y143" s="30"/>
      <c r="Z143" s="30"/>
      <c r="AA143" s="30"/>
      <c r="AB143" s="30"/>
      <c r="AC143" s="30"/>
      <c r="AD143" s="30"/>
      <c r="AE143" s="30"/>
      <c r="AT143" s="18" t="s">
        <v>179</v>
      </c>
      <c r="AU143" s="18" t="s">
        <v>79</v>
      </c>
    </row>
    <row r="144" spans="1:65" s="14" customFormat="1">
      <c r="B144" s="158"/>
      <c r="D144" s="148" t="s">
        <v>181</v>
      </c>
      <c r="E144" s="159" t="s">
        <v>3</v>
      </c>
      <c r="F144" s="160" t="s">
        <v>1052</v>
      </c>
      <c r="H144" s="161">
        <v>66.099999999999994</v>
      </c>
      <c r="L144" s="158"/>
      <c r="M144" s="162"/>
      <c r="N144" s="163"/>
      <c r="O144" s="163"/>
      <c r="P144" s="163"/>
      <c r="Q144" s="163"/>
      <c r="R144" s="163"/>
      <c r="S144" s="163"/>
      <c r="T144" s="164"/>
      <c r="AT144" s="159" t="s">
        <v>181</v>
      </c>
      <c r="AU144" s="159" t="s">
        <v>79</v>
      </c>
      <c r="AV144" s="14" t="s">
        <v>79</v>
      </c>
      <c r="AW144" s="14" t="s">
        <v>31</v>
      </c>
      <c r="AX144" s="14" t="s">
        <v>76</v>
      </c>
      <c r="AY144" s="159" t="s">
        <v>173</v>
      </c>
    </row>
    <row r="145" spans="1:65" s="2" customFormat="1" ht="33" customHeight="1">
      <c r="A145" s="30"/>
      <c r="B145" s="135"/>
      <c r="C145" s="136" t="s">
        <v>220</v>
      </c>
      <c r="D145" s="136" t="s">
        <v>175</v>
      </c>
      <c r="E145" s="137" t="s">
        <v>237</v>
      </c>
      <c r="F145" s="138" t="s">
        <v>238</v>
      </c>
      <c r="G145" s="139" t="s">
        <v>239</v>
      </c>
      <c r="H145" s="140">
        <v>125.59</v>
      </c>
      <c r="I145" s="141"/>
      <c r="J145" s="141">
        <f>ROUND(I145*H145,2)</f>
        <v>0</v>
      </c>
      <c r="K145" s="138" t="s">
        <v>177</v>
      </c>
      <c r="L145" s="31"/>
      <c r="M145" s="142" t="s">
        <v>3</v>
      </c>
      <c r="N145" s="143" t="s">
        <v>41</v>
      </c>
      <c r="O145" s="144">
        <v>0</v>
      </c>
      <c r="P145" s="144">
        <f>O145*H145</f>
        <v>0</v>
      </c>
      <c r="Q145" s="144">
        <v>0</v>
      </c>
      <c r="R145" s="144">
        <f>Q145*H145</f>
        <v>0</v>
      </c>
      <c r="S145" s="144">
        <v>0</v>
      </c>
      <c r="T145" s="145">
        <f>S145*H145</f>
        <v>0</v>
      </c>
      <c r="U145" s="30"/>
      <c r="V145" s="30"/>
      <c r="W145" s="30"/>
      <c r="X145" s="30"/>
      <c r="Y145" s="30"/>
      <c r="Z145" s="30"/>
      <c r="AA145" s="30"/>
      <c r="AB145" s="30"/>
      <c r="AC145" s="30"/>
      <c r="AD145" s="30"/>
      <c r="AE145" s="30"/>
      <c r="AR145" s="146" t="s">
        <v>178</v>
      </c>
      <c r="AT145" s="146" t="s">
        <v>175</v>
      </c>
      <c r="AU145" s="146" t="s">
        <v>79</v>
      </c>
      <c r="AY145" s="18" t="s">
        <v>173</v>
      </c>
      <c r="BE145" s="147">
        <f>IF(N145="základní",J145,0)</f>
        <v>0</v>
      </c>
      <c r="BF145" s="147">
        <f>IF(N145="snížená",J145,0)</f>
        <v>0</v>
      </c>
      <c r="BG145" s="147">
        <f>IF(N145="zákl. přenesená",J145,0)</f>
        <v>0</v>
      </c>
      <c r="BH145" s="147">
        <f>IF(N145="sníž. přenesená",J145,0)</f>
        <v>0</v>
      </c>
      <c r="BI145" s="147">
        <f>IF(N145="nulová",J145,0)</f>
        <v>0</v>
      </c>
      <c r="BJ145" s="18" t="s">
        <v>76</v>
      </c>
      <c r="BK145" s="147">
        <f>ROUND(I145*H145,2)</f>
        <v>0</v>
      </c>
      <c r="BL145" s="18" t="s">
        <v>178</v>
      </c>
      <c r="BM145" s="146" t="s">
        <v>1053</v>
      </c>
    </row>
    <row r="146" spans="1:65" s="2" customFormat="1" ht="58.5">
      <c r="A146" s="30"/>
      <c r="B146" s="31"/>
      <c r="C146" s="30"/>
      <c r="D146" s="148" t="s">
        <v>179</v>
      </c>
      <c r="E146" s="30"/>
      <c r="F146" s="149" t="s">
        <v>240</v>
      </c>
      <c r="G146" s="30"/>
      <c r="H146" s="30"/>
      <c r="I146" s="30"/>
      <c r="J146" s="30"/>
      <c r="K146" s="30"/>
      <c r="L146" s="31"/>
      <c r="M146" s="150"/>
      <c r="N146" s="151"/>
      <c r="O146" s="51"/>
      <c r="P146" s="51"/>
      <c r="Q146" s="51"/>
      <c r="R146" s="51"/>
      <c r="S146" s="51"/>
      <c r="T146" s="52"/>
      <c r="U146" s="30"/>
      <c r="V146" s="30"/>
      <c r="W146" s="30"/>
      <c r="X146" s="30"/>
      <c r="Y146" s="30"/>
      <c r="Z146" s="30"/>
      <c r="AA146" s="30"/>
      <c r="AB146" s="30"/>
      <c r="AC146" s="30"/>
      <c r="AD146" s="30"/>
      <c r="AE146" s="30"/>
      <c r="AT146" s="18" t="s">
        <v>179</v>
      </c>
      <c r="AU146" s="18" t="s">
        <v>79</v>
      </c>
    </row>
    <row r="147" spans="1:65" s="14" customFormat="1">
      <c r="B147" s="158"/>
      <c r="D147" s="148" t="s">
        <v>181</v>
      </c>
      <c r="E147" s="159" t="s">
        <v>3</v>
      </c>
      <c r="F147" s="160" t="s">
        <v>1054</v>
      </c>
      <c r="H147" s="161">
        <v>125.59</v>
      </c>
      <c r="L147" s="158"/>
      <c r="M147" s="162"/>
      <c r="N147" s="163"/>
      <c r="O147" s="163"/>
      <c r="P147" s="163"/>
      <c r="Q147" s="163"/>
      <c r="R147" s="163"/>
      <c r="S147" s="163"/>
      <c r="T147" s="164"/>
      <c r="AT147" s="159" t="s">
        <v>181</v>
      </c>
      <c r="AU147" s="159" t="s">
        <v>79</v>
      </c>
      <c r="AV147" s="14" t="s">
        <v>79</v>
      </c>
      <c r="AW147" s="14" t="s">
        <v>31</v>
      </c>
      <c r="AX147" s="14" t="s">
        <v>76</v>
      </c>
      <c r="AY147" s="159" t="s">
        <v>173</v>
      </c>
    </row>
    <row r="148" spans="1:65" s="2" customFormat="1" ht="33" customHeight="1">
      <c r="A148" s="30"/>
      <c r="B148" s="135"/>
      <c r="C148" s="136" t="s">
        <v>224</v>
      </c>
      <c r="D148" s="136" t="s">
        <v>175</v>
      </c>
      <c r="E148" s="137" t="s">
        <v>241</v>
      </c>
      <c r="F148" s="138" t="s">
        <v>242</v>
      </c>
      <c r="G148" s="139" t="s">
        <v>200</v>
      </c>
      <c r="H148" s="140">
        <v>77.900000000000006</v>
      </c>
      <c r="I148" s="141"/>
      <c r="J148" s="141">
        <f>ROUND(I148*H148,2)</f>
        <v>0</v>
      </c>
      <c r="K148" s="138" t="s">
        <v>177</v>
      </c>
      <c r="L148" s="31"/>
      <c r="M148" s="142" t="s">
        <v>3</v>
      </c>
      <c r="N148" s="143" t="s">
        <v>41</v>
      </c>
      <c r="O148" s="144">
        <v>0.32800000000000001</v>
      </c>
      <c r="P148" s="144">
        <f>O148*H148</f>
        <v>25.551200000000001</v>
      </c>
      <c r="Q148" s="144">
        <v>0</v>
      </c>
      <c r="R148" s="144">
        <f>Q148*H148</f>
        <v>0</v>
      </c>
      <c r="S148" s="144">
        <v>0</v>
      </c>
      <c r="T148" s="145">
        <f>S148*H148</f>
        <v>0</v>
      </c>
      <c r="U148" s="30"/>
      <c r="V148" s="30"/>
      <c r="W148" s="30"/>
      <c r="X148" s="30"/>
      <c r="Y148" s="30"/>
      <c r="Z148" s="30"/>
      <c r="AA148" s="30"/>
      <c r="AB148" s="30"/>
      <c r="AC148" s="30"/>
      <c r="AD148" s="30"/>
      <c r="AE148" s="30"/>
      <c r="AR148" s="146" t="s">
        <v>178</v>
      </c>
      <c r="AT148" s="146" t="s">
        <v>175</v>
      </c>
      <c r="AU148" s="146" t="s">
        <v>79</v>
      </c>
      <c r="AY148" s="18" t="s">
        <v>173</v>
      </c>
      <c r="BE148" s="147">
        <f>IF(N148="základní",J148,0)</f>
        <v>0</v>
      </c>
      <c r="BF148" s="147">
        <f>IF(N148="snížená",J148,0)</f>
        <v>0</v>
      </c>
      <c r="BG148" s="147">
        <f>IF(N148="zákl. přenesená",J148,0)</f>
        <v>0</v>
      </c>
      <c r="BH148" s="147">
        <f>IF(N148="sníž. přenesená",J148,0)</f>
        <v>0</v>
      </c>
      <c r="BI148" s="147">
        <f>IF(N148="nulová",J148,0)</f>
        <v>0</v>
      </c>
      <c r="BJ148" s="18" t="s">
        <v>76</v>
      </c>
      <c r="BK148" s="147">
        <f>ROUND(I148*H148,2)</f>
        <v>0</v>
      </c>
      <c r="BL148" s="18" t="s">
        <v>178</v>
      </c>
      <c r="BM148" s="146" t="s">
        <v>1055</v>
      </c>
    </row>
    <row r="149" spans="1:65" s="2" customFormat="1" ht="234">
      <c r="A149" s="30"/>
      <c r="B149" s="31"/>
      <c r="C149" s="30"/>
      <c r="D149" s="148" t="s">
        <v>179</v>
      </c>
      <c r="E149" s="30"/>
      <c r="F149" s="149" t="s">
        <v>243</v>
      </c>
      <c r="G149" s="30"/>
      <c r="H149" s="30"/>
      <c r="I149" s="30"/>
      <c r="J149" s="30"/>
      <c r="K149" s="30"/>
      <c r="L149" s="31"/>
      <c r="M149" s="150"/>
      <c r="N149" s="151"/>
      <c r="O149" s="51"/>
      <c r="P149" s="51"/>
      <c r="Q149" s="51"/>
      <c r="R149" s="51"/>
      <c r="S149" s="51"/>
      <c r="T149" s="52"/>
      <c r="U149" s="30"/>
      <c r="V149" s="30"/>
      <c r="W149" s="30"/>
      <c r="X149" s="30"/>
      <c r="Y149" s="30"/>
      <c r="Z149" s="30"/>
      <c r="AA149" s="30"/>
      <c r="AB149" s="30"/>
      <c r="AC149" s="30"/>
      <c r="AD149" s="30"/>
      <c r="AE149" s="30"/>
      <c r="AT149" s="18" t="s">
        <v>179</v>
      </c>
      <c r="AU149" s="18" t="s">
        <v>79</v>
      </c>
    </row>
    <row r="150" spans="1:65" s="13" customFormat="1">
      <c r="B150" s="152"/>
      <c r="D150" s="148" t="s">
        <v>181</v>
      </c>
      <c r="E150" s="153" t="s">
        <v>3</v>
      </c>
      <c r="F150" s="154" t="s">
        <v>244</v>
      </c>
      <c r="H150" s="153" t="s">
        <v>3</v>
      </c>
      <c r="L150" s="152"/>
      <c r="M150" s="155"/>
      <c r="N150" s="156"/>
      <c r="O150" s="156"/>
      <c r="P150" s="156"/>
      <c r="Q150" s="156"/>
      <c r="R150" s="156"/>
      <c r="S150" s="156"/>
      <c r="T150" s="157"/>
      <c r="AT150" s="153" t="s">
        <v>181</v>
      </c>
      <c r="AU150" s="153" t="s">
        <v>79</v>
      </c>
      <c r="AV150" s="13" t="s">
        <v>76</v>
      </c>
      <c r="AW150" s="13" t="s">
        <v>31</v>
      </c>
      <c r="AX150" s="13" t="s">
        <v>70</v>
      </c>
      <c r="AY150" s="153" t="s">
        <v>173</v>
      </c>
    </row>
    <row r="151" spans="1:65" s="14" customFormat="1">
      <c r="B151" s="158"/>
      <c r="D151" s="148" t="s">
        <v>181</v>
      </c>
      <c r="E151" s="159" t="s">
        <v>3</v>
      </c>
      <c r="F151" s="160" t="s">
        <v>1056</v>
      </c>
      <c r="H151" s="161">
        <v>42.9</v>
      </c>
      <c r="L151" s="158"/>
      <c r="M151" s="162"/>
      <c r="N151" s="163"/>
      <c r="O151" s="163"/>
      <c r="P151" s="163"/>
      <c r="Q151" s="163"/>
      <c r="R151" s="163"/>
      <c r="S151" s="163"/>
      <c r="T151" s="164"/>
      <c r="AT151" s="159" t="s">
        <v>181</v>
      </c>
      <c r="AU151" s="159" t="s">
        <v>79</v>
      </c>
      <c r="AV151" s="14" t="s">
        <v>79</v>
      </c>
      <c r="AW151" s="14" t="s">
        <v>31</v>
      </c>
      <c r="AX151" s="14" t="s">
        <v>70</v>
      </c>
      <c r="AY151" s="159" t="s">
        <v>173</v>
      </c>
    </row>
    <row r="152" spans="1:65" s="14" customFormat="1">
      <c r="B152" s="158"/>
      <c r="D152" s="148" t="s">
        <v>181</v>
      </c>
      <c r="E152" s="159" t="s">
        <v>3</v>
      </c>
      <c r="F152" s="160" t="s">
        <v>1057</v>
      </c>
      <c r="H152" s="161">
        <v>35</v>
      </c>
      <c r="L152" s="158"/>
      <c r="M152" s="162"/>
      <c r="N152" s="163"/>
      <c r="O152" s="163"/>
      <c r="P152" s="163"/>
      <c r="Q152" s="163"/>
      <c r="R152" s="163"/>
      <c r="S152" s="163"/>
      <c r="T152" s="164"/>
      <c r="AT152" s="159" t="s">
        <v>181</v>
      </c>
      <c r="AU152" s="159" t="s">
        <v>79</v>
      </c>
      <c r="AV152" s="14" t="s">
        <v>79</v>
      </c>
      <c r="AW152" s="14" t="s">
        <v>31</v>
      </c>
      <c r="AX152" s="14" t="s">
        <v>70</v>
      </c>
      <c r="AY152" s="159" t="s">
        <v>173</v>
      </c>
    </row>
    <row r="153" spans="1:65" s="15" customFormat="1">
      <c r="B153" s="165"/>
      <c r="D153" s="148" t="s">
        <v>181</v>
      </c>
      <c r="E153" s="166" t="s">
        <v>3</v>
      </c>
      <c r="F153" s="167" t="s">
        <v>188</v>
      </c>
      <c r="H153" s="168">
        <v>77.900000000000006</v>
      </c>
      <c r="L153" s="165"/>
      <c r="M153" s="169"/>
      <c r="N153" s="170"/>
      <c r="O153" s="170"/>
      <c r="P153" s="170"/>
      <c r="Q153" s="170"/>
      <c r="R153" s="170"/>
      <c r="S153" s="170"/>
      <c r="T153" s="171"/>
      <c r="AT153" s="166" t="s">
        <v>181</v>
      </c>
      <c r="AU153" s="166" t="s">
        <v>79</v>
      </c>
      <c r="AV153" s="15" t="s">
        <v>178</v>
      </c>
      <c r="AW153" s="15" t="s">
        <v>31</v>
      </c>
      <c r="AX153" s="15" t="s">
        <v>76</v>
      </c>
      <c r="AY153" s="166" t="s">
        <v>173</v>
      </c>
    </row>
    <row r="154" spans="1:65" s="2" customFormat="1" ht="16.5" customHeight="1">
      <c r="A154" s="30"/>
      <c r="B154" s="135"/>
      <c r="C154" s="172" t="s">
        <v>227</v>
      </c>
      <c r="D154" s="172" t="s">
        <v>246</v>
      </c>
      <c r="E154" s="173" t="s">
        <v>248</v>
      </c>
      <c r="F154" s="174" t="s">
        <v>249</v>
      </c>
      <c r="G154" s="175" t="s">
        <v>239</v>
      </c>
      <c r="H154" s="176">
        <v>90.09</v>
      </c>
      <c r="I154" s="177"/>
      <c r="J154" s="177">
        <f>ROUND(I154*H154,2)</f>
        <v>0</v>
      </c>
      <c r="K154" s="174" t="s">
        <v>177</v>
      </c>
      <c r="L154" s="178"/>
      <c r="M154" s="179" t="s">
        <v>3</v>
      </c>
      <c r="N154" s="180" t="s">
        <v>41</v>
      </c>
      <c r="O154" s="144">
        <v>0</v>
      </c>
      <c r="P154" s="144">
        <f>O154*H154</f>
        <v>0</v>
      </c>
      <c r="Q154" s="144">
        <v>1</v>
      </c>
      <c r="R154" s="144">
        <f>Q154*H154</f>
        <v>90.09</v>
      </c>
      <c r="S154" s="144">
        <v>0</v>
      </c>
      <c r="T154" s="145">
        <f>S154*H154</f>
        <v>0</v>
      </c>
      <c r="U154" s="30"/>
      <c r="V154" s="30"/>
      <c r="W154" s="30"/>
      <c r="X154" s="30"/>
      <c r="Y154" s="30"/>
      <c r="Z154" s="30"/>
      <c r="AA154" s="30"/>
      <c r="AB154" s="30"/>
      <c r="AC154" s="30"/>
      <c r="AD154" s="30"/>
      <c r="AE154" s="30"/>
      <c r="AR154" s="146" t="s">
        <v>211</v>
      </c>
      <c r="AT154" s="146" t="s">
        <v>246</v>
      </c>
      <c r="AU154" s="146" t="s">
        <v>79</v>
      </c>
      <c r="AY154" s="18" t="s">
        <v>173</v>
      </c>
      <c r="BE154" s="147">
        <f>IF(N154="základní",J154,0)</f>
        <v>0</v>
      </c>
      <c r="BF154" s="147">
        <f>IF(N154="snížená",J154,0)</f>
        <v>0</v>
      </c>
      <c r="BG154" s="147">
        <f>IF(N154="zákl. přenesená",J154,0)</f>
        <v>0</v>
      </c>
      <c r="BH154" s="147">
        <f>IF(N154="sníž. přenesená",J154,0)</f>
        <v>0</v>
      </c>
      <c r="BI154" s="147">
        <f>IF(N154="nulová",J154,0)</f>
        <v>0</v>
      </c>
      <c r="BJ154" s="18" t="s">
        <v>76</v>
      </c>
      <c r="BK154" s="147">
        <f>ROUND(I154*H154,2)</f>
        <v>0</v>
      </c>
      <c r="BL154" s="18" t="s">
        <v>178</v>
      </c>
      <c r="BM154" s="146" t="s">
        <v>1058</v>
      </c>
    </row>
    <row r="155" spans="1:65" s="13" customFormat="1">
      <c r="B155" s="152"/>
      <c r="D155" s="148" t="s">
        <v>181</v>
      </c>
      <c r="E155" s="153" t="s">
        <v>3</v>
      </c>
      <c r="F155" s="154" t="s">
        <v>1059</v>
      </c>
      <c r="H155" s="153" t="s">
        <v>3</v>
      </c>
      <c r="L155" s="152"/>
      <c r="M155" s="155"/>
      <c r="N155" s="156"/>
      <c r="O155" s="156"/>
      <c r="P155" s="156"/>
      <c r="Q155" s="156"/>
      <c r="R155" s="156"/>
      <c r="S155" s="156"/>
      <c r="T155" s="157"/>
      <c r="AT155" s="153" t="s">
        <v>181</v>
      </c>
      <c r="AU155" s="153" t="s">
        <v>79</v>
      </c>
      <c r="AV155" s="13" t="s">
        <v>76</v>
      </c>
      <c r="AW155" s="13" t="s">
        <v>31</v>
      </c>
      <c r="AX155" s="13" t="s">
        <v>70</v>
      </c>
      <c r="AY155" s="153" t="s">
        <v>173</v>
      </c>
    </row>
    <row r="156" spans="1:65" s="14" customFormat="1">
      <c r="B156" s="158"/>
      <c r="D156" s="148" t="s">
        <v>181</v>
      </c>
      <c r="E156" s="159" t="s">
        <v>3</v>
      </c>
      <c r="F156" s="160" t="s">
        <v>1060</v>
      </c>
      <c r="H156" s="161">
        <v>90.09</v>
      </c>
      <c r="L156" s="158"/>
      <c r="M156" s="162"/>
      <c r="N156" s="163"/>
      <c r="O156" s="163"/>
      <c r="P156" s="163"/>
      <c r="Q156" s="163"/>
      <c r="R156" s="163"/>
      <c r="S156" s="163"/>
      <c r="T156" s="164"/>
      <c r="AT156" s="159" t="s">
        <v>181</v>
      </c>
      <c r="AU156" s="159" t="s">
        <v>79</v>
      </c>
      <c r="AV156" s="14" t="s">
        <v>79</v>
      </c>
      <c r="AW156" s="14" t="s">
        <v>31</v>
      </c>
      <c r="AX156" s="14" t="s">
        <v>76</v>
      </c>
      <c r="AY156" s="159" t="s">
        <v>173</v>
      </c>
    </row>
    <row r="157" spans="1:65" s="2" customFormat="1" ht="33" customHeight="1">
      <c r="A157" s="30"/>
      <c r="B157" s="135"/>
      <c r="C157" s="136" t="s">
        <v>232</v>
      </c>
      <c r="D157" s="136" t="s">
        <v>175</v>
      </c>
      <c r="E157" s="137" t="s">
        <v>253</v>
      </c>
      <c r="F157" s="138" t="s">
        <v>254</v>
      </c>
      <c r="G157" s="139" t="s">
        <v>176</v>
      </c>
      <c r="H157" s="140">
        <v>40</v>
      </c>
      <c r="I157" s="141"/>
      <c r="J157" s="141">
        <f>ROUND(I157*H157,2)</f>
        <v>0</v>
      </c>
      <c r="K157" s="138" t="s">
        <v>177</v>
      </c>
      <c r="L157" s="31"/>
      <c r="M157" s="142" t="s">
        <v>3</v>
      </c>
      <c r="N157" s="143" t="s">
        <v>41</v>
      </c>
      <c r="O157" s="144">
        <v>0.114</v>
      </c>
      <c r="P157" s="144">
        <f>O157*H157</f>
        <v>4.5600000000000005</v>
      </c>
      <c r="Q157" s="144">
        <v>0</v>
      </c>
      <c r="R157" s="144">
        <f>Q157*H157</f>
        <v>0</v>
      </c>
      <c r="S157" s="144">
        <v>0</v>
      </c>
      <c r="T157" s="145">
        <f>S157*H157</f>
        <v>0</v>
      </c>
      <c r="U157" s="30"/>
      <c r="V157" s="30"/>
      <c r="W157" s="30"/>
      <c r="X157" s="30"/>
      <c r="Y157" s="30"/>
      <c r="Z157" s="30"/>
      <c r="AA157" s="30"/>
      <c r="AB157" s="30"/>
      <c r="AC157" s="30"/>
      <c r="AD157" s="30"/>
      <c r="AE157" s="30"/>
      <c r="AR157" s="146" t="s">
        <v>178</v>
      </c>
      <c r="AT157" s="146" t="s">
        <v>175</v>
      </c>
      <c r="AU157" s="146" t="s">
        <v>79</v>
      </c>
      <c r="AY157" s="18" t="s">
        <v>173</v>
      </c>
      <c r="BE157" s="147">
        <f>IF(N157="základní",J157,0)</f>
        <v>0</v>
      </c>
      <c r="BF157" s="147">
        <f>IF(N157="snížená",J157,0)</f>
        <v>0</v>
      </c>
      <c r="BG157" s="147">
        <f>IF(N157="zákl. přenesená",J157,0)</f>
        <v>0</v>
      </c>
      <c r="BH157" s="147">
        <f>IF(N157="sníž. přenesená",J157,0)</f>
        <v>0</v>
      </c>
      <c r="BI157" s="147">
        <f>IF(N157="nulová",J157,0)</f>
        <v>0</v>
      </c>
      <c r="BJ157" s="18" t="s">
        <v>76</v>
      </c>
      <c r="BK157" s="147">
        <f>ROUND(I157*H157,2)</f>
        <v>0</v>
      </c>
      <c r="BL157" s="18" t="s">
        <v>178</v>
      </c>
      <c r="BM157" s="146" t="s">
        <v>1061</v>
      </c>
    </row>
    <row r="158" spans="1:65" s="2" customFormat="1" ht="68.25">
      <c r="A158" s="30"/>
      <c r="B158" s="31"/>
      <c r="C158" s="30"/>
      <c r="D158" s="148" t="s">
        <v>179</v>
      </c>
      <c r="E158" s="30"/>
      <c r="F158" s="149" t="s">
        <v>255</v>
      </c>
      <c r="G158" s="30"/>
      <c r="H158" s="30"/>
      <c r="I158" s="30"/>
      <c r="J158" s="30"/>
      <c r="K158" s="30"/>
      <c r="L158" s="31"/>
      <c r="M158" s="150"/>
      <c r="N158" s="151"/>
      <c r="O158" s="51"/>
      <c r="P158" s="51"/>
      <c r="Q158" s="51"/>
      <c r="R158" s="51"/>
      <c r="S158" s="51"/>
      <c r="T158" s="52"/>
      <c r="U158" s="30"/>
      <c r="V158" s="30"/>
      <c r="W158" s="30"/>
      <c r="X158" s="30"/>
      <c r="Y158" s="30"/>
      <c r="Z158" s="30"/>
      <c r="AA158" s="30"/>
      <c r="AB158" s="30"/>
      <c r="AC158" s="30"/>
      <c r="AD158" s="30"/>
      <c r="AE158" s="30"/>
      <c r="AT158" s="18" t="s">
        <v>179</v>
      </c>
      <c r="AU158" s="18" t="s">
        <v>79</v>
      </c>
    </row>
    <row r="159" spans="1:65" s="14" customFormat="1">
      <c r="B159" s="158"/>
      <c r="D159" s="148" t="s">
        <v>181</v>
      </c>
      <c r="E159" s="159" t="s">
        <v>3</v>
      </c>
      <c r="F159" s="160" t="s">
        <v>187</v>
      </c>
      <c r="H159" s="161">
        <v>40</v>
      </c>
      <c r="L159" s="158"/>
      <c r="M159" s="162"/>
      <c r="N159" s="163"/>
      <c r="O159" s="163"/>
      <c r="P159" s="163"/>
      <c r="Q159" s="163"/>
      <c r="R159" s="163"/>
      <c r="S159" s="163"/>
      <c r="T159" s="164"/>
      <c r="AT159" s="159" t="s">
        <v>181</v>
      </c>
      <c r="AU159" s="159" t="s">
        <v>79</v>
      </c>
      <c r="AV159" s="14" t="s">
        <v>79</v>
      </c>
      <c r="AW159" s="14" t="s">
        <v>31</v>
      </c>
      <c r="AX159" s="14" t="s">
        <v>76</v>
      </c>
      <c r="AY159" s="159" t="s">
        <v>173</v>
      </c>
    </row>
    <row r="160" spans="1:65" s="2" customFormat="1" ht="16.5" customHeight="1">
      <c r="A160" s="30"/>
      <c r="B160" s="135"/>
      <c r="C160" s="172" t="s">
        <v>236</v>
      </c>
      <c r="D160" s="172" t="s">
        <v>246</v>
      </c>
      <c r="E160" s="173" t="s">
        <v>256</v>
      </c>
      <c r="F160" s="174" t="s">
        <v>257</v>
      </c>
      <c r="G160" s="175" t="s">
        <v>239</v>
      </c>
      <c r="H160" s="176">
        <v>11.2</v>
      </c>
      <c r="I160" s="177"/>
      <c r="J160" s="177">
        <f>ROUND(I160*H160,2)</f>
        <v>0</v>
      </c>
      <c r="K160" s="174" t="s">
        <v>177</v>
      </c>
      <c r="L160" s="178"/>
      <c r="M160" s="179" t="s">
        <v>3</v>
      </c>
      <c r="N160" s="180" t="s">
        <v>41</v>
      </c>
      <c r="O160" s="144">
        <v>0</v>
      </c>
      <c r="P160" s="144">
        <f>O160*H160</f>
        <v>0</v>
      </c>
      <c r="Q160" s="144">
        <v>1</v>
      </c>
      <c r="R160" s="144">
        <f>Q160*H160</f>
        <v>11.2</v>
      </c>
      <c r="S160" s="144">
        <v>0</v>
      </c>
      <c r="T160" s="145">
        <f>S160*H160</f>
        <v>0</v>
      </c>
      <c r="U160" s="30"/>
      <c r="V160" s="30"/>
      <c r="W160" s="30"/>
      <c r="X160" s="30"/>
      <c r="Y160" s="30"/>
      <c r="Z160" s="30"/>
      <c r="AA160" s="30"/>
      <c r="AB160" s="30"/>
      <c r="AC160" s="30"/>
      <c r="AD160" s="30"/>
      <c r="AE160" s="30"/>
      <c r="AR160" s="146" t="s">
        <v>211</v>
      </c>
      <c r="AT160" s="146" t="s">
        <v>246</v>
      </c>
      <c r="AU160" s="146" t="s">
        <v>79</v>
      </c>
      <c r="AY160" s="18" t="s">
        <v>173</v>
      </c>
      <c r="BE160" s="147">
        <f>IF(N160="základní",J160,0)</f>
        <v>0</v>
      </c>
      <c r="BF160" s="147">
        <f>IF(N160="snížená",J160,0)</f>
        <v>0</v>
      </c>
      <c r="BG160" s="147">
        <f>IF(N160="zákl. přenesená",J160,0)</f>
        <v>0</v>
      </c>
      <c r="BH160" s="147">
        <f>IF(N160="sníž. přenesená",J160,0)</f>
        <v>0</v>
      </c>
      <c r="BI160" s="147">
        <f>IF(N160="nulová",J160,0)</f>
        <v>0</v>
      </c>
      <c r="BJ160" s="18" t="s">
        <v>76</v>
      </c>
      <c r="BK160" s="147">
        <f>ROUND(I160*H160,2)</f>
        <v>0</v>
      </c>
      <c r="BL160" s="18" t="s">
        <v>178</v>
      </c>
      <c r="BM160" s="146" t="s">
        <v>1062</v>
      </c>
    </row>
    <row r="161" spans="1:65" s="14" customFormat="1" ht="22.5">
      <c r="B161" s="158"/>
      <c r="D161" s="148" t="s">
        <v>181</v>
      </c>
      <c r="E161" s="159" t="s">
        <v>3</v>
      </c>
      <c r="F161" s="160" t="s">
        <v>258</v>
      </c>
      <c r="H161" s="161">
        <v>11.2</v>
      </c>
      <c r="L161" s="158"/>
      <c r="M161" s="162"/>
      <c r="N161" s="163"/>
      <c r="O161" s="163"/>
      <c r="P161" s="163"/>
      <c r="Q161" s="163"/>
      <c r="R161" s="163"/>
      <c r="S161" s="163"/>
      <c r="T161" s="164"/>
      <c r="AT161" s="159" t="s">
        <v>181</v>
      </c>
      <c r="AU161" s="159" t="s">
        <v>79</v>
      </c>
      <c r="AV161" s="14" t="s">
        <v>79</v>
      </c>
      <c r="AW161" s="14" t="s">
        <v>31</v>
      </c>
      <c r="AX161" s="14" t="s">
        <v>76</v>
      </c>
      <c r="AY161" s="159" t="s">
        <v>173</v>
      </c>
    </row>
    <row r="162" spans="1:65" s="2" customFormat="1" ht="16.5" customHeight="1">
      <c r="A162" s="30"/>
      <c r="B162" s="135"/>
      <c r="C162" s="136" t="s">
        <v>9</v>
      </c>
      <c r="D162" s="136" t="s">
        <v>175</v>
      </c>
      <c r="E162" s="137" t="s">
        <v>260</v>
      </c>
      <c r="F162" s="138" t="s">
        <v>261</v>
      </c>
      <c r="G162" s="139" t="s">
        <v>176</v>
      </c>
      <c r="H162" s="140">
        <v>40</v>
      </c>
      <c r="I162" s="141"/>
      <c r="J162" s="141">
        <f>ROUND(I162*H162,2)</f>
        <v>0</v>
      </c>
      <c r="K162" s="138" t="s">
        <v>177</v>
      </c>
      <c r="L162" s="31"/>
      <c r="M162" s="142" t="s">
        <v>3</v>
      </c>
      <c r="N162" s="143" t="s">
        <v>41</v>
      </c>
      <c r="O162" s="144">
        <v>1.2E-2</v>
      </c>
      <c r="P162" s="144">
        <f>O162*H162</f>
        <v>0.48</v>
      </c>
      <c r="Q162" s="144">
        <v>1.2727000000000001E-3</v>
      </c>
      <c r="R162" s="144">
        <f>Q162*H162</f>
        <v>5.0908000000000002E-2</v>
      </c>
      <c r="S162" s="144">
        <v>0</v>
      </c>
      <c r="T162" s="145">
        <f>S162*H162</f>
        <v>0</v>
      </c>
      <c r="U162" s="30"/>
      <c r="V162" s="30"/>
      <c r="W162" s="30"/>
      <c r="X162" s="30"/>
      <c r="Y162" s="30"/>
      <c r="Z162" s="30"/>
      <c r="AA162" s="30"/>
      <c r="AB162" s="30"/>
      <c r="AC162" s="30"/>
      <c r="AD162" s="30"/>
      <c r="AE162" s="30"/>
      <c r="AR162" s="146" t="s">
        <v>178</v>
      </c>
      <c r="AT162" s="146" t="s">
        <v>175</v>
      </c>
      <c r="AU162" s="146" t="s">
        <v>79</v>
      </c>
      <c r="AY162" s="18" t="s">
        <v>173</v>
      </c>
      <c r="BE162" s="147">
        <f>IF(N162="základní",J162,0)</f>
        <v>0</v>
      </c>
      <c r="BF162" s="147">
        <f>IF(N162="snížená",J162,0)</f>
        <v>0</v>
      </c>
      <c r="BG162" s="147">
        <f>IF(N162="zákl. přenesená",J162,0)</f>
        <v>0</v>
      </c>
      <c r="BH162" s="147">
        <f>IF(N162="sníž. přenesená",J162,0)</f>
        <v>0</v>
      </c>
      <c r="BI162" s="147">
        <f>IF(N162="nulová",J162,0)</f>
        <v>0</v>
      </c>
      <c r="BJ162" s="18" t="s">
        <v>76</v>
      </c>
      <c r="BK162" s="147">
        <f>ROUND(I162*H162,2)</f>
        <v>0</v>
      </c>
      <c r="BL162" s="18" t="s">
        <v>178</v>
      </c>
      <c r="BM162" s="146" t="s">
        <v>1063</v>
      </c>
    </row>
    <row r="163" spans="1:65" s="2" customFormat="1" ht="97.5">
      <c r="A163" s="30"/>
      <c r="B163" s="31"/>
      <c r="C163" s="30"/>
      <c r="D163" s="148" t="s">
        <v>179</v>
      </c>
      <c r="E163" s="30"/>
      <c r="F163" s="149" t="s">
        <v>262</v>
      </c>
      <c r="G163" s="30"/>
      <c r="H163" s="30"/>
      <c r="I163" s="30"/>
      <c r="J163" s="30"/>
      <c r="K163" s="30"/>
      <c r="L163" s="31"/>
      <c r="M163" s="150"/>
      <c r="N163" s="151"/>
      <c r="O163" s="51"/>
      <c r="P163" s="51"/>
      <c r="Q163" s="51"/>
      <c r="R163" s="51"/>
      <c r="S163" s="51"/>
      <c r="T163" s="52"/>
      <c r="U163" s="30"/>
      <c r="V163" s="30"/>
      <c r="W163" s="30"/>
      <c r="X163" s="30"/>
      <c r="Y163" s="30"/>
      <c r="Z163" s="30"/>
      <c r="AA163" s="30"/>
      <c r="AB163" s="30"/>
      <c r="AC163" s="30"/>
      <c r="AD163" s="30"/>
      <c r="AE163" s="30"/>
      <c r="AT163" s="18" t="s">
        <v>179</v>
      </c>
      <c r="AU163" s="18" t="s">
        <v>79</v>
      </c>
    </row>
    <row r="164" spans="1:65" s="14" customFormat="1">
      <c r="B164" s="158"/>
      <c r="D164" s="148" t="s">
        <v>181</v>
      </c>
      <c r="E164" s="159" t="s">
        <v>3</v>
      </c>
      <c r="F164" s="160" t="s">
        <v>1064</v>
      </c>
      <c r="H164" s="161">
        <v>40</v>
      </c>
      <c r="L164" s="158"/>
      <c r="M164" s="162"/>
      <c r="N164" s="163"/>
      <c r="O164" s="163"/>
      <c r="P164" s="163"/>
      <c r="Q164" s="163"/>
      <c r="R164" s="163"/>
      <c r="S164" s="163"/>
      <c r="T164" s="164"/>
      <c r="AT164" s="159" t="s">
        <v>181</v>
      </c>
      <c r="AU164" s="159" t="s">
        <v>79</v>
      </c>
      <c r="AV164" s="14" t="s">
        <v>79</v>
      </c>
      <c r="AW164" s="14" t="s">
        <v>31</v>
      </c>
      <c r="AX164" s="14" t="s">
        <v>76</v>
      </c>
      <c r="AY164" s="159" t="s">
        <v>173</v>
      </c>
    </row>
    <row r="165" spans="1:65" s="2" customFormat="1" ht="16.5" customHeight="1">
      <c r="A165" s="30"/>
      <c r="B165" s="135"/>
      <c r="C165" s="172" t="s">
        <v>245</v>
      </c>
      <c r="D165" s="172" t="s">
        <v>246</v>
      </c>
      <c r="E165" s="173" t="s">
        <v>265</v>
      </c>
      <c r="F165" s="174" t="s">
        <v>266</v>
      </c>
      <c r="G165" s="175" t="s">
        <v>267</v>
      </c>
      <c r="H165" s="176">
        <v>1</v>
      </c>
      <c r="I165" s="177"/>
      <c r="J165" s="177">
        <f>ROUND(I165*H165,2)</f>
        <v>0</v>
      </c>
      <c r="K165" s="174" t="s">
        <v>177</v>
      </c>
      <c r="L165" s="178"/>
      <c r="M165" s="179" t="s">
        <v>3</v>
      </c>
      <c r="N165" s="180" t="s">
        <v>41</v>
      </c>
      <c r="O165" s="144">
        <v>0</v>
      </c>
      <c r="P165" s="144">
        <f>O165*H165</f>
        <v>0</v>
      </c>
      <c r="Q165" s="144">
        <v>1E-3</v>
      </c>
      <c r="R165" s="144">
        <f>Q165*H165</f>
        <v>1E-3</v>
      </c>
      <c r="S165" s="144">
        <v>0</v>
      </c>
      <c r="T165" s="145">
        <f>S165*H165</f>
        <v>0</v>
      </c>
      <c r="U165" s="30"/>
      <c r="V165" s="30"/>
      <c r="W165" s="30"/>
      <c r="X165" s="30"/>
      <c r="Y165" s="30"/>
      <c r="Z165" s="30"/>
      <c r="AA165" s="30"/>
      <c r="AB165" s="30"/>
      <c r="AC165" s="30"/>
      <c r="AD165" s="30"/>
      <c r="AE165" s="30"/>
      <c r="AR165" s="146" t="s">
        <v>211</v>
      </c>
      <c r="AT165" s="146" t="s">
        <v>246</v>
      </c>
      <c r="AU165" s="146" t="s">
        <v>79</v>
      </c>
      <c r="AY165" s="18" t="s">
        <v>173</v>
      </c>
      <c r="BE165" s="147">
        <f>IF(N165="základní",J165,0)</f>
        <v>0</v>
      </c>
      <c r="BF165" s="147">
        <f>IF(N165="snížená",J165,0)</f>
        <v>0</v>
      </c>
      <c r="BG165" s="147">
        <f>IF(N165="zákl. přenesená",J165,0)</f>
        <v>0</v>
      </c>
      <c r="BH165" s="147">
        <f>IF(N165="sníž. přenesená",J165,0)</f>
        <v>0</v>
      </c>
      <c r="BI165" s="147">
        <f>IF(N165="nulová",J165,0)</f>
        <v>0</v>
      </c>
      <c r="BJ165" s="18" t="s">
        <v>76</v>
      </c>
      <c r="BK165" s="147">
        <f>ROUND(I165*H165,2)</f>
        <v>0</v>
      </c>
      <c r="BL165" s="18" t="s">
        <v>178</v>
      </c>
      <c r="BM165" s="146" t="s">
        <v>1065</v>
      </c>
    </row>
    <row r="166" spans="1:65" s="14" customFormat="1">
      <c r="B166" s="158"/>
      <c r="D166" s="148" t="s">
        <v>181</v>
      </c>
      <c r="F166" s="160" t="s">
        <v>268</v>
      </c>
      <c r="H166" s="161">
        <v>1</v>
      </c>
      <c r="L166" s="158"/>
      <c r="M166" s="162"/>
      <c r="N166" s="163"/>
      <c r="O166" s="163"/>
      <c r="P166" s="163"/>
      <c r="Q166" s="163"/>
      <c r="R166" s="163"/>
      <c r="S166" s="163"/>
      <c r="T166" s="164"/>
      <c r="AT166" s="159" t="s">
        <v>181</v>
      </c>
      <c r="AU166" s="159" t="s">
        <v>79</v>
      </c>
      <c r="AV166" s="14" t="s">
        <v>79</v>
      </c>
      <c r="AW166" s="14" t="s">
        <v>4</v>
      </c>
      <c r="AX166" s="14" t="s">
        <v>76</v>
      </c>
      <c r="AY166" s="159" t="s">
        <v>173</v>
      </c>
    </row>
    <row r="167" spans="1:65" s="12" customFormat="1" ht="22.9" customHeight="1">
      <c r="B167" s="123"/>
      <c r="D167" s="124" t="s">
        <v>69</v>
      </c>
      <c r="E167" s="133" t="s">
        <v>79</v>
      </c>
      <c r="F167" s="133" t="s">
        <v>269</v>
      </c>
      <c r="J167" s="134">
        <f>BK167</f>
        <v>0</v>
      </c>
      <c r="L167" s="123"/>
      <c r="M167" s="127"/>
      <c r="N167" s="128"/>
      <c r="O167" s="128"/>
      <c r="P167" s="129">
        <f>SUM(P168:P193)</f>
        <v>12.769483000000001</v>
      </c>
      <c r="Q167" s="128"/>
      <c r="R167" s="129">
        <f>SUM(R168:R193)</f>
        <v>0.373516925</v>
      </c>
      <c r="S167" s="128"/>
      <c r="T167" s="130">
        <f>SUM(T168:T193)</f>
        <v>0</v>
      </c>
      <c r="AR167" s="124" t="s">
        <v>76</v>
      </c>
      <c r="AT167" s="131" t="s">
        <v>69</v>
      </c>
      <c r="AU167" s="131" t="s">
        <v>76</v>
      </c>
      <c r="AY167" s="124" t="s">
        <v>173</v>
      </c>
      <c r="BK167" s="132">
        <f>SUM(BK168:BK193)</f>
        <v>0</v>
      </c>
    </row>
    <row r="168" spans="1:65" s="2" customFormat="1" ht="21.75" customHeight="1">
      <c r="A168" s="30"/>
      <c r="B168" s="135"/>
      <c r="C168" s="136" t="s">
        <v>247</v>
      </c>
      <c r="D168" s="136" t="s">
        <v>175</v>
      </c>
      <c r="E168" s="137" t="s">
        <v>618</v>
      </c>
      <c r="F168" s="138" t="s">
        <v>619</v>
      </c>
      <c r="G168" s="139" t="s">
        <v>200</v>
      </c>
      <c r="H168" s="140">
        <v>5</v>
      </c>
      <c r="I168" s="141"/>
      <c r="J168" s="141">
        <f>ROUND(I168*H168,2)</f>
        <v>0</v>
      </c>
      <c r="K168" s="138" t="s">
        <v>177</v>
      </c>
      <c r="L168" s="31"/>
      <c r="M168" s="142" t="s">
        <v>3</v>
      </c>
      <c r="N168" s="143" t="s">
        <v>41</v>
      </c>
      <c r="O168" s="144">
        <v>0.81</v>
      </c>
      <c r="P168" s="144">
        <f>O168*H168</f>
        <v>4.0500000000000007</v>
      </c>
      <c r="Q168" s="144">
        <v>0</v>
      </c>
      <c r="R168" s="144">
        <f>Q168*H168</f>
        <v>0</v>
      </c>
      <c r="S168" s="144">
        <v>0</v>
      </c>
      <c r="T168" s="145">
        <f>S168*H168</f>
        <v>0</v>
      </c>
      <c r="U168" s="30"/>
      <c r="V168" s="30"/>
      <c r="W168" s="30"/>
      <c r="X168" s="30"/>
      <c r="Y168" s="30"/>
      <c r="Z168" s="30"/>
      <c r="AA168" s="30"/>
      <c r="AB168" s="30"/>
      <c r="AC168" s="30"/>
      <c r="AD168" s="30"/>
      <c r="AE168" s="30"/>
      <c r="AR168" s="146" t="s">
        <v>178</v>
      </c>
      <c r="AT168" s="146" t="s">
        <v>175</v>
      </c>
      <c r="AU168" s="146" t="s">
        <v>79</v>
      </c>
      <c r="AY168" s="18" t="s">
        <v>173</v>
      </c>
      <c r="BE168" s="147">
        <f>IF(N168="základní",J168,0)</f>
        <v>0</v>
      </c>
      <c r="BF168" s="147">
        <f>IF(N168="snížená",J168,0)</f>
        <v>0</v>
      </c>
      <c r="BG168" s="147">
        <f>IF(N168="zákl. přenesená",J168,0)</f>
        <v>0</v>
      </c>
      <c r="BH168" s="147">
        <f>IF(N168="sníž. přenesená",J168,0)</f>
        <v>0</v>
      </c>
      <c r="BI168" s="147">
        <f>IF(N168="nulová",J168,0)</f>
        <v>0</v>
      </c>
      <c r="BJ168" s="18" t="s">
        <v>76</v>
      </c>
      <c r="BK168" s="147">
        <f>ROUND(I168*H168,2)</f>
        <v>0</v>
      </c>
      <c r="BL168" s="18" t="s">
        <v>178</v>
      </c>
      <c r="BM168" s="146" t="s">
        <v>1066</v>
      </c>
    </row>
    <row r="169" spans="1:65" s="2" customFormat="1" ht="126.75">
      <c r="A169" s="30"/>
      <c r="B169" s="31"/>
      <c r="C169" s="30"/>
      <c r="D169" s="148" t="s">
        <v>179</v>
      </c>
      <c r="E169" s="30"/>
      <c r="F169" s="149" t="s">
        <v>621</v>
      </c>
      <c r="G169" s="30"/>
      <c r="H169" s="30"/>
      <c r="I169" s="30"/>
      <c r="J169" s="30"/>
      <c r="K169" s="30"/>
      <c r="L169" s="31"/>
      <c r="M169" s="150"/>
      <c r="N169" s="151"/>
      <c r="O169" s="51"/>
      <c r="P169" s="51"/>
      <c r="Q169" s="51"/>
      <c r="R169" s="51"/>
      <c r="S169" s="51"/>
      <c r="T169" s="52"/>
      <c r="U169" s="30"/>
      <c r="V169" s="30"/>
      <c r="W169" s="30"/>
      <c r="X169" s="30"/>
      <c r="Y169" s="30"/>
      <c r="Z169" s="30"/>
      <c r="AA169" s="30"/>
      <c r="AB169" s="30"/>
      <c r="AC169" s="30"/>
      <c r="AD169" s="30"/>
      <c r="AE169" s="30"/>
      <c r="AT169" s="18" t="s">
        <v>179</v>
      </c>
      <c r="AU169" s="18" t="s">
        <v>79</v>
      </c>
    </row>
    <row r="170" spans="1:65" s="13" customFormat="1">
      <c r="B170" s="152"/>
      <c r="D170" s="148" t="s">
        <v>181</v>
      </c>
      <c r="E170" s="153" t="s">
        <v>3</v>
      </c>
      <c r="F170" s="154" t="s">
        <v>640</v>
      </c>
      <c r="H170" s="153" t="s">
        <v>3</v>
      </c>
      <c r="L170" s="152"/>
      <c r="M170" s="155"/>
      <c r="N170" s="156"/>
      <c r="O170" s="156"/>
      <c r="P170" s="156"/>
      <c r="Q170" s="156"/>
      <c r="R170" s="156"/>
      <c r="S170" s="156"/>
      <c r="T170" s="157"/>
      <c r="AT170" s="153" t="s">
        <v>181</v>
      </c>
      <c r="AU170" s="153" t="s">
        <v>79</v>
      </c>
      <c r="AV170" s="13" t="s">
        <v>76</v>
      </c>
      <c r="AW170" s="13" t="s">
        <v>31</v>
      </c>
      <c r="AX170" s="13" t="s">
        <v>70</v>
      </c>
      <c r="AY170" s="153" t="s">
        <v>173</v>
      </c>
    </row>
    <row r="171" spans="1:65" s="14" customFormat="1">
      <c r="B171" s="158"/>
      <c r="D171" s="148" t="s">
        <v>181</v>
      </c>
      <c r="E171" s="159" t="s">
        <v>3</v>
      </c>
      <c r="F171" s="160" t="s">
        <v>1067</v>
      </c>
      <c r="H171" s="161">
        <v>5</v>
      </c>
      <c r="L171" s="158"/>
      <c r="M171" s="162"/>
      <c r="N171" s="163"/>
      <c r="O171" s="163"/>
      <c r="P171" s="163"/>
      <c r="Q171" s="163"/>
      <c r="R171" s="163"/>
      <c r="S171" s="163"/>
      <c r="T171" s="164"/>
      <c r="AT171" s="159" t="s">
        <v>181</v>
      </c>
      <c r="AU171" s="159" t="s">
        <v>79</v>
      </c>
      <c r="AV171" s="14" t="s">
        <v>79</v>
      </c>
      <c r="AW171" s="14" t="s">
        <v>31</v>
      </c>
      <c r="AX171" s="14" t="s">
        <v>76</v>
      </c>
      <c r="AY171" s="159" t="s">
        <v>173</v>
      </c>
    </row>
    <row r="172" spans="1:65" s="2" customFormat="1" ht="16.5" customHeight="1">
      <c r="A172" s="30"/>
      <c r="B172" s="135"/>
      <c r="C172" s="136" t="s">
        <v>250</v>
      </c>
      <c r="D172" s="136" t="s">
        <v>175</v>
      </c>
      <c r="E172" s="137" t="s">
        <v>276</v>
      </c>
      <c r="F172" s="138" t="s">
        <v>277</v>
      </c>
      <c r="G172" s="139" t="s">
        <v>176</v>
      </c>
      <c r="H172" s="140">
        <v>5.68</v>
      </c>
      <c r="I172" s="141"/>
      <c r="J172" s="141">
        <f>ROUND(I172*H172,2)</f>
        <v>0</v>
      </c>
      <c r="K172" s="138" t="s">
        <v>177</v>
      </c>
      <c r="L172" s="31"/>
      <c r="M172" s="142" t="s">
        <v>3</v>
      </c>
      <c r="N172" s="143" t="s">
        <v>41</v>
      </c>
      <c r="O172" s="144">
        <v>0.39700000000000002</v>
      </c>
      <c r="P172" s="144">
        <f>O172*H172</f>
        <v>2.2549600000000001</v>
      </c>
      <c r="Q172" s="144">
        <v>1.4357E-3</v>
      </c>
      <c r="R172" s="144">
        <f>Q172*H172</f>
        <v>8.154775999999999E-3</v>
      </c>
      <c r="S172" s="144">
        <v>0</v>
      </c>
      <c r="T172" s="145">
        <f>S172*H172</f>
        <v>0</v>
      </c>
      <c r="U172" s="30"/>
      <c r="V172" s="30"/>
      <c r="W172" s="30"/>
      <c r="X172" s="30"/>
      <c r="Y172" s="30"/>
      <c r="Z172" s="30"/>
      <c r="AA172" s="30"/>
      <c r="AB172" s="30"/>
      <c r="AC172" s="30"/>
      <c r="AD172" s="30"/>
      <c r="AE172" s="30"/>
      <c r="AR172" s="146" t="s">
        <v>178</v>
      </c>
      <c r="AT172" s="146" t="s">
        <v>175</v>
      </c>
      <c r="AU172" s="146" t="s">
        <v>79</v>
      </c>
      <c r="AY172" s="18" t="s">
        <v>173</v>
      </c>
      <c r="BE172" s="147">
        <f>IF(N172="základní",J172,0)</f>
        <v>0</v>
      </c>
      <c r="BF172" s="147">
        <f>IF(N172="snížená",J172,0)</f>
        <v>0</v>
      </c>
      <c r="BG172" s="147">
        <f>IF(N172="zákl. přenesená",J172,0)</f>
        <v>0</v>
      </c>
      <c r="BH172" s="147">
        <f>IF(N172="sníž. přenesená",J172,0)</f>
        <v>0</v>
      </c>
      <c r="BI172" s="147">
        <f>IF(N172="nulová",J172,0)</f>
        <v>0</v>
      </c>
      <c r="BJ172" s="18" t="s">
        <v>76</v>
      </c>
      <c r="BK172" s="147">
        <f>ROUND(I172*H172,2)</f>
        <v>0</v>
      </c>
      <c r="BL172" s="18" t="s">
        <v>178</v>
      </c>
      <c r="BM172" s="146" t="s">
        <v>1068</v>
      </c>
    </row>
    <row r="173" spans="1:65" s="2" customFormat="1" ht="126.75">
      <c r="A173" s="30"/>
      <c r="B173" s="31"/>
      <c r="C173" s="30"/>
      <c r="D173" s="148" t="s">
        <v>179</v>
      </c>
      <c r="E173" s="30"/>
      <c r="F173" s="149" t="s">
        <v>278</v>
      </c>
      <c r="G173" s="30"/>
      <c r="H173" s="30"/>
      <c r="I173" s="30"/>
      <c r="J173" s="30"/>
      <c r="K173" s="30"/>
      <c r="L173" s="31"/>
      <c r="M173" s="150"/>
      <c r="N173" s="151"/>
      <c r="O173" s="51"/>
      <c r="P173" s="51"/>
      <c r="Q173" s="51"/>
      <c r="R173" s="51"/>
      <c r="S173" s="51"/>
      <c r="T173" s="52"/>
      <c r="U173" s="30"/>
      <c r="V173" s="30"/>
      <c r="W173" s="30"/>
      <c r="X173" s="30"/>
      <c r="Y173" s="30"/>
      <c r="Z173" s="30"/>
      <c r="AA173" s="30"/>
      <c r="AB173" s="30"/>
      <c r="AC173" s="30"/>
      <c r="AD173" s="30"/>
      <c r="AE173" s="30"/>
      <c r="AT173" s="18" t="s">
        <v>179</v>
      </c>
      <c r="AU173" s="18" t="s">
        <v>79</v>
      </c>
    </row>
    <row r="174" spans="1:65" s="13" customFormat="1">
      <c r="B174" s="152"/>
      <c r="D174" s="148" t="s">
        <v>181</v>
      </c>
      <c r="E174" s="153" t="s">
        <v>3</v>
      </c>
      <c r="F174" s="154" t="s">
        <v>279</v>
      </c>
      <c r="H174" s="153" t="s">
        <v>3</v>
      </c>
      <c r="L174" s="152"/>
      <c r="M174" s="155"/>
      <c r="N174" s="156"/>
      <c r="O174" s="156"/>
      <c r="P174" s="156"/>
      <c r="Q174" s="156"/>
      <c r="R174" s="156"/>
      <c r="S174" s="156"/>
      <c r="T174" s="157"/>
      <c r="AT174" s="153" t="s">
        <v>181</v>
      </c>
      <c r="AU174" s="153" t="s">
        <v>79</v>
      </c>
      <c r="AV174" s="13" t="s">
        <v>76</v>
      </c>
      <c r="AW174" s="13" t="s">
        <v>31</v>
      </c>
      <c r="AX174" s="13" t="s">
        <v>70</v>
      </c>
      <c r="AY174" s="153" t="s">
        <v>173</v>
      </c>
    </row>
    <row r="175" spans="1:65" s="14" customFormat="1">
      <c r="B175" s="158"/>
      <c r="D175" s="148" t="s">
        <v>181</v>
      </c>
      <c r="E175" s="159" t="s">
        <v>3</v>
      </c>
      <c r="F175" s="160" t="s">
        <v>1069</v>
      </c>
      <c r="H175" s="161">
        <v>5.68</v>
      </c>
      <c r="L175" s="158"/>
      <c r="M175" s="162"/>
      <c r="N175" s="163"/>
      <c r="O175" s="163"/>
      <c r="P175" s="163"/>
      <c r="Q175" s="163"/>
      <c r="R175" s="163"/>
      <c r="S175" s="163"/>
      <c r="T175" s="164"/>
      <c r="AT175" s="159" t="s">
        <v>181</v>
      </c>
      <c r="AU175" s="159" t="s">
        <v>79</v>
      </c>
      <c r="AV175" s="14" t="s">
        <v>79</v>
      </c>
      <c r="AW175" s="14" t="s">
        <v>31</v>
      </c>
      <c r="AX175" s="14" t="s">
        <v>76</v>
      </c>
      <c r="AY175" s="159" t="s">
        <v>173</v>
      </c>
    </row>
    <row r="176" spans="1:65" s="2" customFormat="1" ht="21.75" customHeight="1">
      <c r="A176" s="30"/>
      <c r="B176" s="135"/>
      <c r="C176" s="136" t="s">
        <v>251</v>
      </c>
      <c r="D176" s="136" t="s">
        <v>175</v>
      </c>
      <c r="E176" s="137" t="s">
        <v>281</v>
      </c>
      <c r="F176" s="138" t="s">
        <v>282</v>
      </c>
      <c r="G176" s="139" t="s">
        <v>176</v>
      </c>
      <c r="H176" s="140">
        <v>5.68</v>
      </c>
      <c r="I176" s="141"/>
      <c r="J176" s="141">
        <f>ROUND(I176*H176,2)</f>
        <v>0</v>
      </c>
      <c r="K176" s="138" t="s">
        <v>177</v>
      </c>
      <c r="L176" s="31"/>
      <c r="M176" s="142" t="s">
        <v>3</v>
      </c>
      <c r="N176" s="143" t="s">
        <v>41</v>
      </c>
      <c r="O176" s="144">
        <v>0.14399999999999999</v>
      </c>
      <c r="P176" s="144">
        <f>O176*H176</f>
        <v>0.81791999999999987</v>
      </c>
      <c r="Q176" s="144">
        <v>3.6000000000000001E-5</v>
      </c>
      <c r="R176" s="144">
        <f>Q176*H176</f>
        <v>2.0447999999999999E-4</v>
      </c>
      <c r="S176" s="144">
        <v>0</v>
      </c>
      <c r="T176" s="145">
        <f>S176*H176</f>
        <v>0</v>
      </c>
      <c r="U176" s="30"/>
      <c r="V176" s="30"/>
      <c r="W176" s="30"/>
      <c r="X176" s="30"/>
      <c r="Y176" s="30"/>
      <c r="Z176" s="30"/>
      <c r="AA176" s="30"/>
      <c r="AB176" s="30"/>
      <c r="AC176" s="30"/>
      <c r="AD176" s="30"/>
      <c r="AE176" s="30"/>
      <c r="AR176" s="146" t="s">
        <v>178</v>
      </c>
      <c r="AT176" s="146" t="s">
        <v>175</v>
      </c>
      <c r="AU176" s="146" t="s">
        <v>79</v>
      </c>
      <c r="AY176" s="18" t="s">
        <v>173</v>
      </c>
      <c r="BE176" s="147">
        <f>IF(N176="základní",J176,0)</f>
        <v>0</v>
      </c>
      <c r="BF176" s="147">
        <f>IF(N176="snížená",J176,0)</f>
        <v>0</v>
      </c>
      <c r="BG176" s="147">
        <f>IF(N176="zákl. přenesená",J176,0)</f>
        <v>0</v>
      </c>
      <c r="BH176" s="147">
        <f>IF(N176="sníž. přenesená",J176,0)</f>
        <v>0</v>
      </c>
      <c r="BI176" s="147">
        <f>IF(N176="nulová",J176,0)</f>
        <v>0</v>
      </c>
      <c r="BJ176" s="18" t="s">
        <v>76</v>
      </c>
      <c r="BK176" s="147">
        <f>ROUND(I176*H176,2)</f>
        <v>0</v>
      </c>
      <c r="BL176" s="18" t="s">
        <v>178</v>
      </c>
      <c r="BM176" s="146" t="s">
        <v>1070</v>
      </c>
    </row>
    <row r="177" spans="1:65" s="2" customFormat="1" ht="126.75">
      <c r="A177" s="30"/>
      <c r="B177" s="31"/>
      <c r="C177" s="30"/>
      <c r="D177" s="148" t="s">
        <v>179</v>
      </c>
      <c r="E177" s="30"/>
      <c r="F177" s="149" t="s">
        <v>278</v>
      </c>
      <c r="G177" s="30"/>
      <c r="H177" s="30"/>
      <c r="I177" s="30"/>
      <c r="J177" s="30"/>
      <c r="K177" s="30"/>
      <c r="L177" s="31"/>
      <c r="M177" s="150"/>
      <c r="N177" s="151"/>
      <c r="O177" s="51"/>
      <c r="P177" s="51"/>
      <c r="Q177" s="51"/>
      <c r="R177" s="51"/>
      <c r="S177" s="51"/>
      <c r="T177" s="52"/>
      <c r="U177" s="30"/>
      <c r="V177" s="30"/>
      <c r="W177" s="30"/>
      <c r="X177" s="30"/>
      <c r="Y177" s="30"/>
      <c r="Z177" s="30"/>
      <c r="AA177" s="30"/>
      <c r="AB177" s="30"/>
      <c r="AC177" s="30"/>
      <c r="AD177" s="30"/>
      <c r="AE177" s="30"/>
      <c r="AT177" s="18" t="s">
        <v>179</v>
      </c>
      <c r="AU177" s="18" t="s">
        <v>79</v>
      </c>
    </row>
    <row r="178" spans="1:65" s="14" customFormat="1">
      <c r="B178" s="158"/>
      <c r="D178" s="148" t="s">
        <v>181</v>
      </c>
      <c r="E178" s="159" t="s">
        <v>3</v>
      </c>
      <c r="F178" s="160" t="s">
        <v>1071</v>
      </c>
      <c r="H178" s="161">
        <v>5.68</v>
      </c>
      <c r="L178" s="158"/>
      <c r="M178" s="162"/>
      <c r="N178" s="163"/>
      <c r="O178" s="163"/>
      <c r="P178" s="163"/>
      <c r="Q178" s="163"/>
      <c r="R178" s="163"/>
      <c r="S178" s="163"/>
      <c r="T178" s="164"/>
      <c r="AT178" s="159" t="s">
        <v>181</v>
      </c>
      <c r="AU178" s="159" t="s">
        <v>79</v>
      </c>
      <c r="AV178" s="14" t="s">
        <v>79</v>
      </c>
      <c r="AW178" s="14" t="s">
        <v>31</v>
      </c>
      <c r="AX178" s="14" t="s">
        <v>76</v>
      </c>
      <c r="AY178" s="159" t="s">
        <v>173</v>
      </c>
    </row>
    <row r="179" spans="1:65" s="2" customFormat="1" ht="21.75" customHeight="1">
      <c r="A179" s="30"/>
      <c r="B179" s="135"/>
      <c r="C179" s="136" t="s">
        <v>252</v>
      </c>
      <c r="D179" s="136" t="s">
        <v>175</v>
      </c>
      <c r="E179" s="137" t="s">
        <v>1072</v>
      </c>
      <c r="F179" s="138" t="s">
        <v>1073</v>
      </c>
      <c r="G179" s="139" t="s">
        <v>239</v>
      </c>
      <c r="H179" s="140">
        <v>2.1000000000000001E-2</v>
      </c>
      <c r="I179" s="141"/>
      <c r="J179" s="141">
        <f>ROUND(I179*H179,2)</f>
        <v>0</v>
      </c>
      <c r="K179" s="138" t="s">
        <v>177</v>
      </c>
      <c r="L179" s="31"/>
      <c r="M179" s="142" t="s">
        <v>3</v>
      </c>
      <c r="N179" s="143" t="s">
        <v>41</v>
      </c>
      <c r="O179" s="144">
        <v>40.591000000000001</v>
      </c>
      <c r="P179" s="144">
        <f>O179*H179</f>
        <v>0.85241100000000003</v>
      </c>
      <c r="Q179" s="144">
        <v>1.0382169999999999</v>
      </c>
      <c r="R179" s="144">
        <f>Q179*H179</f>
        <v>2.1802557E-2</v>
      </c>
      <c r="S179" s="144">
        <v>0</v>
      </c>
      <c r="T179" s="145">
        <f>S179*H179</f>
        <v>0</v>
      </c>
      <c r="U179" s="30"/>
      <c r="V179" s="30"/>
      <c r="W179" s="30"/>
      <c r="X179" s="30"/>
      <c r="Y179" s="30"/>
      <c r="Z179" s="30"/>
      <c r="AA179" s="30"/>
      <c r="AB179" s="30"/>
      <c r="AC179" s="30"/>
      <c r="AD179" s="30"/>
      <c r="AE179" s="30"/>
      <c r="AR179" s="146" t="s">
        <v>178</v>
      </c>
      <c r="AT179" s="146" t="s">
        <v>175</v>
      </c>
      <c r="AU179" s="146" t="s">
        <v>79</v>
      </c>
      <c r="AY179" s="18" t="s">
        <v>173</v>
      </c>
      <c r="BE179" s="147">
        <f>IF(N179="základní",J179,0)</f>
        <v>0</v>
      </c>
      <c r="BF179" s="147">
        <f>IF(N179="snížená",J179,0)</f>
        <v>0</v>
      </c>
      <c r="BG179" s="147">
        <f>IF(N179="zákl. přenesená",J179,0)</f>
        <v>0</v>
      </c>
      <c r="BH179" s="147">
        <f>IF(N179="sníž. přenesená",J179,0)</f>
        <v>0</v>
      </c>
      <c r="BI179" s="147">
        <f>IF(N179="nulová",J179,0)</f>
        <v>0</v>
      </c>
      <c r="BJ179" s="18" t="s">
        <v>76</v>
      </c>
      <c r="BK179" s="147">
        <f>ROUND(I179*H179,2)</f>
        <v>0</v>
      </c>
      <c r="BL179" s="18" t="s">
        <v>178</v>
      </c>
      <c r="BM179" s="146" t="s">
        <v>1074</v>
      </c>
    </row>
    <row r="180" spans="1:65" s="2" customFormat="1" ht="107.25">
      <c r="A180" s="30"/>
      <c r="B180" s="31"/>
      <c r="C180" s="30"/>
      <c r="D180" s="148" t="s">
        <v>179</v>
      </c>
      <c r="E180" s="30"/>
      <c r="F180" s="149" t="s">
        <v>286</v>
      </c>
      <c r="G180" s="30"/>
      <c r="H180" s="30"/>
      <c r="I180" s="30"/>
      <c r="J180" s="30"/>
      <c r="K180" s="30"/>
      <c r="L180" s="31"/>
      <c r="M180" s="150"/>
      <c r="N180" s="151"/>
      <c r="O180" s="51"/>
      <c r="P180" s="51"/>
      <c r="Q180" s="51"/>
      <c r="R180" s="51"/>
      <c r="S180" s="51"/>
      <c r="T180" s="52"/>
      <c r="U180" s="30"/>
      <c r="V180" s="30"/>
      <c r="W180" s="30"/>
      <c r="X180" s="30"/>
      <c r="Y180" s="30"/>
      <c r="Z180" s="30"/>
      <c r="AA180" s="30"/>
      <c r="AB180" s="30"/>
      <c r="AC180" s="30"/>
      <c r="AD180" s="30"/>
      <c r="AE180" s="30"/>
      <c r="AT180" s="18" t="s">
        <v>179</v>
      </c>
      <c r="AU180" s="18" t="s">
        <v>79</v>
      </c>
    </row>
    <row r="181" spans="1:65" s="13" customFormat="1">
      <c r="B181" s="152"/>
      <c r="D181" s="148" t="s">
        <v>181</v>
      </c>
      <c r="E181" s="153" t="s">
        <v>3</v>
      </c>
      <c r="F181" s="154" t="s">
        <v>640</v>
      </c>
      <c r="H181" s="153" t="s">
        <v>3</v>
      </c>
      <c r="L181" s="152"/>
      <c r="M181" s="155"/>
      <c r="N181" s="156"/>
      <c r="O181" s="156"/>
      <c r="P181" s="156"/>
      <c r="Q181" s="156"/>
      <c r="R181" s="156"/>
      <c r="S181" s="156"/>
      <c r="T181" s="157"/>
      <c r="AT181" s="153" t="s">
        <v>181</v>
      </c>
      <c r="AU181" s="153" t="s">
        <v>79</v>
      </c>
      <c r="AV181" s="13" t="s">
        <v>76</v>
      </c>
      <c r="AW181" s="13" t="s">
        <v>31</v>
      </c>
      <c r="AX181" s="13" t="s">
        <v>70</v>
      </c>
      <c r="AY181" s="153" t="s">
        <v>173</v>
      </c>
    </row>
    <row r="182" spans="1:65" s="14" customFormat="1">
      <c r="B182" s="158"/>
      <c r="D182" s="148" t="s">
        <v>181</v>
      </c>
      <c r="E182" s="159" t="s">
        <v>3</v>
      </c>
      <c r="F182" s="160" t="s">
        <v>1075</v>
      </c>
      <c r="H182" s="161">
        <v>2.1000000000000001E-2</v>
      </c>
      <c r="L182" s="158"/>
      <c r="M182" s="162"/>
      <c r="N182" s="163"/>
      <c r="O182" s="163"/>
      <c r="P182" s="163"/>
      <c r="Q182" s="163"/>
      <c r="R182" s="163"/>
      <c r="S182" s="163"/>
      <c r="T182" s="164"/>
      <c r="AT182" s="159" t="s">
        <v>181</v>
      </c>
      <c r="AU182" s="159" t="s">
        <v>79</v>
      </c>
      <c r="AV182" s="14" t="s">
        <v>79</v>
      </c>
      <c r="AW182" s="14" t="s">
        <v>31</v>
      </c>
      <c r="AX182" s="14" t="s">
        <v>70</v>
      </c>
      <c r="AY182" s="159" t="s">
        <v>173</v>
      </c>
    </row>
    <row r="183" spans="1:65" s="15" customFormat="1">
      <c r="B183" s="165"/>
      <c r="D183" s="148" t="s">
        <v>181</v>
      </c>
      <c r="E183" s="166" t="s">
        <v>3</v>
      </c>
      <c r="F183" s="167" t="s">
        <v>188</v>
      </c>
      <c r="H183" s="168">
        <v>2.1000000000000001E-2</v>
      </c>
      <c r="L183" s="165"/>
      <c r="M183" s="169"/>
      <c r="N183" s="170"/>
      <c r="O183" s="170"/>
      <c r="P183" s="170"/>
      <c r="Q183" s="170"/>
      <c r="R183" s="170"/>
      <c r="S183" s="170"/>
      <c r="T183" s="171"/>
      <c r="AT183" s="166" t="s">
        <v>181</v>
      </c>
      <c r="AU183" s="166" t="s">
        <v>79</v>
      </c>
      <c r="AV183" s="15" t="s">
        <v>178</v>
      </c>
      <c r="AW183" s="15" t="s">
        <v>31</v>
      </c>
      <c r="AX183" s="15" t="s">
        <v>76</v>
      </c>
      <c r="AY183" s="166" t="s">
        <v>173</v>
      </c>
    </row>
    <row r="184" spans="1:65" s="2" customFormat="1" ht="21.75" customHeight="1">
      <c r="A184" s="30"/>
      <c r="B184" s="135"/>
      <c r="C184" s="136" t="s">
        <v>8</v>
      </c>
      <c r="D184" s="136" t="s">
        <v>175</v>
      </c>
      <c r="E184" s="137" t="s">
        <v>284</v>
      </c>
      <c r="F184" s="138" t="s">
        <v>285</v>
      </c>
      <c r="G184" s="139" t="s">
        <v>239</v>
      </c>
      <c r="H184" s="140">
        <v>0.32400000000000001</v>
      </c>
      <c r="I184" s="141"/>
      <c r="J184" s="141">
        <f>ROUND(I184*H184,2)</f>
        <v>0</v>
      </c>
      <c r="K184" s="138" t="s">
        <v>177</v>
      </c>
      <c r="L184" s="31"/>
      <c r="M184" s="142" t="s">
        <v>3</v>
      </c>
      <c r="N184" s="143" t="s">
        <v>41</v>
      </c>
      <c r="O184" s="144">
        <v>13.507999999999999</v>
      </c>
      <c r="P184" s="144">
        <f>O184*H184</f>
        <v>4.3765919999999996</v>
      </c>
      <c r="Q184" s="144">
        <v>1.0597380000000001</v>
      </c>
      <c r="R184" s="144">
        <f>Q184*H184</f>
        <v>0.34335511200000002</v>
      </c>
      <c r="S184" s="144">
        <v>0</v>
      </c>
      <c r="T184" s="145">
        <f>S184*H184</f>
        <v>0</v>
      </c>
      <c r="U184" s="30"/>
      <c r="V184" s="30"/>
      <c r="W184" s="30"/>
      <c r="X184" s="30"/>
      <c r="Y184" s="30"/>
      <c r="Z184" s="30"/>
      <c r="AA184" s="30"/>
      <c r="AB184" s="30"/>
      <c r="AC184" s="30"/>
      <c r="AD184" s="30"/>
      <c r="AE184" s="30"/>
      <c r="AR184" s="146" t="s">
        <v>178</v>
      </c>
      <c r="AT184" s="146" t="s">
        <v>175</v>
      </c>
      <c r="AU184" s="146" t="s">
        <v>79</v>
      </c>
      <c r="AY184" s="18" t="s">
        <v>173</v>
      </c>
      <c r="BE184" s="147">
        <f>IF(N184="základní",J184,0)</f>
        <v>0</v>
      </c>
      <c r="BF184" s="147">
        <f>IF(N184="snížená",J184,0)</f>
        <v>0</v>
      </c>
      <c r="BG184" s="147">
        <f>IF(N184="zákl. přenesená",J184,0)</f>
        <v>0</v>
      </c>
      <c r="BH184" s="147">
        <f>IF(N184="sníž. přenesená",J184,0)</f>
        <v>0</v>
      </c>
      <c r="BI184" s="147">
        <f>IF(N184="nulová",J184,0)</f>
        <v>0</v>
      </c>
      <c r="BJ184" s="18" t="s">
        <v>76</v>
      </c>
      <c r="BK184" s="147">
        <f>ROUND(I184*H184,2)</f>
        <v>0</v>
      </c>
      <c r="BL184" s="18" t="s">
        <v>178</v>
      </c>
      <c r="BM184" s="146" t="s">
        <v>1076</v>
      </c>
    </row>
    <row r="185" spans="1:65" s="2" customFormat="1" ht="107.25">
      <c r="A185" s="30"/>
      <c r="B185" s="31"/>
      <c r="C185" s="30"/>
      <c r="D185" s="148" t="s">
        <v>179</v>
      </c>
      <c r="E185" s="30"/>
      <c r="F185" s="149" t="s">
        <v>286</v>
      </c>
      <c r="G185" s="30"/>
      <c r="H185" s="30"/>
      <c r="I185" s="30"/>
      <c r="J185" s="30"/>
      <c r="K185" s="30"/>
      <c r="L185" s="31"/>
      <c r="M185" s="150"/>
      <c r="N185" s="151"/>
      <c r="O185" s="51"/>
      <c r="P185" s="51"/>
      <c r="Q185" s="51"/>
      <c r="R185" s="51"/>
      <c r="S185" s="51"/>
      <c r="T185" s="52"/>
      <c r="U185" s="30"/>
      <c r="V185" s="30"/>
      <c r="W185" s="30"/>
      <c r="X185" s="30"/>
      <c r="Y185" s="30"/>
      <c r="Z185" s="30"/>
      <c r="AA185" s="30"/>
      <c r="AB185" s="30"/>
      <c r="AC185" s="30"/>
      <c r="AD185" s="30"/>
      <c r="AE185" s="30"/>
      <c r="AT185" s="18" t="s">
        <v>179</v>
      </c>
      <c r="AU185" s="18" t="s">
        <v>79</v>
      </c>
    </row>
    <row r="186" spans="1:65" s="13" customFormat="1">
      <c r="B186" s="152"/>
      <c r="D186" s="148" t="s">
        <v>181</v>
      </c>
      <c r="E186" s="153" t="s">
        <v>3</v>
      </c>
      <c r="F186" s="154" t="s">
        <v>1077</v>
      </c>
      <c r="H186" s="153" t="s">
        <v>3</v>
      </c>
      <c r="L186" s="152"/>
      <c r="M186" s="155"/>
      <c r="N186" s="156"/>
      <c r="O186" s="156"/>
      <c r="P186" s="156"/>
      <c r="Q186" s="156"/>
      <c r="R186" s="156"/>
      <c r="S186" s="156"/>
      <c r="T186" s="157"/>
      <c r="AT186" s="153" t="s">
        <v>181</v>
      </c>
      <c r="AU186" s="153" t="s">
        <v>79</v>
      </c>
      <c r="AV186" s="13" t="s">
        <v>76</v>
      </c>
      <c r="AW186" s="13" t="s">
        <v>31</v>
      </c>
      <c r="AX186" s="13" t="s">
        <v>70</v>
      </c>
      <c r="AY186" s="153" t="s">
        <v>173</v>
      </c>
    </row>
    <row r="187" spans="1:65" s="14" customFormat="1">
      <c r="B187" s="158"/>
      <c r="D187" s="148" t="s">
        <v>181</v>
      </c>
      <c r="E187" s="159" t="s">
        <v>3</v>
      </c>
      <c r="F187" s="160" t="s">
        <v>1078</v>
      </c>
      <c r="H187" s="161">
        <v>0.32400000000000001</v>
      </c>
      <c r="L187" s="158"/>
      <c r="M187" s="162"/>
      <c r="N187" s="163"/>
      <c r="O187" s="163"/>
      <c r="P187" s="163"/>
      <c r="Q187" s="163"/>
      <c r="R187" s="163"/>
      <c r="S187" s="163"/>
      <c r="T187" s="164"/>
      <c r="AT187" s="159" t="s">
        <v>181</v>
      </c>
      <c r="AU187" s="159" t="s">
        <v>79</v>
      </c>
      <c r="AV187" s="14" t="s">
        <v>79</v>
      </c>
      <c r="AW187" s="14" t="s">
        <v>31</v>
      </c>
      <c r="AX187" s="14" t="s">
        <v>70</v>
      </c>
      <c r="AY187" s="159" t="s">
        <v>173</v>
      </c>
    </row>
    <row r="188" spans="1:65" s="15" customFormat="1">
      <c r="B188" s="165"/>
      <c r="D188" s="148" t="s">
        <v>181</v>
      </c>
      <c r="E188" s="166" t="s">
        <v>3</v>
      </c>
      <c r="F188" s="167" t="s">
        <v>188</v>
      </c>
      <c r="H188" s="168">
        <v>0.32400000000000001</v>
      </c>
      <c r="L188" s="165"/>
      <c r="M188" s="169"/>
      <c r="N188" s="170"/>
      <c r="O188" s="170"/>
      <c r="P188" s="170"/>
      <c r="Q188" s="170"/>
      <c r="R188" s="170"/>
      <c r="S188" s="170"/>
      <c r="T188" s="171"/>
      <c r="AT188" s="166" t="s">
        <v>181</v>
      </c>
      <c r="AU188" s="166" t="s">
        <v>79</v>
      </c>
      <c r="AV188" s="15" t="s">
        <v>178</v>
      </c>
      <c r="AW188" s="15" t="s">
        <v>31</v>
      </c>
      <c r="AX188" s="15" t="s">
        <v>76</v>
      </c>
      <c r="AY188" s="166" t="s">
        <v>173</v>
      </c>
    </row>
    <row r="189" spans="1:65" s="2" customFormat="1" ht="33" customHeight="1">
      <c r="A189" s="30"/>
      <c r="B189" s="135"/>
      <c r="C189" s="136" t="s">
        <v>259</v>
      </c>
      <c r="D189" s="136" t="s">
        <v>175</v>
      </c>
      <c r="E189" s="137" t="s">
        <v>1079</v>
      </c>
      <c r="F189" s="138" t="s">
        <v>1080</v>
      </c>
      <c r="G189" s="139" t="s">
        <v>200</v>
      </c>
      <c r="H189" s="140">
        <v>0.6</v>
      </c>
      <c r="I189" s="141"/>
      <c r="J189" s="141">
        <f>ROUND(I189*H189,2)</f>
        <v>0</v>
      </c>
      <c r="K189" s="138" t="s">
        <v>177</v>
      </c>
      <c r="L189" s="31"/>
      <c r="M189" s="142" t="s">
        <v>3</v>
      </c>
      <c r="N189" s="143" t="s">
        <v>41</v>
      </c>
      <c r="O189" s="144">
        <v>0.69599999999999995</v>
      </c>
      <c r="P189" s="144">
        <f>O189*H189</f>
        <v>0.41759999999999997</v>
      </c>
      <c r="Q189" s="144">
        <v>0</v>
      </c>
      <c r="R189" s="144">
        <f>Q189*H189</f>
        <v>0</v>
      </c>
      <c r="S189" s="144">
        <v>0</v>
      </c>
      <c r="T189" s="145">
        <f>S189*H189</f>
        <v>0</v>
      </c>
      <c r="U189" s="30"/>
      <c r="V189" s="30"/>
      <c r="W189" s="30"/>
      <c r="X189" s="30"/>
      <c r="Y189" s="30"/>
      <c r="Z189" s="30"/>
      <c r="AA189" s="30"/>
      <c r="AB189" s="30"/>
      <c r="AC189" s="30"/>
      <c r="AD189" s="30"/>
      <c r="AE189" s="30"/>
      <c r="AR189" s="146" t="s">
        <v>178</v>
      </c>
      <c r="AT189" s="146" t="s">
        <v>175</v>
      </c>
      <c r="AU189" s="146" t="s">
        <v>79</v>
      </c>
      <c r="AY189" s="18" t="s">
        <v>173</v>
      </c>
      <c r="BE189" s="147">
        <f>IF(N189="základní",J189,0)</f>
        <v>0</v>
      </c>
      <c r="BF189" s="147">
        <f>IF(N189="snížená",J189,0)</f>
        <v>0</v>
      </c>
      <c r="BG189" s="147">
        <f>IF(N189="zákl. přenesená",J189,0)</f>
        <v>0</v>
      </c>
      <c r="BH189" s="147">
        <f>IF(N189="sníž. přenesená",J189,0)</f>
        <v>0</v>
      </c>
      <c r="BI189" s="147">
        <f>IF(N189="nulová",J189,0)</f>
        <v>0</v>
      </c>
      <c r="BJ189" s="18" t="s">
        <v>76</v>
      </c>
      <c r="BK189" s="147">
        <f>ROUND(I189*H189,2)</f>
        <v>0</v>
      </c>
      <c r="BL189" s="18" t="s">
        <v>178</v>
      </c>
      <c r="BM189" s="146" t="s">
        <v>1081</v>
      </c>
    </row>
    <row r="190" spans="1:65" s="2" customFormat="1" ht="126.75">
      <c r="A190" s="30"/>
      <c r="B190" s="31"/>
      <c r="C190" s="30"/>
      <c r="D190" s="148" t="s">
        <v>179</v>
      </c>
      <c r="E190" s="30"/>
      <c r="F190" s="149" t="s">
        <v>274</v>
      </c>
      <c r="G190" s="30"/>
      <c r="H190" s="30"/>
      <c r="I190" s="30"/>
      <c r="J190" s="30"/>
      <c r="K190" s="30"/>
      <c r="L190" s="31"/>
      <c r="M190" s="150"/>
      <c r="N190" s="151"/>
      <c r="O190" s="51"/>
      <c r="P190" s="51"/>
      <c r="Q190" s="51"/>
      <c r="R190" s="51"/>
      <c r="S190" s="51"/>
      <c r="T190" s="52"/>
      <c r="U190" s="30"/>
      <c r="V190" s="30"/>
      <c r="W190" s="30"/>
      <c r="X190" s="30"/>
      <c r="Y190" s="30"/>
      <c r="Z190" s="30"/>
      <c r="AA190" s="30"/>
      <c r="AB190" s="30"/>
      <c r="AC190" s="30"/>
      <c r="AD190" s="30"/>
      <c r="AE190" s="30"/>
      <c r="AT190" s="18" t="s">
        <v>179</v>
      </c>
      <c r="AU190" s="18" t="s">
        <v>79</v>
      </c>
    </row>
    <row r="191" spans="1:65" s="13" customFormat="1">
      <c r="B191" s="152"/>
      <c r="D191" s="148" t="s">
        <v>181</v>
      </c>
      <c r="E191" s="153" t="s">
        <v>3</v>
      </c>
      <c r="F191" s="154" t="s">
        <v>288</v>
      </c>
      <c r="H191" s="153" t="s">
        <v>3</v>
      </c>
      <c r="L191" s="152"/>
      <c r="M191" s="155"/>
      <c r="N191" s="156"/>
      <c r="O191" s="156"/>
      <c r="P191" s="156"/>
      <c r="Q191" s="156"/>
      <c r="R191" s="156"/>
      <c r="S191" s="156"/>
      <c r="T191" s="157"/>
      <c r="AT191" s="153" t="s">
        <v>181</v>
      </c>
      <c r="AU191" s="153" t="s">
        <v>79</v>
      </c>
      <c r="AV191" s="13" t="s">
        <v>76</v>
      </c>
      <c r="AW191" s="13" t="s">
        <v>31</v>
      </c>
      <c r="AX191" s="13" t="s">
        <v>70</v>
      </c>
      <c r="AY191" s="153" t="s">
        <v>173</v>
      </c>
    </row>
    <row r="192" spans="1:65" s="14" customFormat="1">
      <c r="B192" s="158"/>
      <c r="D192" s="148" t="s">
        <v>181</v>
      </c>
      <c r="E192" s="159" t="s">
        <v>3</v>
      </c>
      <c r="F192" s="160" t="s">
        <v>1082</v>
      </c>
      <c r="H192" s="161">
        <v>0.6</v>
      </c>
      <c r="L192" s="158"/>
      <c r="M192" s="162"/>
      <c r="N192" s="163"/>
      <c r="O192" s="163"/>
      <c r="P192" s="163"/>
      <c r="Q192" s="163"/>
      <c r="R192" s="163"/>
      <c r="S192" s="163"/>
      <c r="T192" s="164"/>
      <c r="AT192" s="159" t="s">
        <v>181</v>
      </c>
      <c r="AU192" s="159" t="s">
        <v>79</v>
      </c>
      <c r="AV192" s="14" t="s">
        <v>79</v>
      </c>
      <c r="AW192" s="14" t="s">
        <v>31</v>
      </c>
      <c r="AX192" s="14" t="s">
        <v>70</v>
      </c>
      <c r="AY192" s="159" t="s">
        <v>173</v>
      </c>
    </row>
    <row r="193" spans="1:65" s="15" customFormat="1">
      <c r="B193" s="165"/>
      <c r="D193" s="148" t="s">
        <v>181</v>
      </c>
      <c r="E193" s="166" t="s">
        <v>3</v>
      </c>
      <c r="F193" s="167" t="s">
        <v>188</v>
      </c>
      <c r="H193" s="168">
        <v>0.6</v>
      </c>
      <c r="L193" s="165"/>
      <c r="M193" s="169"/>
      <c r="N193" s="170"/>
      <c r="O193" s="170"/>
      <c r="P193" s="170"/>
      <c r="Q193" s="170"/>
      <c r="R193" s="170"/>
      <c r="S193" s="170"/>
      <c r="T193" s="171"/>
      <c r="AT193" s="166" t="s">
        <v>181</v>
      </c>
      <c r="AU193" s="166" t="s">
        <v>79</v>
      </c>
      <c r="AV193" s="15" t="s">
        <v>178</v>
      </c>
      <c r="AW193" s="15" t="s">
        <v>31</v>
      </c>
      <c r="AX193" s="15" t="s">
        <v>76</v>
      </c>
      <c r="AY193" s="166" t="s">
        <v>173</v>
      </c>
    </row>
    <row r="194" spans="1:65" s="12" customFormat="1" ht="22.9" customHeight="1">
      <c r="B194" s="123"/>
      <c r="D194" s="124" t="s">
        <v>69</v>
      </c>
      <c r="E194" s="133" t="s">
        <v>189</v>
      </c>
      <c r="F194" s="133" t="s">
        <v>289</v>
      </c>
      <c r="J194" s="134">
        <f>BK194</f>
        <v>0</v>
      </c>
      <c r="L194" s="123"/>
      <c r="M194" s="127"/>
      <c r="N194" s="128"/>
      <c r="O194" s="128"/>
      <c r="P194" s="129">
        <f>SUM(P195:P244)</f>
        <v>90.081530000000001</v>
      </c>
      <c r="Q194" s="128"/>
      <c r="R194" s="129">
        <f>SUM(R195:R244)</f>
        <v>25.286869373999998</v>
      </c>
      <c r="S194" s="128"/>
      <c r="T194" s="130">
        <f>SUM(T195:T244)</f>
        <v>0</v>
      </c>
      <c r="AR194" s="124" t="s">
        <v>76</v>
      </c>
      <c r="AT194" s="131" t="s">
        <v>69</v>
      </c>
      <c r="AU194" s="131" t="s">
        <v>76</v>
      </c>
      <c r="AY194" s="124" t="s">
        <v>173</v>
      </c>
      <c r="BK194" s="132">
        <f>SUM(BK195:BK244)</f>
        <v>0</v>
      </c>
    </row>
    <row r="195" spans="1:65" s="2" customFormat="1" ht="21.75" customHeight="1">
      <c r="A195" s="30"/>
      <c r="B195" s="135"/>
      <c r="C195" s="136" t="s">
        <v>264</v>
      </c>
      <c r="D195" s="136" t="s">
        <v>175</v>
      </c>
      <c r="E195" s="137" t="s">
        <v>1083</v>
      </c>
      <c r="F195" s="138" t="s">
        <v>1084</v>
      </c>
      <c r="G195" s="139" t="s">
        <v>293</v>
      </c>
      <c r="H195" s="140">
        <v>60</v>
      </c>
      <c r="I195" s="141"/>
      <c r="J195" s="141">
        <f>ROUND(I195*H195,2)</f>
        <v>0</v>
      </c>
      <c r="K195" s="138" t="s">
        <v>177</v>
      </c>
      <c r="L195" s="31"/>
      <c r="M195" s="142" t="s">
        <v>3</v>
      </c>
      <c r="N195" s="143" t="s">
        <v>41</v>
      </c>
      <c r="O195" s="144">
        <v>0.28000000000000003</v>
      </c>
      <c r="P195" s="144">
        <f>O195*H195</f>
        <v>16.8</v>
      </c>
      <c r="Q195" s="144">
        <v>1.1868E-3</v>
      </c>
      <c r="R195" s="144">
        <f>Q195*H195</f>
        <v>7.1207999999999994E-2</v>
      </c>
      <c r="S195" s="144">
        <v>0</v>
      </c>
      <c r="T195" s="145">
        <f>S195*H195</f>
        <v>0</v>
      </c>
      <c r="U195" s="30"/>
      <c r="V195" s="30"/>
      <c r="W195" s="30"/>
      <c r="X195" s="30"/>
      <c r="Y195" s="30"/>
      <c r="Z195" s="30"/>
      <c r="AA195" s="30"/>
      <c r="AB195" s="30"/>
      <c r="AC195" s="30"/>
      <c r="AD195" s="30"/>
      <c r="AE195" s="30"/>
      <c r="AR195" s="146" t="s">
        <v>178</v>
      </c>
      <c r="AT195" s="146" t="s">
        <v>175</v>
      </c>
      <c r="AU195" s="146" t="s">
        <v>79</v>
      </c>
      <c r="AY195" s="18" t="s">
        <v>173</v>
      </c>
      <c r="BE195" s="147">
        <f>IF(N195="základní",J195,0)</f>
        <v>0</v>
      </c>
      <c r="BF195" s="147">
        <f>IF(N195="snížená",J195,0)</f>
        <v>0</v>
      </c>
      <c r="BG195" s="147">
        <f>IF(N195="zákl. přenesená",J195,0)</f>
        <v>0</v>
      </c>
      <c r="BH195" s="147">
        <f>IF(N195="sníž. přenesená",J195,0)</f>
        <v>0</v>
      </c>
      <c r="BI195" s="147">
        <f>IF(N195="nulová",J195,0)</f>
        <v>0</v>
      </c>
      <c r="BJ195" s="18" t="s">
        <v>76</v>
      </c>
      <c r="BK195" s="147">
        <f>ROUND(I195*H195,2)</f>
        <v>0</v>
      </c>
      <c r="BL195" s="18" t="s">
        <v>178</v>
      </c>
      <c r="BM195" s="146" t="s">
        <v>1085</v>
      </c>
    </row>
    <row r="196" spans="1:65" s="2" customFormat="1" ht="87.75">
      <c r="A196" s="30"/>
      <c r="B196" s="31"/>
      <c r="C196" s="30"/>
      <c r="D196" s="148" t="s">
        <v>179</v>
      </c>
      <c r="E196" s="30"/>
      <c r="F196" s="149" t="s">
        <v>294</v>
      </c>
      <c r="G196" s="30"/>
      <c r="H196" s="30"/>
      <c r="I196" s="30"/>
      <c r="J196" s="30"/>
      <c r="K196" s="30"/>
      <c r="L196" s="31"/>
      <c r="M196" s="150"/>
      <c r="N196" s="151"/>
      <c r="O196" s="51"/>
      <c r="P196" s="51"/>
      <c r="Q196" s="51"/>
      <c r="R196" s="51"/>
      <c r="S196" s="51"/>
      <c r="T196" s="52"/>
      <c r="U196" s="30"/>
      <c r="V196" s="30"/>
      <c r="W196" s="30"/>
      <c r="X196" s="30"/>
      <c r="Y196" s="30"/>
      <c r="Z196" s="30"/>
      <c r="AA196" s="30"/>
      <c r="AB196" s="30"/>
      <c r="AC196" s="30"/>
      <c r="AD196" s="30"/>
      <c r="AE196" s="30"/>
      <c r="AT196" s="18" t="s">
        <v>179</v>
      </c>
      <c r="AU196" s="18" t="s">
        <v>79</v>
      </c>
    </row>
    <row r="197" spans="1:65" s="13" customFormat="1">
      <c r="B197" s="152"/>
      <c r="D197" s="148" t="s">
        <v>181</v>
      </c>
      <c r="E197" s="153" t="s">
        <v>3</v>
      </c>
      <c r="F197" s="154" t="s">
        <v>1038</v>
      </c>
      <c r="H197" s="153" t="s">
        <v>3</v>
      </c>
      <c r="L197" s="152"/>
      <c r="M197" s="155"/>
      <c r="N197" s="156"/>
      <c r="O197" s="156"/>
      <c r="P197" s="156"/>
      <c r="Q197" s="156"/>
      <c r="R197" s="156"/>
      <c r="S197" s="156"/>
      <c r="T197" s="157"/>
      <c r="AT197" s="153" t="s">
        <v>181</v>
      </c>
      <c r="AU197" s="153" t="s">
        <v>79</v>
      </c>
      <c r="AV197" s="13" t="s">
        <v>76</v>
      </c>
      <c r="AW197" s="13" t="s">
        <v>31</v>
      </c>
      <c r="AX197" s="13" t="s">
        <v>70</v>
      </c>
      <c r="AY197" s="153" t="s">
        <v>173</v>
      </c>
    </row>
    <row r="198" spans="1:65" s="13" customFormat="1">
      <c r="B198" s="152"/>
      <c r="D198" s="148" t="s">
        <v>181</v>
      </c>
      <c r="E198" s="153" t="s">
        <v>3</v>
      </c>
      <c r="F198" s="154" t="s">
        <v>1086</v>
      </c>
      <c r="H198" s="153" t="s">
        <v>3</v>
      </c>
      <c r="L198" s="152"/>
      <c r="M198" s="155"/>
      <c r="N198" s="156"/>
      <c r="O198" s="156"/>
      <c r="P198" s="156"/>
      <c r="Q198" s="156"/>
      <c r="R198" s="156"/>
      <c r="S198" s="156"/>
      <c r="T198" s="157"/>
      <c r="AT198" s="153" t="s">
        <v>181</v>
      </c>
      <c r="AU198" s="153" t="s">
        <v>79</v>
      </c>
      <c r="AV198" s="13" t="s">
        <v>76</v>
      </c>
      <c r="AW198" s="13" t="s">
        <v>31</v>
      </c>
      <c r="AX198" s="13" t="s">
        <v>70</v>
      </c>
      <c r="AY198" s="153" t="s">
        <v>173</v>
      </c>
    </row>
    <row r="199" spans="1:65" s="14" customFormat="1">
      <c r="B199" s="158"/>
      <c r="D199" s="148" t="s">
        <v>181</v>
      </c>
      <c r="E199" s="159" t="s">
        <v>3</v>
      </c>
      <c r="F199" s="160" t="s">
        <v>1087</v>
      </c>
      <c r="H199" s="161">
        <v>60</v>
      </c>
      <c r="L199" s="158"/>
      <c r="M199" s="162"/>
      <c r="N199" s="163"/>
      <c r="O199" s="163"/>
      <c r="P199" s="163"/>
      <c r="Q199" s="163"/>
      <c r="R199" s="163"/>
      <c r="S199" s="163"/>
      <c r="T199" s="164"/>
      <c r="AT199" s="159" t="s">
        <v>181</v>
      </c>
      <c r="AU199" s="159" t="s">
        <v>79</v>
      </c>
      <c r="AV199" s="14" t="s">
        <v>79</v>
      </c>
      <c r="AW199" s="14" t="s">
        <v>31</v>
      </c>
      <c r="AX199" s="14" t="s">
        <v>76</v>
      </c>
      <c r="AY199" s="159" t="s">
        <v>173</v>
      </c>
    </row>
    <row r="200" spans="1:65" s="2" customFormat="1" ht="16.5" customHeight="1">
      <c r="A200" s="30"/>
      <c r="B200" s="135"/>
      <c r="C200" s="172" t="s">
        <v>270</v>
      </c>
      <c r="D200" s="172" t="s">
        <v>246</v>
      </c>
      <c r="E200" s="173" t="s">
        <v>1088</v>
      </c>
      <c r="F200" s="174" t="s">
        <v>1089</v>
      </c>
      <c r="G200" s="175" t="s">
        <v>293</v>
      </c>
      <c r="H200" s="176">
        <v>60</v>
      </c>
      <c r="I200" s="177"/>
      <c r="J200" s="177">
        <f>ROUND(I200*H200,2)</f>
        <v>0</v>
      </c>
      <c r="K200" s="174" t="s">
        <v>3</v>
      </c>
      <c r="L200" s="178"/>
      <c r="M200" s="179" t="s">
        <v>3</v>
      </c>
      <c r="N200" s="180" t="s">
        <v>41</v>
      </c>
      <c r="O200" s="144">
        <v>0</v>
      </c>
      <c r="P200" s="144">
        <f>O200*H200</f>
        <v>0</v>
      </c>
      <c r="Q200" s="144">
        <v>4.8700000000000002E-3</v>
      </c>
      <c r="R200" s="144">
        <f>Q200*H200</f>
        <v>0.29220000000000002</v>
      </c>
      <c r="S200" s="144">
        <v>0</v>
      </c>
      <c r="T200" s="145">
        <f>S200*H200</f>
        <v>0</v>
      </c>
      <c r="U200" s="30"/>
      <c r="V200" s="30"/>
      <c r="W200" s="30"/>
      <c r="X200" s="30"/>
      <c r="Y200" s="30"/>
      <c r="Z200" s="30"/>
      <c r="AA200" s="30"/>
      <c r="AB200" s="30"/>
      <c r="AC200" s="30"/>
      <c r="AD200" s="30"/>
      <c r="AE200" s="30"/>
      <c r="AR200" s="146" t="s">
        <v>211</v>
      </c>
      <c r="AT200" s="146" t="s">
        <v>246</v>
      </c>
      <c r="AU200" s="146" t="s">
        <v>79</v>
      </c>
      <c r="AY200" s="18" t="s">
        <v>173</v>
      </c>
      <c r="BE200" s="147">
        <f>IF(N200="základní",J200,0)</f>
        <v>0</v>
      </c>
      <c r="BF200" s="147">
        <f>IF(N200="snížená",J200,0)</f>
        <v>0</v>
      </c>
      <c r="BG200" s="147">
        <f>IF(N200="zákl. přenesená",J200,0)</f>
        <v>0</v>
      </c>
      <c r="BH200" s="147">
        <f>IF(N200="sníž. přenesená",J200,0)</f>
        <v>0</v>
      </c>
      <c r="BI200" s="147">
        <f>IF(N200="nulová",J200,0)</f>
        <v>0</v>
      </c>
      <c r="BJ200" s="18" t="s">
        <v>76</v>
      </c>
      <c r="BK200" s="147">
        <f>ROUND(I200*H200,2)</f>
        <v>0</v>
      </c>
      <c r="BL200" s="18" t="s">
        <v>178</v>
      </c>
      <c r="BM200" s="146" t="s">
        <v>1090</v>
      </c>
    </row>
    <row r="201" spans="1:65" s="2" customFormat="1" ht="16.5" customHeight="1">
      <c r="A201" s="30"/>
      <c r="B201" s="135"/>
      <c r="C201" s="136" t="s">
        <v>271</v>
      </c>
      <c r="D201" s="136" t="s">
        <v>175</v>
      </c>
      <c r="E201" s="137" t="s">
        <v>298</v>
      </c>
      <c r="F201" s="138" t="s">
        <v>299</v>
      </c>
      <c r="G201" s="139" t="s">
        <v>200</v>
      </c>
      <c r="H201" s="140">
        <v>1.5</v>
      </c>
      <c r="I201" s="141"/>
      <c r="J201" s="141">
        <f>ROUND(I201*H201,2)</f>
        <v>0</v>
      </c>
      <c r="K201" s="138" t="s">
        <v>177</v>
      </c>
      <c r="L201" s="31"/>
      <c r="M201" s="142" t="s">
        <v>3</v>
      </c>
      <c r="N201" s="143" t="s">
        <v>41</v>
      </c>
      <c r="O201" s="144">
        <v>2.9790000000000001</v>
      </c>
      <c r="P201" s="144">
        <f>O201*H201</f>
        <v>4.4685000000000006</v>
      </c>
      <c r="Q201" s="144">
        <v>0</v>
      </c>
      <c r="R201" s="144">
        <f>Q201*H201</f>
        <v>0</v>
      </c>
      <c r="S201" s="144">
        <v>0</v>
      </c>
      <c r="T201" s="145">
        <f>S201*H201</f>
        <v>0</v>
      </c>
      <c r="U201" s="30"/>
      <c r="V201" s="30"/>
      <c r="W201" s="30"/>
      <c r="X201" s="30"/>
      <c r="Y201" s="30"/>
      <c r="Z201" s="30"/>
      <c r="AA201" s="30"/>
      <c r="AB201" s="30"/>
      <c r="AC201" s="30"/>
      <c r="AD201" s="30"/>
      <c r="AE201" s="30"/>
      <c r="AR201" s="146" t="s">
        <v>178</v>
      </c>
      <c r="AT201" s="146" t="s">
        <v>175</v>
      </c>
      <c r="AU201" s="146" t="s">
        <v>79</v>
      </c>
      <c r="AY201" s="18" t="s">
        <v>173</v>
      </c>
      <c r="BE201" s="147">
        <f>IF(N201="základní",J201,0)</f>
        <v>0</v>
      </c>
      <c r="BF201" s="147">
        <f>IF(N201="snížená",J201,0)</f>
        <v>0</v>
      </c>
      <c r="BG201" s="147">
        <f>IF(N201="zákl. přenesená",J201,0)</f>
        <v>0</v>
      </c>
      <c r="BH201" s="147">
        <f>IF(N201="sníž. přenesená",J201,0)</f>
        <v>0</v>
      </c>
      <c r="BI201" s="147">
        <f>IF(N201="nulová",J201,0)</f>
        <v>0</v>
      </c>
      <c r="BJ201" s="18" t="s">
        <v>76</v>
      </c>
      <c r="BK201" s="147">
        <f>ROUND(I201*H201,2)</f>
        <v>0</v>
      </c>
      <c r="BL201" s="18" t="s">
        <v>178</v>
      </c>
      <c r="BM201" s="146" t="s">
        <v>1091</v>
      </c>
    </row>
    <row r="202" spans="1:65" s="2" customFormat="1" ht="78">
      <c r="A202" s="30"/>
      <c r="B202" s="31"/>
      <c r="C202" s="30"/>
      <c r="D202" s="148" t="s">
        <v>179</v>
      </c>
      <c r="E202" s="30"/>
      <c r="F202" s="149" t="s">
        <v>300</v>
      </c>
      <c r="G202" s="30"/>
      <c r="H202" s="30"/>
      <c r="I202" s="30"/>
      <c r="J202" s="30"/>
      <c r="K202" s="30"/>
      <c r="L202" s="31"/>
      <c r="M202" s="150"/>
      <c r="N202" s="151"/>
      <c r="O202" s="51"/>
      <c r="P202" s="51"/>
      <c r="Q202" s="51"/>
      <c r="R202" s="51"/>
      <c r="S202" s="51"/>
      <c r="T202" s="52"/>
      <c r="U202" s="30"/>
      <c r="V202" s="30"/>
      <c r="W202" s="30"/>
      <c r="X202" s="30"/>
      <c r="Y202" s="30"/>
      <c r="Z202" s="30"/>
      <c r="AA202" s="30"/>
      <c r="AB202" s="30"/>
      <c r="AC202" s="30"/>
      <c r="AD202" s="30"/>
      <c r="AE202" s="30"/>
      <c r="AT202" s="18" t="s">
        <v>179</v>
      </c>
      <c r="AU202" s="18" t="s">
        <v>79</v>
      </c>
    </row>
    <row r="203" spans="1:65" s="13" customFormat="1">
      <c r="B203" s="152"/>
      <c r="D203" s="148" t="s">
        <v>181</v>
      </c>
      <c r="E203" s="153" t="s">
        <v>3</v>
      </c>
      <c r="F203" s="154" t="s">
        <v>1092</v>
      </c>
      <c r="H203" s="153" t="s">
        <v>3</v>
      </c>
      <c r="L203" s="152"/>
      <c r="M203" s="155"/>
      <c r="N203" s="156"/>
      <c r="O203" s="156"/>
      <c r="P203" s="156"/>
      <c r="Q203" s="156"/>
      <c r="R203" s="156"/>
      <c r="S203" s="156"/>
      <c r="T203" s="157"/>
      <c r="AT203" s="153" t="s">
        <v>181</v>
      </c>
      <c r="AU203" s="153" t="s">
        <v>79</v>
      </c>
      <c r="AV203" s="13" t="s">
        <v>76</v>
      </c>
      <c r="AW203" s="13" t="s">
        <v>31</v>
      </c>
      <c r="AX203" s="13" t="s">
        <v>70</v>
      </c>
      <c r="AY203" s="153" t="s">
        <v>173</v>
      </c>
    </row>
    <row r="204" spans="1:65" s="14" customFormat="1">
      <c r="B204" s="158"/>
      <c r="D204" s="148" t="s">
        <v>181</v>
      </c>
      <c r="E204" s="159" t="s">
        <v>3</v>
      </c>
      <c r="F204" s="160" t="s">
        <v>1093</v>
      </c>
      <c r="H204" s="161">
        <v>1.5</v>
      </c>
      <c r="L204" s="158"/>
      <c r="M204" s="162"/>
      <c r="N204" s="163"/>
      <c r="O204" s="163"/>
      <c r="P204" s="163"/>
      <c r="Q204" s="163"/>
      <c r="R204" s="163"/>
      <c r="S204" s="163"/>
      <c r="T204" s="164"/>
      <c r="AT204" s="159" t="s">
        <v>181</v>
      </c>
      <c r="AU204" s="159" t="s">
        <v>79</v>
      </c>
      <c r="AV204" s="14" t="s">
        <v>79</v>
      </c>
      <c r="AW204" s="14" t="s">
        <v>31</v>
      </c>
      <c r="AX204" s="14" t="s">
        <v>70</v>
      </c>
      <c r="AY204" s="159" t="s">
        <v>173</v>
      </c>
    </row>
    <row r="205" spans="1:65" s="15" customFormat="1">
      <c r="B205" s="165"/>
      <c r="D205" s="148" t="s">
        <v>181</v>
      </c>
      <c r="E205" s="166" t="s">
        <v>3</v>
      </c>
      <c r="F205" s="167" t="s">
        <v>188</v>
      </c>
      <c r="H205" s="168">
        <v>1.5</v>
      </c>
      <c r="L205" s="165"/>
      <c r="M205" s="169"/>
      <c r="N205" s="170"/>
      <c r="O205" s="170"/>
      <c r="P205" s="170"/>
      <c r="Q205" s="170"/>
      <c r="R205" s="170"/>
      <c r="S205" s="170"/>
      <c r="T205" s="171"/>
      <c r="AT205" s="166" t="s">
        <v>181</v>
      </c>
      <c r="AU205" s="166" t="s">
        <v>79</v>
      </c>
      <c r="AV205" s="15" t="s">
        <v>178</v>
      </c>
      <c r="AW205" s="15" t="s">
        <v>31</v>
      </c>
      <c r="AX205" s="15" t="s">
        <v>76</v>
      </c>
      <c r="AY205" s="166" t="s">
        <v>173</v>
      </c>
    </row>
    <row r="206" spans="1:65" s="2" customFormat="1" ht="16.5" customHeight="1">
      <c r="A206" s="30"/>
      <c r="B206" s="135"/>
      <c r="C206" s="136" t="s">
        <v>275</v>
      </c>
      <c r="D206" s="136" t="s">
        <v>175</v>
      </c>
      <c r="E206" s="137" t="s">
        <v>859</v>
      </c>
      <c r="F206" s="138" t="s">
        <v>860</v>
      </c>
      <c r="G206" s="139" t="s">
        <v>176</v>
      </c>
      <c r="H206" s="140">
        <v>6.3959999999999999</v>
      </c>
      <c r="I206" s="141"/>
      <c r="J206" s="141">
        <f>ROUND(I206*H206,2)</f>
        <v>0</v>
      </c>
      <c r="K206" s="138" t="s">
        <v>177</v>
      </c>
      <c r="L206" s="31"/>
      <c r="M206" s="142" t="s">
        <v>3</v>
      </c>
      <c r="N206" s="143" t="s">
        <v>41</v>
      </c>
      <c r="O206" s="144">
        <v>3.14</v>
      </c>
      <c r="P206" s="144">
        <f>O206*H206</f>
        <v>20.08344</v>
      </c>
      <c r="Q206" s="144">
        <v>4.1744200000000002E-2</v>
      </c>
      <c r="R206" s="144">
        <f>Q206*H206</f>
        <v>0.2669959032</v>
      </c>
      <c r="S206" s="144">
        <v>0</v>
      </c>
      <c r="T206" s="145">
        <f>S206*H206</f>
        <v>0</v>
      </c>
      <c r="U206" s="30"/>
      <c r="V206" s="30"/>
      <c r="W206" s="30"/>
      <c r="X206" s="30"/>
      <c r="Y206" s="30"/>
      <c r="Z206" s="30"/>
      <c r="AA206" s="30"/>
      <c r="AB206" s="30"/>
      <c r="AC206" s="30"/>
      <c r="AD206" s="30"/>
      <c r="AE206" s="30"/>
      <c r="AR206" s="146" t="s">
        <v>178</v>
      </c>
      <c r="AT206" s="146" t="s">
        <v>175</v>
      </c>
      <c r="AU206" s="146" t="s">
        <v>79</v>
      </c>
      <c r="AY206" s="18" t="s">
        <v>173</v>
      </c>
      <c r="BE206" s="147">
        <f>IF(N206="základní",J206,0)</f>
        <v>0</v>
      </c>
      <c r="BF206" s="147">
        <f>IF(N206="snížená",J206,0)</f>
        <v>0</v>
      </c>
      <c r="BG206" s="147">
        <f>IF(N206="zákl. přenesená",J206,0)</f>
        <v>0</v>
      </c>
      <c r="BH206" s="147">
        <f>IF(N206="sníž. přenesená",J206,0)</f>
        <v>0</v>
      </c>
      <c r="BI206" s="147">
        <f>IF(N206="nulová",J206,0)</f>
        <v>0</v>
      </c>
      <c r="BJ206" s="18" t="s">
        <v>76</v>
      </c>
      <c r="BK206" s="147">
        <f>ROUND(I206*H206,2)</f>
        <v>0</v>
      </c>
      <c r="BL206" s="18" t="s">
        <v>178</v>
      </c>
      <c r="BM206" s="146" t="s">
        <v>1094</v>
      </c>
    </row>
    <row r="207" spans="1:65" s="2" customFormat="1" ht="360.75">
      <c r="A207" s="30"/>
      <c r="B207" s="31"/>
      <c r="C207" s="30"/>
      <c r="D207" s="148" t="s">
        <v>179</v>
      </c>
      <c r="E207" s="30"/>
      <c r="F207" s="149" t="s">
        <v>862</v>
      </c>
      <c r="G207" s="30"/>
      <c r="H207" s="30"/>
      <c r="I207" s="30"/>
      <c r="J207" s="30"/>
      <c r="K207" s="30"/>
      <c r="L207" s="31"/>
      <c r="M207" s="150"/>
      <c r="N207" s="151"/>
      <c r="O207" s="51"/>
      <c r="P207" s="51"/>
      <c r="Q207" s="51"/>
      <c r="R207" s="51"/>
      <c r="S207" s="51"/>
      <c r="T207" s="52"/>
      <c r="U207" s="30"/>
      <c r="V207" s="30"/>
      <c r="W207" s="30"/>
      <c r="X207" s="30"/>
      <c r="Y207" s="30"/>
      <c r="Z207" s="30"/>
      <c r="AA207" s="30"/>
      <c r="AB207" s="30"/>
      <c r="AC207" s="30"/>
      <c r="AD207" s="30"/>
      <c r="AE207" s="30"/>
      <c r="AT207" s="18" t="s">
        <v>179</v>
      </c>
      <c r="AU207" s="18" t="s">
        <v>79</v>
      </c>
    </row>
    <row r="208" spans="1:65" s="13" customFormat="1">
      <c r="B208" s="152"/>
      <c r="D208" s="148" t="s">
        <v>181</v>
      </c>
      <c r="E208" s="153" t="s">
        <v>3</v>
      </c>
      <c r="F208" s="154" t="s">
        <v>863</v>
      </c>
      <c r="H208" s="153" t="s">
        <v>3</v>
      </c>
      <c r="L208" s="152"/>
      <c r="M208" s="155"/>
      <c r="N208" s="156"/>
      <c r="O208" s="156"/>
      <c r="P208" s="156"/>
      <c r="Q208" s="156"/>
      <c r="R208" s="156"/>
      <c r="S208" s="156"/>
      <c r="T208" s="157"/>
      <c r="AT208" s="153" t="s">
        <v>181</v>
      </c>
      <c r="AU208" s="153" t="s">
        <v>79</v>
      </c>
      <c r="AV208" s="13" t="s">
        <v>76</v>
      </c>
      <c r="AW208" s="13" t="s">
        <v>31</v>
      </c>
      <c r="AX208" s="13" t="s">
        <v>70</v>
      </c>
      <c r="AY208" s="153" t="s">
        <v>173</v>
      </c>
    </row>
    <row r="209" spans="1:65" s="14" customFormat="1">
      <c r="B209" s="158"/>
      <c r="D209" s="148" t="s">
        <v>181</v>
      </c>
      <c r="E209" s="159" t="s">
        <v>3</v>
      </c>
      <c r="F209" s="160" t="s">
        <v>1095</v>
      </c>
      <c r="H209" s="161">
        <v>6.3959999999999999</v>
      </c>
      <c r="L209" s="158"/>
      <c r="M209" s="162"/>
      <c r="N209" s="163"/>
      <c r="O209" s="163"/>
      <c r="P209" s="163"/>
      <c r="Q209" s="163"/>
      <c r="R209" s="163"/>
      <c r="S209" s="163"/>
      <c r="T209" s="164"/>
      <c r="AT209" s="159" t="s">
        <v>181</v>
      </c>
      <c r="AU209" s="159" t="s">
        <v>79</v>
      </c>
      <c r="AV209" s="14" t="s">
        <v>79</v>
      </c>
      <c r="AW209" s="14" t="s">
        <v>31</v>
      </c>
      <c r="AX209" s="14" t="s">
        <v>70</v>
      </c>
      <c r="AY209" s="159" t="s">
        <v>173</v>
      </c>
    </row>
    <row r="210" spans="1:65" s="15" customFormat="1">
      <c r="B210" s="165"/>
      <c r="D210" s="148" t="s">
        <v>181</v>
      </c>
      <c r="E210" s="166" t="s">
        <v>3</v>
      </c>
      <c r="F210" s="167" t="s">
        <v>188</v>
      </c>
      <c r="H210" s="168">
        <v>6.3959999999999999</v>
      </c>
      <c r="L210" s="165"/>
      <c r="M210" s="169"/>
      <c r="N210" s="170"/>
      <c r="O210" s="170"/>
      <c r="P210" s="170"/>
      <c r="Q210" s="170"/>
      <c r="R210" s="170"/>
      <c r="S210" s="170"/>
      <c r="T210" s="171"/>
      <c r="AT210" s="166" t="s">
        <v>181</v>
      </c>
      <c r="AU210" s="166" t="s">
        <v>79</v>
      </c>
      <c r="AV210" s="15" t="s">
        <v>178</v>
      </c>
      <c r="AW210" s="15" t="s">
        <v>31</v>
      </c>
      <c r="AX210" s="15" t="s">
        <v>76</v>
      </c>
      <c r="AY210" s="166" t="s">
        <v>173</v>
      </c>
    </row>
    <row r="211" spans="1:65" s="2" customFormat="1" ht="16.5" customHeight="1">
      <c r="A211" s="30"/>
      <c r="B211" s="135"/>
      <c r="C211" s="136" t="s">
        <v>280</v>
      </c>
      <c r="D211" s="136" t="s">
        <v>175</v>
      </c>
      <c r="E211" s="137" t="s">
        <v>865</v>
      </c>
      <c r="F211" s="138" t="s">
        <v>866</v>
      </c>
      <c r="G211" s="139" t="s">
        <v>176</v>
      </c>
      <c r="H211" s="140">
        <v>6.3959999999999999</v>
      </c>
      <c r="I211" s="141"/>
      <c r="J211" s="141">
        <f>ROUND(I211*H211,2)</f>
        <v>0</v>
      </c>
      <c r="K211" s="138" t="s">
        <v>177</v>
      </c>
      <c r="L211" s="31"/>
      <c r="M211" s="142" t="s">
        <v>3</v>
      </c>
      <c r="N211" s="143" t="s">
        <v>41</v>
      </c>
      <c r="O211" s="144">
        <v>0.45</v>
      </c>
      <c r="P211" s="144">
        <f>O211*H211</f>
        <v>2.8782000000000001</v>
      </c>
      <c r="Q211" s="144">
        <v>1.5E-5</v>
      </c>
      <c r="R211" s="144">
        <f>Q211*H211</f>
        <v>9.5940000000000006E-5</v>
      </c>
      <c r="S211" s="144">
        <v>0</v>
      </c>
      <c r="T211" s="145">
        <f>S211*H211</f>
        <v>0</v>
      </c>
      <c r="U211" s="30"/>
      <c r="V211" s="30"/>
      <c r="W211" s="30"/>
      <c r="X211" s="30"/>
      <c r="Y211" s="30"/>
      <c r="Z211" s="30"/>
      <c r="AA211" s="30"/>
      <c r="AB211" s="30"/>
      <c r="AC211" s="30"/>
      <c r="AD211" s="30"/>
      <c r="AE211" s="30"/>
      <c r="AR211" s="146" t="s">
        <v>178</v>
      </c>
      <c r="AT211" s="146" t="s">
        <v>175</v>
      </c>
      <c r="AU211" s="146" t="s">
        <v>79</v>
      </c>
      <c r="AY211" s="18" t="s">
        <v>173</v>
      </c>
      <c r="BE211" s="147">
        <f>IF(N211="základní",J211,0)</f>
        <v>0</v>
      </c>
      <c r="BF211" s="147">
        <f>IF(N211="snížená",J211,0)</f>
        <v>0</v>
      </c>
      <c r="BG211" s="147">
        <f>IF(N211="zákl. přenesená",J211,0)</f>
        <v>0</v>
      </c>
      <c r="BH211" s="147">
        <f>IF(N211="sníž. přenesená",J211,0)</f>
        <v>0</v>
      </c>
      <c r="BI211" s="147">
        <f>IF(N211="nulová",J211,0)</f>
        <v>0</v>
      </c>
      <c r="BJ211" s="18" t="s">
        <v>76</v>
      </c>
      <c r="BK211" s="147">
        <f>ROUND(I211*H211,2)</f>
        <v>0</v>
      </c>
      <c r="BL211" s="18" t="s">
        <v>178</v>
      </c>
      <c r="BM211" s="146" t="s">
        <v>1096</v>
      </c>
    </row>
    <row r="212" spans="1:65" s="2" customFormat="1" ht="360.75">
      <c r="A212" s="30"/>
      <c r="B212" s="31"/>
      <c r="C212" s="30"/>
      <c r="D212" s="148" t="s">
        <v>179</v>
      </c>
      <c r="E212" s="30"/>
      <c r="F212" s="149" t="s">
        <v>862</v>
      </c>
      <c r="G212" s="30"/>
      <c r="H212" s="30"/>
      <c r="I212" s="30"/>
      <c r="J212" s="30"/>
      <c r="K212" s="30"/>
      <c r="L212" s="31"/>
      <c r="M212" s="150"/>
      <c r="N212" s="151"/>
      <c r="O212" s="51"/>
      <c r="P212" s="51"/>
      <c r="Q212" s="51"/>
      <c r="R212" s="51"/>
      <c r="S212" s="51"/>
      <c r="T212" s="52"/>
      <c r="U212" s="30"/>
      <c r="V212" s="30"/>
      <c r="W212" s="30"/>
      <c r="X212" s="30"/>
      <c r="Y212" s="30"/>
      <c r="Z212" s="30"/>
      <c r="AA212" s="30"/>
      <c r="AB212" s="30"/>
      <c r="AC212" s="30"/>
      <c r="AD212" s="30"/>
      <c r="AE212" s="30"/>
      <c r="AT212" s="18" t="s">
        <v>179</v>
      </c>
      <c r="AU212" s="18" t="s">
        <v>79</v>
      </c>
    </row>
    <row r="213" spans="1:65" s="14" customFormat="1">
      <c r="B213" s="158"/>
      <c r="D213" s="148" t="s">
        <v>181</v>
      </c>
      <c r="E213" s="159" t="s">
        <v>3</v>
      </c>
      <c r="F213" s="160" t="s">
        <v>1097</v>
      </c>
      <c r="H213" s="161">
        <v>6.3959999999999999</v>
      </c>
      <c r="L213" s="158"/>
      <c r="M213" s="162"/>
      <c r="N213" s="163"/>
      <c r="O213" s="163"/>
      <c r="P213" s="163"/>
      <c r="Q213" s="163"/>
      <c r="R213" s="163"/>
      <c r="S213" s="163"/>
      <c r="T213" s="164"/>
      <c r="AT213" s="159" t="s">
        <v>181</v>
      </c>
      <c r="AU213" s="159" t="s">
        <v>79</v>
      </c>
      <c r="AV213" s="14" t="s">
        <v>79</v>
      </c>
      <c r="AW213" s="14" t="s">
        <v>31</v>
      </c>
      <c r="AX213" s="14" t="s">
        <v>70</v>
      </c>
      <c r="AY213" s="159" t="s">
        <v>173</v>
      </c>
    </row>
    <row r="214" spans="1:65" s="15" customFormat="1">
      <c r="B214" s="165"/>
      <c r="D214" s="148" t="s">
        <v>181</v>
      </c>
      <c r="E214" s="166" t="s">
        <v>3</v>
      </c>
      <c r="F214" s="167" t="s">
        <v>188</v>
      </c>
      <c r="H214" s="168">
        <v>6.3959999999999999</v>
      </c>
      <c r="L214" s="165"/>
      <c r="M214" s="169"/>
      <c r="N214" s="170"/>
      <c r="O214" s="170"/>
      <c r="P214" s="170"/>
      <c r="Q214" s="170"/>
      <c r="R214" s="170"/>
      <c r="S214" s="170"/>
      <c r="T214" s="171"/>
      <c r="AT214" s="166" t="s">
        <v>181</v>
      </c>
      <c r="AU214" s="166" t="s">
        <v>79</v>
      </c>
      <c r="AV214" s="15" t="s">
        <v>178</v>
      </c>
      <c r="AW214" s="15" t="s">
        <v>31</v>
      </c>
      <c r="AX214" s="15" t="s">
        <v>76</v>
      </c>
      <c r="AY214" s="166" t="s">
        <v>173</v>
      </c>
    </row>
    <row r="215" spans="1:65" s="2" customFormat="1" ht="21.75" customHeight="1">
      <c r="A215" s="30"/>
      <c r="B215" s="135"/>
      <c r="C215" s="136" t="s">
        <v>283</v>
      </c>
      <c r="D215" s="136" t="s">
        <v>175</v>
      </c>
      <c r="E215" s="137" t="s">
        <v>308</v>
      </c>
      <c r="F215" s="138" t="s">
        <v>309</v>
      </c>
      <c r="G215" s="139" t="s">
        <v>239</v>
      </c>
      <c r="H215" s="140">
        <v>0.13900000000000001</v>
      </c>
      <c r="I215" s="141"/>
      <c r="J215" s="141">
        <f>ROUND(I215*H215,2)</f>
        <v>0</v>
      </c>
      <c r="K215" s="138" t="s">
        <v>177</v>
      </c>
      <c r="L215" s="31"/>
      <c r="M215" s="142" t="s">
        <v>3</v>
      </c>
      <c r="N215" s="143" t="s">
        <v>41</v>
      </c>
      <c r="O215" s="144">
        <v>47.35</v>
      </c>
      <c r="P215" s="144">
        <f>O215*H215</f>
        <v>6.5816500000000007</v>
      </c>
      <c r="Q215" s="144">
        <v>1.0487652000000001</v>
      </c>
      <c r="R215" s="144">
        <f>Q215*H215</f>
        <v>0.14577836280000003</v>
      </c>
      <c r="S215" s="144">
        <v>0</v>
      </c>
      <c r="T215" s="145">
        <f>S215*H215</f>
        <v>0</v>
      </c>
      <c r="U215" s="30"/>
      <c r="V215" s="30"/>
      <c r="W215" s="30"/>
      <c r="X215" s="30"/>
      <c r="Y215" s="30"/>
      <c r="Z215" s="30"/>
      <c r="AA215" s="30"/>
      <c r="AB215" s="30"/>
      <c r="AC215" s="30"/>
      <c r="AD215" s="30"/>
      <c r="AE215" s="30"/>
      <c r="AR215" s="146" t="s">
        <v>178</v>
      </c>
      <c r="AT215" s="146" t="s">
        <v>175</v>
      </c>
      <c r="AU215" s="146" t="s">
        <v>79</v>
      </c>
      <c r="AY215" s="18" t="s">
        <v>173</v>
      </c>
      <c r="BE215" s="147">
        <f>IF(N215="základní",J215,0)</f>
        <v>0</v>
      </c>
      <c r="BF215" s="147">
        <f>IF(N215="snížená",J215,0)</f>
        <v>0</v>
      </c>
      <c r="BG215" s="147">
        <f>IF(N215="zákl. přenesená",J215,0)</f>
        <v>0</v>
      </c>
      <c r="BH215" s="147">
        <f>IF(N215="sníž. přenesená",J215,0)</f>
        <v>0</v>
      </c>
      <c r="BI215" s="147">
        <f>IF(N215="nulová",J215,0)</f>
        <v>0</v>
      </c>
      <c r="BJ215" s="18" t="s">
        <v>76</v>
      </c>
      <c r="BK215" s="147">
        <f>ROUND(I215*H215,2)</f>
        <v>0</v>
      </c>
      <c r="BL215" s="18" t="s">
        <v>178</v>
      </c>
      <c r="BM215" s="146" t="s">
        <v>1098</v>
      </c>
    </row>
    <row r="216" spans="1:65" s="2" customFormat="1" ht="175.5">
      <c r="A216" s="30"/>
      <c r="B216" s="31"/>
      <c r="C216" s="30"/>
      <c r="D216" s="148" t="s">
        <v>179</v>
      </c>
      <c r="E216" s="30"/>
      <c r="F216" s="149" t="s">
        <v>310</v>
      </c>
      <c r="G216" s="30"/>
      <c r="H216" s="30"/>
      <c r="I216" s="30"/>
      <c r="J216" s="30"/>
      <c r="K216" s="30"/>
      <c r="L216" s="31"/>
      <c r="M216" s="150"/>
      <c r="N216" s="151"/>
      <c r="O216" s="51"/>
      <c r="P216" s="51"/>
      <c r="Q216" s="51"/>
      <c r="R216" s="51"/>
      <c r="S216" s="51"/>
      <c r="T216" s="52"/>
      <c r="U216" s="30"/>
      <c r="V216" s="30"/>
      <c r="W216" s="30"/>
      <c r="X216" s="30"/>
      <c r="Y216" s="30"/>
      <c r="Z216" s="30"/>
      <c r="AA216" s="30"/>
      <c r="AB216" s="30"/>
      <c r="AC216" s="30"/>
      <c r="AD216" s="30"/>
      <c r="AE216" s="30"/>
      <c r="AT216" s="18" t="s">
        <v>179</v>
      </c>
      <c r="AU216" s="18" t="s">
        <v>79</v>
      </c>
    </row>
    <row r="217" spans="1:65" s="14" customFormat="1">
      <c r="B217" s="158"/>
      <c r="D217" s="148" t="s">
        <v>181</v>
      </c>
      <c r="E217" s="159" t="s">
        <v>3</v>
      </c>
      <c r="F217" s="160" t="s">
        <v>1099</v>
      </c>
      <c r="H217" s="161">
        <v>0.13900000000000001</v>
      </c>
      <c r="L217" s="158"/>
      <c r="M217" s="162"/>
      <c r="N217" s="163"/>
      <c r="O217" s="163"/>
      <c r="P217" s="163"/>
      <c r="Q217" s="163"/>
      <c r="R217" s="163"/>
      <c r="S217" s="163"/>
      <c r="T217" s="164"/>
      <c r="AT217" s="159" t="s">
        <v>181</v>
      </c>
      <c r="AU217" s="159" t="s">
        <v>79</v>
      </c>
      <c r="AV217" s="14" t="s">
        <v>79</v>
      </c>
      <c r="AW217" s="14" t="s">
        <v>31</v>
      </c>
      <c r="AX217" s="14" t="s">
        <v>76</v>
      </c>
      <c r="AY217" s="159" t="s">
        <v>173</v>
      </c>
    </row>
    <row r="218" spans="1:65" s="2" customFormat="1" ht="21.75" customHeight="1">
      <c r="A218" s="30"/>
      <c r="B218" s="135"/>
      <c r="C218" s="136" t="s">
        <v>287</v>
      </c>
      <c r="D218" s="136" t="s">
        <v>175</v>
      </c>
      <c r="E218" s="137" t="s">
        <v>1100</v>
      </c>
      <c r="F218" s="138" t="s">
        <v>1101</v>
      </c>
      <c r="G218" s="139" t="s">
        <v>200</v>
      </c>
      <c r="H218" s="140">
        <v>3.5</v>
      </c>
      <c r="I218" s="141"/>
      <c r="J218" s="141">
        <f>ROUND(I218*H218,2)</f>
        <v>0</v>
      </c>
      <c r="K218" s="138" t="s">
        <v>177</v>
      </c>
      <c r="L218" s="31"/>
      <c r="M218" s="142" t="s">
        <v>3</v>
      </c>
      <c r="N218" s="143" t="s">
        <v>41</v>
      </c>
      <c r="O218" s="144">
        <v>0.81200000000000006</v>
      </c>
      <c r="P218" s="144">
        <f>O218*H218</f>
        <v>2.8420000000000001</v>
      </c>
      <c r="Q218" s="144">
        <v>0</v>
      </c>
      <c r="R218" s="144">
        <f>Q218*H218</f>
        <v>0</v>
      </c>
      <c r="S218" s="144">
        <v>0</v>
      </c>
      <c r="T218" s="145">
        <f>S218*H218</f>
        <v>0</v>
      </c>
      <c r="U218" s="30"/>
      <c r="V218" s="30"/>
      <c r="W218" s="30"/>
      <c r="X218" s="30"/>
      <c r="Y218" s="30"/>
      <c r="Z218" s="30"/>
      <c r="AA218" s="30"/>
      <c r="AB218" s="30"/>
      <c r="AC218" s="30"/>
      <c r="AD218" s="30"/>
      <c r="AE218" s="30"/>
      <c r="AR218" s="146" t="s">
        <v>178</v>
      </c>
      <c r="AT218" s="146" t="s">
        <v>175</v>
      </c>
      <c r="AU218" s="146" t="s">
        <v>79</v>
      </c>
      <c r="AY218" s="18" t="s">
        <v>173</v>
      </c>
      <c r="BE218" s="147">
        <f>IF(N218="základní",J218,0)</f>
        <v>0</v>
      </c>
      <c r="BF218" s="147">
        <f>IF(N218="snížená",J218,0)</f>
        <v>0</v>
      </c>
      <c r="BG218" s="147">
        <f>IF(N218="zákl. přenesená",J218,0)</f>
        <v>0</v>
      </c>
      <c r="BH218" s="147">
        <f>IF(N218="sníž. přenesená",J218,0)</f>
        <v>0</v>
      </c>
      <c r="BI218" s="147">
        <f>IF(N218="nulová",J218,0)</f>
        <v>0</v>
      </c>
      <c r="BJ218" s="18" t="s">
        <v>76</v>
      </c>
      <c r="BK218" s="147">
        <f>ROUND(I218*H218,2)</f>
        <v>0</v>
      </c>
      <c r="BL218" s="18" t="s">
        <v>178</v>
      </c>
      <c r="BM218" s="146" t="s">
        <v>1102</v>
      </c>
    </row>
    <row r="219" spans="1:65" s="2" customFormat="1" ht="224.25">
      <c r="A219" s="30"/>
      <c r="B219" s="31"/>
      <c r="C219" s="30"/>
      <c r="D219" s="148" t="s">
        <v>179</v>
      </c>
      <c r="E219" s="30"/>
      <c r="F219" s="149" t="s">
        <v>1103</v>
      </c>
      <c r="G219" s="30"/>
      <c r="H219" s="30"/>
      <c r="I219" s="30"/>
      <c r="J219" s="30"/>
      <c r="K219" s="30"/>
      <c r="L219" s="31"/>
      <c r="M219" s="150"/>
      <c r="N219" s="151"/>
      <c r="O219" s="51"/>
      <c r="P219" s="51"/>
      <c r="Q219" s="51"/>
      <c r="R219" s="51"/>
      <c r="S219" s="51"/>
      <c r="T219" s="52"/>
      <c r="U219" s="30"/>
      <c r="V219" s="30"/>
      <c r="W219" s="30"/>
      <c r="X219" s="30"/>
      <c r="Y219" s="30"/>
      <c r="Z219" s="30"/>
      <c r="AA219" s="30"/>
      <c r="AB219" s="30"/>
      <c r="AC219" s="30"/>
      <c r="AD219" s="30"/>
      <c r="AE219" s="30"/>
      <c r="AT219" s="18" t="s">
        <v>179</v>
      </c>
      <c r="AU219" s="18" t="s">
        <v>79</v>
      </c>
    </row>
    <row r="220" spans="1:65" s="13" customFormat="1">
      <c r="B220" s="152"/>
      <c r="D220" s="148" t="s">
        <v>181</v>
      </c>
      <c r="E220" s="153" t="s">
        <v>3</v>
      </c>
      <c r="F220" s="154" t="s">
        <v>1104</v>
      </c>
      <c r="H220" s="153" t="s">
        <v>3</v>
      </c>
      <c r="L220" s="152"/>
      <c r="M220" s="155"/>
      <c r="N220" s="156"/>
      <c r="O220" s="156"/>
      <c r="P220" s="156"/>
      <c r="Q220" s="156"/>
      <c r="R220" s="156"/>
      <c r="S220" s="156"/>
      <c r="T220" s="157"/>
      <c r="AT220" s="153" t="s">
        <v>181</v>
      </c>
      <c r="AU220" s="153" t="s">
        <v>79</v>
      </c>
      <c r="AV220" s="13" t="s">
        <v>76</v>
      </c>
      <c r="AW220" s="13" t="s">
        <v>31</v>
      </c>
      <c r="AX220" s="13" t="s">
        <v>70</v>
      </c>
      <c r="AY220" s="153" t="s">
        <v>173</v>
      </c>
    </row>
    <row r="221" spans="1:65" s="14" customFormat="1">
      <c r="B221" s="158"/>
      <c r="D221" s="148" t="s">
        <v>181</v>
      </c>
      <c r="E221" s="159" t="s">
        <v>3</v>
      </c>
      <c r="F221" s="160" t="s">
        <v>1105</v>
      </c>
      <c r="H221" s="161">
        <v>3.5</v>
      </c>
      <c r="L221" s="158"/>
      <c r="M221" s="162"/>
      <c r="N221" s="163"/>
      <c r="O221" s="163"/>
      <c r="P221" s="163"/>
      <c r="Q221" s="163"/>
      <c r="R221" s="163"/>
      <c r="S221" s="163"/>
      <c r="T221" s="164"/>
      <c r="AT221" s="159" t="s">
        <v>181</v>
      </c>
      <c r="AU221" s="159" t="s">
        <v>79</v>
      </c>
      <c r="AV221" s="14" t="s">
        <v>79</v>
      </c>
      <c r="AW221" s="14" t="s">
        <v>31</v>
      </c>
      <c r="AX221" s="14" t="s">
        <v>76</v>
      </c>
      <c r="AY221" s="159" t="s">
        <v>173</v>
      </c>
    </row>
    <row r="222" spans="1:65" s="2" customFormat="1" ht="21.75" customHeight="1">
      <c r="A222" s="30"/>
      <c r="B222" s="135"/>
      <c r="C222" s="136" t="s">
        <v>290</v>
      </c>
      <c r="D222" s="136" t="s">
        <v>175</v>
      </c>
      <c r="E222" s="137" t="s">
        <v>1106</v>
      </c>
      <c r="F222" s="138" t="s">
        <v>1107</v>
      </c>
      <c r="G222" s="139" t="s">
        <v>176</v>
      </c>
      <c r="H222" s="140">
        <v>17.760000000000002</v>
      </c>
      <c r="I222" s="141"/>
      <c r="J222" s="141">
        <f>ROUND(I222*H222,2)</f>
        <v>0</v>
      </c>
      <c r="K222" s="138" t="s">
        <v>177</v>
      </c>
      <c r="L222" s="31"/>
      <c r="M222" s="142" t="s">
        <v>3</v>
      </c>
      <c r="N222" s="143" t="s">
        <v>41</v>
      </c>
      <c r="O222" s="144">
        <v>0.54600000000000004</v>
      </c>
      <c r="P222" s="144">
        <f>O222*H222</f>
        <v>9.6969600000000025</v>
      </c>
      <c r="Q222" s="144">
        <v>3.7377999999999999E-3</v>
      </c>
      <c r="R222" s="144">
        <f>Q222*H222</f>
        <v>6.6383328000000005E-2</v>
      </c>
      <c r="S222" s="144">
        <v>0</v>
      </c>
      <c r="T222" s="145">
        <f>S222*H222</f>
        <v>0</v>
      </c>
      <c r="U222" s="30"/>
      <c r="V222" s="30"/>
      <c r="W222" s="30"/>
      <c r="X222" s="30"/>
      <c r="Y222" s="30"/>
      <c r="Z222" s="30"/>
      <c r="AA222" s="30"/>
      <c r="AB222" s="30"/>
      <c r="AC222" s="30"/>
      <c r="AD222" s="30"/>
      <c r="AE222" s="30"/>
      <c r="AR222" s="146" t="s">
        <v>178</v>
      </c>
      <c r="AT222" s="146" t="s">
        <v>175</v>
      </c>
      <c r="AU222" s="146" t="s">
        <v>79</v>
      </c>
      <c r="AY222" s="18" t="s">
        <v>173</v>
      </c>
      <c r="BE222" s="147">
        <f>IF(N222="základní",J222,0)</f>
        <v>0</v>
      </c>
      <c r="BF222" s="147">
        <f>IF(N222="snížená",J222,0)</f>
        <v>0</v>
      </c>
      <c r="BG222" s="147">
        <f>IF(N222="zákl. přenesená",J222,0)</f>
        <v>0</v>
      </c>
      <c r="BH222" s="147">
        <f>IF(N222="sníž. přenesená",J222,0)</f>
        <v>0</v>
      </c>
      <c r="BI222" s="147">
        <f>IF(N222="nulová",J222,0)</f>
        <v>0</v>
      </c>
      <c r="BJ222" s="18" t="s">
        <v>76</v>
      </c>
      <c r="BK222" s="147">
        <f>ROUND(I222*H222,2)</f>
        <v>0</v>
      </c>
      <c r="BL222" s="18" t="s">
        <v>178</v>
      </c>
      <c r="BM222" s="146" t="s">
        <v>1108</v>
      </c>
    </row>
    <row r="223" spans="1:65" s="2" customFormat="1" ht="321.75">
      <c r="A223" s="30"/>
      <c r="B223" s="31"/>
      <c r="C223" s="30"/>
      <c r="D223" s="148" t="s">
        <v>179</v>
      </c>
      <c r="E223" s="30"/>
      <c r="F223" s="149" t="s">
        <v>1109</v>
      </c>
      <c r="G223" s="30"/>
      <c r="H223" s="30"/>
      <c r="I223" s="30"/>
      <c r="J223" s="30"/>
      <c r="K223" s="30"/>
      <c r="L223" s="31"/>
      <c r="M223" s="150"/>
      <c r="N223" s="151"/>
      <c r="O223" s="51"/>
      <c r="P223" s="51"/>
      <c r="Q223" s="51"/>
      <c r="R223" s="51"/>
      <c r="S223" s="51"/>
      <c r="T223" s="52"/>
      <c r="U223" s="30"/>
      <c r="V223" s="30"/>
      <c r="W223" s="30"/>
      <c r="X223" s="30"/>
      <c r="Y223" s="30"/>
      <c r="Z223" s="30"/>
      <c r="AA223" s="30"/>
      <c r="AB223" s="30"/>
      <c r="AC223" s="30"/>
      <c r="AD223" s="30"/>
      <c r="AE223" s="30"/>
      <c r="AT223" s="18" t="s">
        <v>179</v>
      </c>
      <c r="AU223" s="18" t="s">
        <v>79</v>
      </c>
    </row>
    <row r="224" spans="1:65" s="13" customFormat="1">
      <c r="B224" s="152"/>
      <c r="D224" s="148" t="s">
        <v>181</v>
      </c>
      <c r="E224" s="153" t="s">
        <v>3</v>
      </c>
      <c r="F224" s="154" t="s">
        <v>1110</v>
      </c>
      <c r="H224" s="153" t="s">
        <v>3</v>
      </c>
      <c r="L224" s="152"/>
      <c r="M224" s="155"/>
      <c r="N224" s="156"/>
      <c r="O224" s="156"/>
      <c r="P224" s="156"/>
      <c r="Q224" s="156"/>
      <c r="R224" s="156"/>
      <c r="S224" s="156"/>
      <c r="T224" s="157"/>
      <c r="AT224" s="153" t="s">
        <v>181</v>
      </c>
      <c r="AU224" s="153" t="s">
        <v>79</v>
      </c>
      <c r="AV224" s="13" t="s">
        <v>76</v>
      </c>
      <c r="AW224" s="13" t="s">
        <v>31</v>
      </c>
      <c r="AX224" s="13" t="s">
        <v>70</v>
      </c>
      <c r="AY224" s="153" t="s">
        <v>173</v>
      </c>
    </row>
    <row r="225" spans="1:65" s="14" customFormat="1">
      <c r="B225" s="158"/>
      <c r="D225" s="148" t="s">
        <v>181</v>
      </c>
      <c r="E225" s="159" t="s">
        <v>3</v>
      </c>
      <c r="F225" s="160" t="s">
        <v>1111</v>
      </c>
      <c r="H225" s="161">
        <v>17.760000000000002</v>
      </c>
      <c r="L225" s="158"/>
      <c r="M225" s="162"/>
      <c r="N225" s="163"/>
      <c r="O225" s="163"/>
      <c r="P225" s="163"/>
      <c r="Q225" s="163"/>
      <c r="R225" s="163"/>
      <c r="S225" s="163"/>
      <c r="T225" s="164"/>
      <c r="AT225" s="159" t="s">
        <v>181</v>
      </c>
      <c r="AU225" s="159" t="s">
        <v>79</v>
      </c>
      <c r="AV225" s="14" t="s">
        <v>79</v>
      </c>
      <c r="AW225" s="14" t="s">
        <v>31</v>
      </c>
      <c r="AX225" s="14" t="s">
        <v>76</v>
      </c>
      <c r="AY225" s="159" t="s">
        <v>173</v>
      </c>
    </row>
    <row r="226" spans="1:65" s="2" customFormat="1" ht="21.75" customHeight="1">
      <c r="A226" s="30"/>
      <c r="B226" s="135"/>
      <c r="C226" s="136" t="s">
        <v>297</v>
      </c>
      <c r="D226" s="136" t="s">
        <v>175</v>
      </c>
      <c r="E226" s="137" t="s">
        <v>1112</v>
      </c>
      <c r="F226" s="138" t="s">
        <v>1113</v>
      </c>
      <c r="G226" s="139" t="s">
        <v>176</v>
      </c>
      <c r="H226" s="140">
        <v>17.16</v>
      </c>
      <c r="I226" s="141"/>
      <c r="J226" s="141">
        <f>ROUND(I226*H226,2)</f>
        <v>0</v>
      </c>
      <c r="K226" s="138" t="s">
        <v>177</v>
      </c>
      <c r="L226" s="31"/>
      <c r="M226" s="142" t="s">
        <v>3</v>
      </c>
      <c r="N226" s="143" t="s">
        <v>41</v>
      </c>
      <c r="O226" s="144">
        <v>0.223</v>
      </c>
      <c r="P226" s="144">
        <f>O226*H226</f>
        <v>3.8266800000000001</v>
      </c>
      <c r="Q226" s="144">
        <v>3.6000000000000001E-5</v>
      </c>
      <c r="R226" s="144">
        <f>Q226*H226</f>
        <v>6.1775999999999997E-4</v>
      </c>
      <c r="S226" s="144">
        <v>0</v>
      </c>
      <c r="T226" s="145">
        <f>S226*H226</f>
        <v>0</v>
      </c>
      <c r="U226" s="30"/>
      <c r="V226" s="30"/>
      <c r="W226" s="30"/>
      <c r="X226" s="30"/>
      <c r="Y226" s="30"/>
      <c r="Z226" s="30"/>
      <c r="AA226" s="30"/>
      <c r="AB226" s="30"/>
      <c r="AC226" s="30"/>
      <c r="AD226" s="30"/>
      <c r="AE226" s="30"/>
      <c r="AR226" s="146" t="s">
        <v>178</v>
      </c>
      <c r="AT226" s="146" t="s">
        <v>175</v>
      </c>
      <c r="AU226" s="146" t="s">
        <v>79</v>
      </c>
      <c r="AY226" s="18" t="s">
        <v>173</v>
      </c>
      <c r="BE226" s="147">
        <f>IF(N226="základní",J226,0)</f>
        <v>0</v>
      </c>
      <c r="BF226" s="147">
        <f>IF(N226="snížená",J226,0)</f>
        <v>0</v>
      </c>
      <c r="BG226" s="147">
        <f>IF(N226="zákl. přenesená",J226,0)</f>
        <v>0</v>
      </c>
      <c r="BH226" s="147">
        <f>IF(N226="sníž. přenesená",J226,0)</f>
        <v>0</v>
      </c>
      <c r="BI226" s="147">
        <f>IF(N226="nulová",J226,0)</f>
        <v>0</v>
      </c>
      <c r="BJ226" s="18" t="s">
        <v>76</v>
      </c>
      <c r="BK226" s="147">
        <f>ROUND(I226*H226,2)</f>
        <v>0</v>
      </c>
      <c r="BL226" s="18" t="s">
        <v>178</v>
      </c>
      <c r="BM226" s="146" t="s">
        <v>1114</v>
      </c>
    </row>
    <row r="227" spans="1:65" s="2" customFormat="1" ht="321.75">
      <c r="A227" s="30"/>
      <c r="B227" s="31"/>
      <c r="C227" s="30"/>
      <c r="D227" s="148" t="s">
        <v>179</v>
      </c>
      <c r="E227" s="30"/>
      <c r="F227" s="149" t="s">
        <v>1109</v>
      </c>
      <c r="G227" s="30"/>
      <c r="H227" s="30"/>
      <c r="I227" s="30"/>
      <c r="J227" s="30"/>
      <c r="K227" s="30"/>
      <c r="L227" s="31"/>
      <c r="M227" s="150"/>
      <c r="N227" s="151"/>
      <c r="O227" s="51"/>
      <c r="P227" s="51"/>
      <c r="Q227" s="51"/>
      <c r="R227" s="51"/>
      <c r="S227" s="51"/>
      <c r="T227" s="52"/>
      <c r="U227" s="30"/>
      <c r="V227" s="30"/>
      <c r="W227" s="30"/>
      <c r="X227" s="30"/>
      <c r="Y227" s="30"/>
      <c r="Z227" s="30"/>
      <c r="AA227" s="30"/>
      <c r="AB227" s="30"/>
      <c r="AC227" s="30"/>
      <c r="AD227" s="30"/>
      <c r="AE227" s="30"/>
      <c r="AT227" s="18" t="s">
        <v>179</v>
      </c>
      <c r="AU227" s="18" t="s">
        <v>79</v>
      </c>
    </row>
    <row r="228" spans="1:65" s="13" customFormat="1">
      <c r="B228" s="152"/>
      <c r="D228" s="148" t="s">
        <v>181</v>
      </c>
      <c r="E228" s="153" t="s">
        <v>3</v>
      </c>
      <c r="F228" s="154" t="s">
        <v>1115</v>
      </c>
      <c r="H228" s="153" t="s">
        <v>3</v>
      </c>
      <c r="L228" s="152"/>
      <c r="M228" s="155"/>
      <c r="N228" s="156"/>
      <c r="O228" s="156"/>
      <c r="P228" s="156"/>
      <c r="Q228" s="156"/>
      <c r="R228" s="156"/>
      <c r="S228" s="156"/>
      <c r="T228" s="157"/>
      <c r="AT228" s="153" t="s">
        <v>181</v>
      </c>
      <c r="AU228" s="153" t="s">
        <v>79</v>
      </c>
      <c r="AV228" s="13" t="s">
        <v>76</v>
      </c>
      <c r="AW228" s="13" t="s">
        <v>31</v>
      </c>
      <c r="AX228" s="13" t="s">
        <v>70</v>
      </c>
      <c r="AY228" s="153" t="s">
        <v>173</v>
      </c>
    </row>
    <row r="229" spans="1:65" s="14" customFormat="1">
      <c r="B229" s="158"/>
      <c r="D229" s="148" t="s">
        <v>181</v>
      </c>
      <c r="E229" s="159" t="s">
        <v>3</v>
      </c>
      <c r="F229" s="160" t="s">
        <v>1116</v>
      </c>
      <c r="H229" s="161">
        <v>17.16</v>
      </c>
      <c r="L229" s="158"/>
      <c r="M229" s="162"/>
      <c r="N229" s="163"/>
      <c r="O229" s="163"/>
      <c r="P229" s="163"/>
      <c r="Q229" s="163"/>
      <c r="R229" s="163"/>
      <c r="S229" s="163"/>
      <c r="T229" s="164"/>
      <c r="AT229" s="159" t="s">
        <v>181</v>
      </c>
      <c r="AU229" s="159" t="s">
        <v>79</v>
      </c>
      <c r="AV229" s="14" t="s">
        <v>79</v>
      </c>
      <c r="AW229" s="14" t="s">
        <v>31</v>
      </c>
      <c r="AX229" s="14" t="s">
        <v>76</v>
      </c>
      <c r="AY229" s="159" t="s">
        <v>173</v>
      </c>
    </row>
    <row r="230" spans="1:65" s="2" customFormat="1" ht="33" customHeight="1">
      <c r="A230" s="30"/>
      <c r="B230" s="135"/>
      <c r="C230" s="136" t="s">
        <v>301</v>
      </c>
      <c r="D230" s="136" t="s">
        <v>175</v>
      </c>
      <c r="E230" s="137" t="s">
        <v>1117</v>
      </c>
      <c r="F230" s="138" t="s">
        <v>1118</v>
      </c>
      <c r="G230" s="139" t="s">
        <v>239</v>
      </c>
      <c r="H230" s="140">
        <v>0.11</v>
      </c>
      <c r="I230" s="141"/>
      <c r="J230" s="141">
        <f>ROUND(I230*H230,2)</f>
        <v>0</v>
      </c>
      <c r="K230" s="138" t="s">
        <v>177</v>
      </c>
      <c r="L230" s="31"/>
      <c r="M230" s="142" t="s">
        <v>3</v>
      </c>
      <c r="N230" s="143" t="s">
        <v>41</v>
      </c>
      <c r="O230" s="144">
        <v>14.91</v>
      </c>
      <c r="P230" s="144">
        <f>O230*H230</f>
        <v>1.6401000000000001</v>
      </c>
      <c r="Q230" s="144">
        <v>1.059728</v>
      </c>
      <c r="R230" s="144">
        <f>Q230*H230</f>
        <v>0.11657008000000001</v>
      </c>
      <c r="S230" s="144">
        <v>0</v>
      </c>
      <c r="T230" s="145">
        <f>S230*H230</f>
        <v>0</v>
      </c>
      <c r="U230" s="30"/>
      <c r="V230" s="30"/>
      <c r="W230" s="30"/>
      <c r="X230" s="30"/>
      <c r="Y230" s="30"/>
      <c r="Z230" s="30"/>
      <c r="AA230" s="30"/>
      <c r="AB230" s="30"/>
      <c r="AC230" s="30"/>
      <c r="AD230" s="30"/>
      <c r="AE230" s="30"/>
      <c r="AR230" s="146" t="s">
        <v>178</v>
      </c>
      <c r="AT230" s="146" t="s">
        <v>175</v>
      </c>
      <c r="AU230" s="146" t="s">
        <v>79</v>
      </c>
      <c r="AY230" s="18" t="s">
        <v>173</v>
      </c>
      <c r="BE230" s="147">
        <f>IF(N230="základní",J230,0)</f>
        <v>0</v>
      </c>
      <c r="BF230" s="147">
        <f>IF(N230="snížená",J230,0)</f>
        <v>0</v>
      </c>
      <c r="BG230" s="147">
        <f>IF(N230="zákl. přenesená",J230,0)</f>
        <v>0</v>
      </c>
      <c r="BH230" s="147">
        <f>IF(N230="sníž. přenesená",J230,0)</f>
        <v>0</v>
      </c>
      <c r="BI230" s="147">
        <f>IF(N230="nulová",J230,0)</f>
        <v>0</v>
      </c>
      <c r="BJ230" s="18" t="s">
        <v>76</v>
      </c>
      <c r="BK230" s="147">
        <f>ROUND(I230*H230,2)</f>
        <v>0</v>
      </c>
      <c r="BL230" s="18" t="s">
        <v>178</v>
      </c>
      <c r="BM230" s="146" t="s">
        <v>1119</v>
      </c>
    </row>
    <row r="231" spans="1:65" s="2" customFormat="1" ht="136.5">
      <c r="A231" s="30"/>
      <c r="B231" s="31"/>
      <c r="C231" s="30"/>
      <c r="D231" s="148" t="s">
        <v>179</v>
      </c>
      <c r="E231" s="30"/>
      <c r="F231" s="149" t="s">
        <v>886</v>
      </c>
      <c r="G231" s="30"/>
      <c r="H231" s="30"/>
      <c r="I231" s="30"/>
      <c r="J231" s="30"/>
      <c r="K231" s="30"/>
      <c r="L231" s="31"/>
      <c r="M231" s="150"/>
      <c r="N231" s="151"/>
      <c r="O231" s="51"/>
      <c r="P231" s="51"/>
      <c r="Q231" s="51"/>
      <c r="R231" s="51"/>
      <c r="S231" s="51"/>
      <c r="T231" s="52"/>
      <c r="U231" s="30"/>
      <c r="V231" s="30"/>
      <c r="W231" s="30"/>
      <c r="X231" s="30"/>
      <c r="Y231" s="30"/>
      <c r="Z231" s="30"/>
      <c r="AA231" s="30"/>
      <c r="AB231" s="30"/>
      <c r="AC231" s="30"/>
      <c r="AD231" s="30"/>
      <c r="AE231" s="30"/>
      <c r="AT231" s="18" t="s">
        <v>179</v>
      </c>
      <c r="AU231" s="18" t="s">
        <v>79</v>
      </c>
    </row>
    <row r="232" spans="1:65" s="13" customFormat="1">
      <c r="B232" s="152"/>
      <c r="D232" s="148" t="s">
        <v>181</v>
      </c>
      <c r="E232" s="153" t="s">
        <v>3</v>
      </c>
      <c r="F232" s="154" t="s">
        <v>1104</v>
      </c>
      <c r="H232" s="153" t="s">
        <v>3</v>
      </c>
      <c r="L232" s="152"/>
      <c r="M232" s="155"/>
      <c r="N232" s="156"/>
      <c r="O232" s="156"/>
      <c r="P232" s="156"/>
      <c r="Q232" s="156"/>
      <c r="R232" s="156"/>
      <c r="S232" s="156"/>
      <c r="T232" s="157"/>
      <c r="AT232" s="153" t="s">
        <v>181</v>
      </c>
      <c r="AU232" s="153" t="s">
        <v>79</v>
      </c>
      <c r="AV232" s="13" t="s">
        <v>76</v>
      </c>
      <c r="AW232" s="13" t="s">
        <v>31</v>
      </c>
      <c r="AX232" s="13" t="s">
        <v>70</v>
      </c>
      <c r="AY232" s="153" t="s">
        <v>173</v>
      </c>
    </row>
    <row r="233" spans="1:65" s="14" customFormat="1">
      <c r="B233" s="158"/>
      <c r="D233" s="148" t="s">
        <v>181</v>
      </c>
      <c r="E233" s="159" t="s">
        <v>3</v>
      </c>
      <c r="F233" s="160" t="s">
        <v>1120</v>
      </c>
      <c r="H233" s="161">
        <v>0.11</v>
      </c>
      <c r="L233" s="158"/>
      <c r="M233" s="162"/>
      <c r="N233" s="163"/>
      <c r="O233" s="163"/>
      <c r="P233" s="163"/>
      <c r="Q233" s="163"/>
      <c r="R233" s="163"/>
      <c r="S233" s="163"/>
      <c r="T233" s="164"/>
      <c r="AT233" s="159" t="s">
        <v>181</v>
      </c>
      <c r="AU233" s="159" t="s">
        <v>79</v>
      </c>
      <c r="AV233" s="14" t="s">
        <v>79</v>
      </c>
      <c r="AW233" s="14" t="s">
        <v>31</v>
      </c>
      <c r="AX233" s="14" t="s">
        <v>70</v>
      </c>
      <c r="AY233" s="159" t="s">
        <v>173</v>
      </c>
    </row>
    <row r="234" spans="1:65" s="15" customFormat="1">
      <c r="B234" s="165"/>
      <c r="D234" s="148" t="s">
        <v>181</v>
      </c>
      <c r="E234" s="166" t="s">
        <v>3</v>
      </c>
      <c r="F234" s="167" t="s">
        <v>188</v>
      </c>
      <c r="H234" s="168">
        <v>0.11</v>
      </c>
      <c r="L234" s="165"/>
      <c r="M234" s="169"/>
      <c r="N234" s="170"/>
      <c r="O234" s="170"/>
      <c r="P234" s="170"/>
      <c r="Q234" s="170"/>
      <c r="R234" s="170"/>
      <c r="S234" s="170"/>
      <c r="T234" s="171"/>
      <c r="AT234" s="166" t="s">
        <v>181</v>
      </c>
      <c r="AU234" s="166" t="s">
        <v>79</v>
      </c>
      <c r="AV234" s="15" t="s">
        <v>178</v>
      </c>
      <c r="AW234" s="15" t="s">
        <v>31</v>
      </c>
      <c r="AX234" s="15" t="s">
        <v>76</v>
      </c>
      <c r="AY234" s="166" t="s">
        <v>173</v>
      </c>
    </row>
    <row r="235" spans="1:65" s="2" customFormat="1" ht="21.75" customHeight="1">
      <c r="A235" s="30"/>
      <c r="B235" s="135"/>
      <c r="C235" s="136" t="s">
        <v>307</v>
      </c>
      <c r="D235" s="136" t="s">
        <v>175</v>
      </c>
      <c r="E235" s="137" t="s">
        <v>314</v>
      </c>
      <c r="F235" s="138" t="s">
        <v>315</v>
      </c>
      <c r="G235" s="139" t="s">
        <v>293</v>
      </c>
      <c r="H235" s="140">
        <v>4</v>
      </c>
      <c r="I235" s="141"/>
      <c r="J235" s="141">
        <f>ROUND(I235*H235,2)</f>
        <v>0</v>
      </c>
      <c r="K235" s="138" t="s">
        <v>177</v>
      </c>
      <c r="L235" s="31"/>
      <c r="M235" s="142" t="s">
        <v>3</v>
      </c>
      <c r="N235" s="143" t="s">
        <v>41</v>
      </c>
      <c r="O235" s="144">
        <v>5.3159999999999998</v>
      </c>
      <c r="P235" s="144">
        <f>O235*H235</f>
        <v>21.263999999999999</v>
      </c>
      <c r="Q235" s="144">
        <v>0.34075499999999997</v>
      </c>
      <c r="R235" s="144">
        <f>Q235*H235</f>
        <v>1.3630199999999999</v>
      </c>
      <c r="S235" s="144">
        <v>0</v>
      </c>
      <c r="T235" s="145">
        <f>S235*H235</f>
        <v>0</v>
      </c>
      <c r="U235" s="30"/>
      <c r="V235" s="30"/>
      <c r="W235" s="30"/>
      <c r="X235" s="30"/>
      <c r="Y235" s="30"/>
      <c r="Z235" s="30"/>
      <c r="AA235" s="30"/>
      <c r="AB235" s="30"/>
      <c r="AC235" s="30"/>
      <c r="AD235" s="30"/>
      <c r="AE235" s="30"/>
      <c r="AR235" s="146" t="s">
        <v>178</v>
      </c>
      <c r="AT235" s="146" t="s">
        <v>175</v>
      </c>
      <c r="AU235" s="146" t="s">
        <v>79</v>
      </c>
      <c r="AY235" s="18" t="s">
        <v>173</v>
      </c>
      <c r="BE235" s="147">
        <f>IF(N235="základní",J235,0)</f>
        <v>0</v>
      </c>
      <c r="BF235" s="147">
        <f>IF(N235="snížená",J235,0)</f>
        <v>0</v>
      </c>
      <c r="BG235" s="147">
        <f>IF(N235="zákl. přenesená",J235,0)</f>
        <v>0</v>
      </c>
      <c r="BH235" s="147">
        <f>IF(N235="sníž. přenesená",J235,0)</f>
        <v>0</v>
      </c>
      <c r="BI235" s="147">
        <f>IF(N235="nulová",J235,0)</f>
        <v>0</v>
      </c>
      <c r="BJ235" s="18" t="s">
        <v>76</v>
      </c>
      <c r="BK235" s="147">
        <f>ROUND(I235*H235,2)</f>
        <v>0</v>
      </c>
      <c r="BL235" s="18" t="s">
        <v>178</v>
      </c>
      <c r="BM235" s="146" t="s">
        <v>1121</v>
      </c>
    </row>
    <row r="236" spans="1:65" s="2" customFormat="1" ht="243.75">
      <c r="A236" s="30"/>
      <c r="B236" s="31"/>
      <c r="C236" s="30"/>
      <c r="D236" s="148" t="s">
        <v>179</v>
      </c>
      <c r="E236" s="30"/>
      <c r="F236" s="149" t="s">
        <v>316</v>
      </c>
      <c r="G236" s="30"/>
      <c r="H236" s="30"/>
      <c r="I236" s="30"/>
      <c r="J236" s="30"/>
      <c r="K236" s="30"/>
      <c r="L236" s="31"/>
      <c r="M236" s="150"/>
      <c r="N236" s="151"/>
      <c r="O236" s="51"/>
      <c r="P236" s="51"/>
      <c r="Q236" s="51"/>
      <c r="R236" s="51"/>
      <c r="S236" s="51"/>
      <c r="T236" s="52"/>
      <c r="U236" s="30"/>
      <c r="V236" s="30"/>
      <c r="W236" s="30"/>
      <c r="X236" s="30"/>
      <c r="Y236" s="30"/>
      <c r="Z236" s="30"/>
      <c r="AA236" s="30"/>
      <c r="AB236" s="30"/>
      <c r="AC236" s="30"/>
      <c r="AD236" s="30"/>
      <c r="AE236" s="30"/>
      <c r="AT236" s="18" t="s">
        <v>179</v>
      </c>
      <c r="AU236" s="18" t="s">
        <v>79</v>
      </c>
    </row>
    <row r="237" spans="1:65" s="13" customFormat="1">
      <c r="B237" s="152"/>
      <c r="D237" s="148" t="s">
        <v>181</v>
      </c>
      <c r="E237" s="153" t="s">
        <v>3</v>
      </c>
      <c r="F237" s="154" t="s">
        <v>1122</v>
      </c>
      <c r="H237" s="153" t="s">
        <v>3</v>
      </c>
      <c r="L237" s="152"/>
      <c r="M237" s="155"/>
      <c r="N237" s="156"/>
      <c r="O237" s="156"/>
      <c r="P237" s="156"/>
      <c r="Q237" s="156"/>
      <c r="R237" s="156"/>
      <c r="S237" s="156"/>
      <c r="T237" s="157"/>
      <c r="AT237" s="153" t="s">
        <v>181</v>
      </c>
      <c r="AU237" s="153" t="s">
        <v>79</v>
      </c>
      <c r="AV237" s="13" t="s">
        <v>76</v>
      </c>
      <c r="AW237" s="13" t="s">
        <v>31</v>
      </c>
      <c r="AX237" s="13" t="s">
        <v>70</v>
      </c>
      <c r="AY237" s="153" t="s">
        <v>173</v>
      </c>
    </row>
    <row r="238" spans="1:65" s="14" customFormat="1">
      <c r="B238" s="158"/>
      <c r="D238" s="148" t="s">
        <v>181</v>
      </c>
      <c r="E238" s="159" t="s">
        <v>3</v>
      </c>
      <c r="F238" s="160" t="s">
        <v>318</v>
      </c>
      <c r="H238" s="161">
        <v>4</v>
      </c>
      <c r="L238" s="158"/>
      <c r="M238" s="162"/>
      <c r="N238" s="163"/>
      <c r="O238" s="163"/>
      <c r="P238" s="163"/>
      <c r="Q238" s="163"/>
      <c r="R238" s="163"/>
      <c r="S238" s="163"/>
      <c r="T238" s="164"/>
      <c r="AT238" s="159" t="s">
        <v>181</v>
      </c>
      <c r="AU238" s="159" t="s">
        <v>79</v>
      </c>
      <c r="AV238" s="14" t="s">
        <v>79</v>
      </c>
      <c r="AW238" s="14" t="s">
        <v>31</v>
      </c>
      <c r="AX238" s="14" t="s">
        <v>76</v>
      </c>
      <c r="AY238" s="159" t="s">
        <v>173</v>
      </c>
    </row>
    <row r="239" spans="1:65" s="2" customFormat="1" ht="16.5" customHeight="1">
      <c r="A239" s="30"/>
      <c r="B239" s="135"/>
      <c r="C239" s="172" t="s">
        <v>311</v>
      </c>
      <c r="D239" s="172" t="s">
        <v>246</v>
      </c>
      <c r="E239" s="173" t="s">
        <v>1123</v>
      </c>
      <c r="F239" s="174" t="s">
        <v>1124</v>
      </c>
      <c r="G239" s="175" t="s">
        <v>293</v>
      </c>
      <c r="H239" s="176">
        <v>3</v>
      </c>
      <c r="I239" s="177"/>
      <c r="J239" s="177">
        <f>ROUND(I239*H239,2)</f>
        <v>0</v>
      </c>
      <c r="K239" s="174" t="s">
        <v>177</v>
      </c>
      <c r="L239" s="178"/>
      <c r="M239" s="179" t="s">
        <v>3</v>
      </c>
      <c r="N239" s="180" t="s">
        <v>41</v>
      </c>
      <c r="O239" s="144">
        <v>0</v>
      </c>
      <c r="P239" s="144">
        <f>O239*H239</f>
        <v>0</v>
      </c>
      <c r="Q239" s="144">
        <v>5.9379999999999997</v>
      </c>
      <c r="R239" s="144">
        <f>Q239*H239</f>
        <v>17.814</v>
      </c>
      <c r="S239" s="144">
        <v>0</v>
      </c>
      <c r="T239" s="145">
        <f>S239*H239</f>
        <v>0</v>
      </c>
      <c r="U239" s="30"/>
      <c r="V239" s="30"/>
      <c r="W239" s="30"/>
      <c r="X239" s="30"/>
      <c r="Y239" s="30"/>
      <c r="Z239" s="30"/>
      <c r="AA239" s="30"/>
      <c r="AB239" s="30"/>
      <c r="AC239" s="30"/>
      <c r="AD239" s="30"/>
      <c r="AE239" s="30"/>
      <c r="AR239" s="146" t="s">
        <v>211</v>
      </c>
      <c r="AT239" s="146" t="s">
        <v>246</v>
      </c>
      <c r="AU239" s="146" t="s">
        <v>79</v>
      </c>
      <c r="AY239" s="18" t="s">
        <v>173</v>
      </c>
      <c r="BE239" s="147">
        <f>IF(N239="základní",J239,0)</f>
        <v>0</v>
      </c>
      <c r="BF239" s="147">
        <f>IF(N239="snížená",J239,0)</f>
        <v>0</v>
      </c>
      <c r="BG239" s="147">
        <f>IF(N239="zákl. přenesená",J239,0)</f>
        <v>0</v>
      </c>
      <c r="BH239" s="147">
        <f>IF(N239="sníž. přenesená",J239,0)</f>
        <v>0</v>
      </c>
      <c r="BI239" s="147">
        <f>IF(N239="nulová",J239,0)</f>
        <v>0</v>
      </c>
      <c r="BJ239" s="18" t="s">
        <v>76</v>
      </c>
      <c r="BK239" s="147">
        <f>ROUND(I239*H239,2)</f>
        <v>0</v>
      </c>
      <c r="BL239" s="18" t="s">
        <v>178</v>
      </c>
      <c r="BM239" s="146" t="s">
        <v>1125</v>
      </c>
    </row>
    <row r="240" spans="1:65" s="13" customFormat="1">
      <c r="B240" s="152"/>
      <c r="D240" s="148" t="s">
        <v>181</v>
      </c>
      <c r="E240" s="153" t="s">
        <v>3</v>
      </c>
      <c r="F240" s="154" t="s">
        <v>1126</v>
      </c>
      <c r="H240" s="153" t="s">
        <v>3</v>
      </c>
      <c r="L240" s="152"/>
      <c r="M240" s="155"/>
      <c r="N240" s="156"/>
      <c r="O240" s="156"/>
      <c r="P240" s="156"/>
      <c r="Q240" s="156"/>
      <c r="R240" s="156"/>
      <c r="S240" s="156"/>
      <c r="T240" s="157"/>
      <c r="AT240" s="153" t="s">
        <v>181</v>
      </c>
      <c r="AU240" s="153" t="s">
        <v>79</v>
      </c>
      <c r="AV240" s="13" t="s">
        <v>76</v>
      </c>
      <c r="AW240" s="13" t="s">
        <v>31</v>
      </c>
      <c r="AX240" s="13" t="s">
        <v>70</v>
      </c>
      <c r="AY240" s="153" t="s">
        <v>173</v>
      </c>
    </row>
    <row r="241" spans="1:65" s="14" customFormat="1">
      <c r="B241" s="158"/>
      <c r="D241" s="148" t="s">
        <v>181</v>
      </c>
      <c r="E241" s="159" t="s">
        <v>3</v>
      </c>
      <c r="F241" s="160" t="s">
        <v>1127</v>
      </c>
      <c r="H241" s="161">
        <v>3</v>
      </c>
      <c r="L241" s="158"/>
      <c r="M241" s="162"/>
      <c r="N241" s="163"/>
      <c r="O241" s="163"/>
      <c r="P241" s="163"/>
      <c r="Q241" s="163"/>
      <c r="R241" s="163"/>
      <c r="S241" s="163"/>
      <c r="T241" s="164"/>
      <c r="AT241" s="159" t="s">
        <v>181</v>
      </c>
      <c r="AU241" s="159" t="s">
        <v>79</v>
      </c>
      <c r="AV241" s="14" t="s">
        <v>79</v>
      </c>
      <c r="AW241" s="14" t="s">
        <v>31</v>
      </c>
      <c r="AX241" s="14" t="s">
        <v>76</v>
      </c>
      <c r="AY241" s="159" t="s">
        <v>173</v>
      </c>
    </row>
    <row r="242" spans="1:65" s="2" customFormat="1" ht="16.5" customHeight="1">
      <c r="A242" s="30"/>
      <c r="B242" s="135"/>
      <c r="C242" s="172" t="s">
        <v>312</v>
      </c>
      <c r="D242" s="172" t="s">
        <v>246</v>
      </c>
      <c r="E242" s="173" t="s">
        <v>1128</v>
      </c>
      <c r="F242" s="174" t="s">
        <v>1129</v>
      </c>
      <c r="G242" s="175" t="s">
        <v>293</v>
      </c>
      <c r="H242" s="176">
        <v>1</v>
      </c>
      <c r="I242" s="177"/>
      <c r="J242" s="177">
        <f>ROUND(I242*H242,2)</f>
        <v>0</v>
      </c>
      <c r="K242" s="174" t="s">
        <v>177</v>
      </c>
      <c r="L242" s="178"/>
      <c r="M242" s="179" t="s">
        <v>3</v>
      </c>
      <c r="N242" s="180" t="s">
        <v>41</v>
      </c>
      <c r="O242" s="144">
        <v>0</v>
      </c>
      <c r="P242" s="144">
        <f>O242*H242</f>
        <v>0</v>
      </c>
      <c r="Q242" s="144">
        <v>5.15</v>
      </c>
      <c r="R242" s="144">
        <f>Q242*H242</f>
        <v>5.15</v>
      </c>
      <c r="S242" s="144">
        <v>0</v>
      </c>
      <c r="T242" s="145">
        <f>S242*H242</f>
        <v>0</v>
      </c>
      <c r="U242" s="30"/>
      <c r="V242" s="30"/>
      <c r="W242" s="30"/>
      <c r="X242" s="30"/>
      <c r="Y242" s="30"/>
      <c r="Z242" s="30"/>
      <c r="AA242" s="30"/>
      <c r="AB242" s="30"/>
      <c r="AC242" s="30"/>
      <c r="AD242" s="30"/>
      <c r="AE242" s="30"/>
      <c r="AR242" s="146" t="s">
        <v>211</v>
      </c>
      <c r="AT242" s="146" t="s">
        <v>246</v>
      </c>
      <c r="AU242" s="146" t="s">
        <v>79</v>
      </c>
      <c r="AY242" s="18" t="s">
        <v>173</v>
      </c>
      <c r="BE242" s="147">
        <f>IF(N242="základní",J242,0)</f>
        <v>0</v>
      </c>
      <c r="BF242" s="147">
        <f>IF(N242="snížená",J242,0)</f>
        <v>0</v>
      </c>
      <c r="BG242" s="147">
        <f>IF(N242="zákl. přenesená",J242,0)</f>
        <v>0</v>
      </c>
      <c r="BH242" s="147">
        <f>IF(N242="sníž. přenesená",J242,0)</f>
        <v>0</v>
      </c>
      <c r="BI242" s="147">
        <f>IF(N242="nulová",J242,0)</f>
        <v>0</v>
      </c>
      <c r="BJ242" s="18" t="s">
        <v>76</v>
      </c>
      <c r="BK242" s="147">
        <f>ROUND(I242*H242,2)</f>
        <v>0</v>
      </c>
      <c r="BL242" s="18" t="s">
        <v>178</v>
      </c>
      <c r="BM242" s="146" t="s">
        <v>1130</v>
      </c>
    </row>
    <row r="243" spans="1:65" s="13" customFormat="1">
      <c r="B243" s="152"/>
      <c r="D243" s="148" t="s">
        <v>181</v>
      </c>
      <c r="E243" s="153" t="s">
        <v>3</v>
      </c>
      <c r="F243" s="154" t="s">
        <v>1126</v>
      </c>
      <c r="H243" s="153" t="s">
        <v>3</v>
      </c>
      <c r="L243" s="152"/>
      <c r="M243" s="155"/>
      <c r="N243" s="156"/>
      <c r="O243" s="156"/>
      <c r="P243" s="156"/>
      <c r="Q243" s="156"/>
      <c r="R243" s="156"/>
      <c r="S243" s="156"/>
      <c r="T243" s="157"/>
      <c r="AT243" s="153" t="s">
        <v>181</v>
      </c>
      <c r="AU243" s="153" t="s">
        <v>79</v>
      </c>
      <c r="AV243" s="13" t="s">
        <v>76</v>
      </c>
      <c r="AW243" s="13" t="s">
        <v>31</v>
      </c>
      <c r="AX243" s="13" t="s">
        <v>70</v>
      </c>
      <c r="AY243" s="153" t="s">
        <v>173</v>
      </c>
    </row>
    <row r="244" spans="1:65" s="14" customFormat="1">
      <c r="B244" s="158"/>
      <c r="D244" s="148" t="s">
        <v>181</v>
      </c>
      <c r="E244" s="159" t="s">
        <v>3</v>
      </c>
      <c r="F244" s="160" t="s">
        <v>1131</v>
      </c>
      <c r="H244" s="161">
        <v>1</v>
      </c>
      <c r="L244" s="158"/>
      <c r="M244" s="162"/>
      <c r="N244" s="163"/>
      <c r="O244" s="163"/>
      <c r="P244" s="163"/>
      <c r="Q244" s="163"/>
      <c r="R244" s="163"/>
      <c r="S244" s="163"/>
      <c r="T244" s="164"/>
      <c r="AT244" s="159" t="s">
        <v>181</v>
      </c>
      <c r="AU244" s="159" t="s">
        <v>79</v>
      </c>
      <c r="AV244" s="14" t="s">
        <v>79</v>
      </c>
      <c r="AW244" s="14" t="s">
        <v>31</v>
      </c>
      <c r="AX244" s="14" t="s">
        <v>76</v>
      </c>
      <c r="AY244" s="159" t="s">
        <v>173</v>
      </c>
    </row>
    <row r="245" spans="1:65" s="12" customFormat="1" ht="22.9" customHeight="1">
      <c r="B245" s="123"/>
      <c r="D245" s="124" t="s">
        <v>69</v>
      </c>
      <c r="E245" s="133" t="s">
        <v>178</v>
      </c>
      <c r="F245" s="133" t="s">
        <v>323</v>
      </c>
      <c r="J245" s="134">
        <f>BK245</f>
        <v>0</v>
      </c>
      <c r="L245" s="123"/>
      <c r="M245" s="127"/>
      <c r="N245" s="128"/>
      <c r="O245" s="128"/>
      <c r="P245" s="129">
        <f>SUM(P246:P265)</f>
        <v>74.502499999999998</v>
      </c>
      <c r="Q245" s="128"/>
      <c r="R245" s="129">
        <f>SUM(R246:R265)</f>
        <v>30.259319999999999</v>
      </c>
      <c r="S245" s="128"/>
      <c r="T245" s="130">
        <f>SUM(T246:T265)</f>
        <v>0</v>
      </c>
      <c r="AR245" s="124" t="s">
        <v>76</v>
      </c>
      <c r="AT245" s="131" t="s">
        <v>69</v>
      </c>
      <c r="AU245" s="131" t="s">
        <v>76</v>
      </c>
      <c r="AY245" s="124" t="s">
        <v>173</v>
      </c>
      <c r="BK245" s="132">
        <f>SUM(BK246:BK265)</f>
        <v>0</v>
      </c>
    </row>
    <row r="246" spans="1:65" s="2" customFormat="1" ht="21.75" customHeight="1">
      <c r="A246" s="30"/>
      <c r="B246" s="135"/>
      <c r="C246" s="136" t="s">
        <v>313</v>
      </c>
      <c r="D246" s="136" t="s">
        <v>175</v>
      </c>
      <c r="E246" s="137" t="s">
        <v>1132</v>
      </c>
      <c r="F246" s="138" t="s">
        <v>1133</v>
      </c>
      <c r="G246" s="139" t="s">
        <v>176</v>
      </c>
      <c r="H246" s="140">
        <v>5</v>
      </c>
      <c r="I246" s="141"/>
      <c r="J246" s="141">
        <f>ROUND(I246*H246,2)</f>
        <v>0</v>
      </c>
      <c r="K246" s="138" t="s">
        <v>177</v>
      </c>
      <c r="L246" s="31"/>
      <c r="M246" s="142" t="s">
        <v>3</v>
      </c>
      <c r="N246" s="143" t="s">
        <v>41</v>
      </c>
      <c r="O246" s="144">
        <v>0.23799999999999999</v>
      </c>
      <c r="P246" s="144">
        <f>O246*H246</f>
        <v>1.19</v>
      </c>
      <c r="Q246" s="144">
        <v>0</v>
      </c>
      <c r="R246" s="144">
        <f>Q246*H246</f>
        <v>0</v>
      </c>
      <c r="S246" s="144">
        <v>0</v>
      </c>
      <c r="T246" s="145">
        <f>S246*H246</f>
        <v>0</v>
      </c>
      <c r="U246" s="30"/>
      <c r="V246" s="30"/>
      <c r="W246" s="30"/>
      <c r="X246" s="30"/>
      <c r="Y246" s="30"/>
      <c r="Z246" s="30"/>
      <c r="AA246" s="30"/>
      <c r="AB246" s="30"/>
      <c r="AC246" s="30"/>
      <c r="AD246" s="30"/>
      <c r="AE246" s="30"/>
      <c r="AR246" s="146" t="s">
        <v>178</v>
      </c>
      <c r="AT246" s="146" t="s">
        <v>175</v>
      </c>
      <c r="AU246" s="146" t="s">
        <v>79</v>
      </c>
      <c r="AY246" s="18" t="s">
        <v>173</v>
      </c>
      <c r="BE246" s="147">
        <f>IF(N246="základní",J246,0)</f>
        <v>0</v>
      </c>
      <c r="BF246" s="147">
        <f>IF(N246="snížená",J246,0)</f>
        <v>0</v>
      </c>
      <c r="BG246" s="147">
        <f>IF(N246="zákl. přenesená",J246,0)</f>
        <v>0</v>
      </c>
      <c r="BH246" s="147">
        <f>IF(N246="sníž. přenesená",J246,0)</f>
        <v>0</v>
      </c>
      <c r="BI246" s="147">
        <f>IF(N246="nulová",J246,0)</f>
        <v>0</v>
      </c>
      <c r="BJ246" s="18" t="s">
        <v>76</v>
      </c>
      <c r="BK246" s="147">
        <f>ROUND(I246*H246,2)</f>
        <v>0</v>
      </c>
      <c r="BL246" s="18" t="s">
        <v>178</v>
      </c>
      <c r="BM246" s="146" t="s">
        <v>1134</v>
      </c>
    </row>
    <row r="247" spans="1:65" s="2" customFormat="1" ht="185.25">
      <c r="A247" s="30"/>
      <c r="B247" s="31"/>
      <c r="C247" s="30"/>
      <c r="D247" s="148" t="s">
        <v>179</v>
      </c>
      <c r="E247" s="30"/>
      <c r="F247" s="149" t="s">
        <v>327</v>
      </c>
      <c r="G247" s="30"/>
      <c r="H247" s="30"/>
      <c r="I247" s="30"/>
      <c r="J247" s="30"/>
      <c r="K247" s="30"/>
      <c r="L247" s="31"/>
      <c r="M247" s="150"/>
      <c r="N247" s="151"/>
      <c r="O247" s="51"/>
      <c r="P247" s="51"/>
      <c r="Q247" s="51"/>
      <c r="R247" s="51"/>
      <c r="S247" s="51"/>
      <c r="T247" s="52"/>
      <c r="U247" s="30"/>
      <c r="V247" s="30"/>
      <c r="W247" s="30"/>
      <c r="X247" s="30"/>
      <c r="Y247" s="30"/>
      <c r="Z247" s="30"/>
      <c r="AA247" s="30"/>
      <c r="AB247" s="30"/>
      <c r="AC247" s="30"/>
      <c r="AD247" s="30"/>
      <c r="AE247" s="30"/>
      <c r="AT247" s="18" t="s">
        <v>179</v>
      </c>
      <c r="AU247" s="18" t="s">
        <v>79</v>
      </c>
    </row>
    <row r="248" spans="1:65" s="13" customFormat="1" ht="22.5">
      <c r="B248" s="152"/>
      <c r="D248" s="148" t="s">
        <v>181</v>
      </c>
      <c r="E248" s="153" t="s">
        <v>3</v>
      </c>
      <c r="F248" s="154" t="s">
        <v>192</v>
      </c>
      <c r="H248" s="153" t="s">
        <v>3</v>
      </c>
      <c r="L248" s="152"/>
      <c r="M248" s="155"/>
      <c r="N248" s="156"/>
      <c r="O248" s="156"/>
      <c r="P248" s="156"/>
      <c r="Q248" s="156"/>
      <c r="R248" s="156"/>
      <c r="S248" s="156"/>
      <c r="T248" s="157"/>
      <c r="AT248" s="153" t="s">
        <v>181</v>
      </c>
      <c r="AU248" s="153" t="s">
        <v>79</v>
      </c>
      <c r="AV248" s="13" t="s">
        <v>76</v>
      </c>
      <c r="AW248" s="13" t="s">
        <v>31</v>
      </c>
      <c r="AX248" s="13" t="s">
        <v>70</v>
      </c>
      <c r="AY248" s="153" t="s">
        <v>173</v>
      </c>
    </row>
    <row r="249" spans="1:65" s="13" customFormat="1">
      <c r="B249" s="152"/>
      <c r="D249" s="148" t="s">
        <v>181</v>
      </c>
      <c r="E249" s="153" t="s">
        <v>3</v>
      </c>
      <c r="F249" s="154" t="s">
        <v>1135</v>
      </c>
      <c r="H249" s="153" t="s">
        <v>3</v>
      </c>
      <c r="L249" s="152"/>
      <c r="M249" s="155"/>
      <c r="N249" s="156"/>
      <c r="O249" s="156"/>
      <c r="P249" s="156"/>
      <c r="Q249" s="156"/>
      <c r="R249" s="156"/>
      <c r="S249" s="156"/>
      <c r="T249" s="157"/>
      <c r="AT249" s="153" t="s">
        <v>181</v>
      </c>
      <c r="AU249" s="153" t="s">
        <v>79</v>
      </c>
      <c r="AV249" s="13" t="s">
        <v>76</v>
      </c>
      <c r="AW249" s="13" t="s">
        <v>31</v>
      </c>
      <c r="AX249" s="13" t="s">
        <v>70</v>
      </c>
      <c r="AY249" s="153" t="s">
        <v>173</v>
      </c>
    </row>
    <row r="250" spans="1:65" s="14" customFormat="1">
      <c r="B250" s="158"/>
      <c r="D250" s="148" t="s">
        <v>181</v>
      </c>
      <c r="E250" s="159" t="s">
        <v>3</v>
      </c>
      <c r="F250" s="160" t="s">
        <v>1136</v>
      </c>
      <c r="H250" s="161">
        <v>5</v>
      </c>
      <c r="L250" s="158"/>
      <c r="M250" s="162"/>
      <c r="N250" s="163"/>
      <c r="O250" s="163"/>
      <c r="P250" s="163"/>
      <c r="Q250" s="163"/>
      <c r="R250" s="163"/>
      <c r="S250" s="163"/>
      <c r="T250" s="164"/>
      <c r="AT250" s="159" t="s">
        <v>181</v>
      </c>
      <c r="AU250" s="159" t="s">
        <v>79</v>
      </c>
      <c r="AV250" s="14" t="s">
        <v>79</v>
      </c>
      <c r="AW250" s="14" t="s">
        <v>31</v>
      </c>
      <c r="AX250" s="14" t="s">
        <v>70</v>
      </c>
      <c r="AY250" s="159" t="s">
        <v>173</v>
      </c>
    </row>
    <row r="251" spans="1:65" s="15" customFormat="1">
      <c r="B251" s="165"/>
      <c r="D251" s="148" t="s">
        <v>181</v>
      </c>
      <c r="E251" s="166" t="s">
        <v>3</v>
      </c>
      <c r="F251" s="167" t="s">
        <v>188</v>
      </c>
      <c r="H251" s="168">
        <v>5</v>
      </c>
      <c r="L251" s="165"/>
      <c r="M251" s="169"/>
      <c r="N251" s="170"/>
      <c r="O251" s="170"/>
      <c r="P251" s="170"/>
      <c r="Q251" s="170"/>
      <c r="R251" s="170"/>
      <c r="S251" s="170"/>
      <c r="T251" s="171"/>
      <c r="AT251" s="166" t="s">
        <v>181</v>
      </c>
      <c r="AU251" s="166" t="s">
        <v>79</v>
      </c>
      <c r="AV251" s="15" t="s">
        <v>178</v>
      </c>
      <c r="AW251" s="15" t="s">
        <v>31</v>
      </c>
      <c r="AX251" s="15" t="s">
        <v>76</v>
      </c>
      <c r="AY251" s="166" t="s">
        <v>173</v>
      </c>
    </row>
    <row r="252" spans="1:65" s="2" customFormat="1" ht="33" customHeight="1">
      <c r="A252" s="30"/>
      <c r="B252" s="135"/>
      <c r="C252" s="136" t="s">
        <v>317</v>
      </c>
      <c r="D252" s="136" t="s">
        <v>175</v>
      </c>
      <c r="E252" s="137" t="s">
        <v>1137</v>
      </c>
      <c r="F252" s="138" t="s">
        <v>1138</v>
      </c>
      <c r="G252" s="139" t="s">
        <v>176</v>
      </c>
      <c r="H252" s="140">
        <v>42.5</v>
      </c>
      <c r="I252" s="141"/>
      <c r="J252" s="141">
        <f>ROUND(I252*H252,2)</f>
        <v>0</v>
      </c>
      <c r="K252" s="138" t="s">
        <v>177</v>
      </c>
      <c r="L252" s="31"/>
      <c r="M252" s="142" t="s">
        <v>3</v>
      </c>
      <c r="N252" s="143" t="s">
        <v>41</v>
      </c>
      <c r="O252" s="144">
        <v>0.105</v>
      </c>
      <c r="P252" s="144">
        <f>O252*H252</f>
        <v>4.4624999999999995</v>
      </c>
      <c r="Q252" s="144">
        <v>0</v>
      </c>
      <c r="R252" s="144">
        <f>Q252*H252</f>
        <v>0</v>
      </c>
      <c r="S252" s="144">
        <v>0</v>
      </c>
      <c r="T252" s="145">
        <f>S252*H252</f>
        <v>0</v>
      </c>
      <c r="U252" s="30"/>
      <c r="V252" s="30"/>
      <c r="W252" s="30"/>
      <c r="X252" s="30"/>
      <c r="Y252" s="30"/>
      <c r="Z252" s="30"/>
      <c r="AA252" s="30"/>
      <c r="AB252" s="30"/>
      <c r="AC252" s="30"/>
      <c r="AD252" s="30"/>
      <c r="AE252" s="30"/>
      <c r="AR252" s="146" t="s">
        <v>178</v>
      </c>
      <c r="AT252" s="146" t="s">
        <v>175</v>
      </c>
      <c r="AU252" s="146" t="s">
        <v>79</v>
      </c>
      <c r="AY252" s="18" t="s">
        <v>173</v>
      </c>
      <c r="BE252" s="147">
        <f>IF(N252="základní",J252,0)</f>
        <v>0</v>
      </c>
      <c r="BF252" s="147">
        <f>IF(N252="snížená",J252,0)</f>
        <v>0</v>
      </c>
      <c r="BG252" s="147">
        <f>IF(N252="zákl. přenesená",J252,0)</f>
        <v>0</v>
      </c>
      <c r="BH252" s="147">
        <f>IF(N252="sníž. přenesená",J252,0)</f>
        <v>0</v>
      </c>
      <c r="BI252" s="147">
        <f>IF(N252="nulová",J252,0)</f>
        <v>0</v>
      </c>
      <c r="BJ252" s="18" t="s">
        <v>76</v>
      </c>
      <c r="BK252" s="147">
        <f>ROUND(I252*H252,2)</f>
        <v>0</v>
      </c>
      <c r="BL252" s="18" t="s">
        <v>178</v>
      </c>
      <c r="BM252" s="146" t="s">
        <v>1139</v>
      </c>
    </row>
    <row r="253" spans="1:65" s="2" customFormat="1" ht="243.75">
      <c r="A253" s="30"/>
      <c r="B253" s="31"/>
      <c r="C253" s="30"/>
      <c r="D253" s="148" t="s">
        <v>179</v>
      </c>
      <c r="E253" s="30"/>
      <c r="F253" s="149" t="s">
        <v>1140</v>
      </c>
      <c r="G253" s="30"/>
      <c r="H253" s="30"/>
      <c r="I253" s="30"/>
      <c r="J253" s="30"/>
      <c r="K253" s="30"/>
      <c r="L253" s="31"/>
      <c r="M253" s="150"/>
      <c r="N253" s="151"/>
      <c r="O253" s="51"/>
      <c r="P253" s="51"/>
      <c r="Q253" s="51"/>
      <c r="R253" s="51"/>
      <c r="S253" s="51"/>
      <c r="T253" s="52"/>
      <c r="U253" s="30"/>
      <c r="V253" s="30"/>
      <c r="W253" s="30"/>
      <c r="X253" s="30"/>
      <c r="Y253" s="30"/>
      <c r="Z253" s="30"/>
      <c r="AA253" s="30"/>
      <c r="AB253" s="30"/>
      <c r="AC253" s="30"/>
      <c r="AD253" s="30"/>
      <c r="AE253" s="30"/>
      <c r="AT253" s="18" t="s">
        <v>179</v>
      </c>
      <c r="AU253" s="18" t="s">
        <v>79</v>
      </c>
    </row>
    <row r="254" spans="1:65" s="13" customFormat="1" ht="22.5">
      <c r="B254" s="152"/>
      <c r="D254" s="148" t="s">
        <v>181</v>
      </c>
      <c r="E254" s="153" t="s">
        <v>3</v>
      </c>
      <c r="F254" s="154" t="s">
        <v>192</v>
      </c>
      <c r="H254" s="153" t="s">
        <v>3</v>
      </c>
      <c r="L254" s="152"/>
      <c r="M254" s="155"/>
      <c r="N254" s="156"/>
      <c r="O254" s="156"/>
      <c r="P254" s="156"/>
      <c r="Q254" s="156"/>
      <c r="R254" s="156"/>
      <c r="S254" s="156"/>
      <c r="T254" s="157"/>
      <c r="AT254" s="153" t="s">
        <v>181</v>
      </c>
      <c r="AU254" s="153" t="s">
        <v>79</v>
      </c>
      <c r="AV254" s="13" t="s">
        <v>76</v>
      </c>
      <c r="AW254" s="13" t="s">
        <v>31</v>
      </c>
      <c r="AX254" s="13" t="s">
        <v>70</v>
      </c>
      <c r="AY254" s="153" t="s">
        <v>173</v>
      </c>
    </row>
    <row r="255" spans="1:65" s="13" customFormat="1">
      <c r="B255" s="152"/>
      <c r="D255" s="148" t="s">
        <v>181</v>
      </c>
      <c r="E255" s="153" t="s">
        <v>3</v>
      </c>
      <c r="F255" s="154" t="s">
        <v>630</v>
      </c>
      <c r="H255" s="153" t="s">
        <v>3</v>
      </c>
      <c r="L255" s="152"/>
      <c r="M255" s="155"/>
      <c r="N255" s="156"/>
      <c r="O255" s="156"/>
      <c r="P255" s="156"/>
      <c r="Q255" s="156"/>
      <c r="R255" s="156"/>
      <c r="S255" s="156"/>
      <c r="T255" s="157"/>
      <c r="AT255" s="153" t="s">
        <v>181</v>
      </c>
      <c r="AU255" s="153" t="s">
        <v>79</v>
      </c>
      <c r="AV255" s="13" t="s">
        <v>76</v>
      </c>
      <c r="AW255" s="13" t="s">
        <v>31</v>
      </c>
      <c r="AX255" s="13" t="s">
        <v>70</v>
      </c>
      <c r="AY255" s="153" t="s">
        <v>173</v>
      </c>
    </row>
    <row r="256" spans="1:65" s="14" customFormat="1">
      <c r="B256" s="158"/>
      <c r="D256" s="148" t="s">
        <v>181</v>
      </c>
      <c r="E256" s="159" t="s">
        <v>3</v>
      </c>
      <c r="F256" s="160" t="s">
        <v>1141</v>
      </c>
      <c r="H256" s="161">
        <v>42.5</v>
      </c>
      <c r="L256" s="158"/>
      <c r="M256" s="162"/>
      <c r="N256" s="163"/>
      <c r="O256" s="163"/>
      <c r="P256" s="163"/>
      <c r="Q256" s="163"/>
      <c r="R256" s="163"/>
      <c r="S256" s="163"/>
      <c r="T256" s="164"/>
      <c r="AT256" s="159" t="s">
        <v>181</v>
      </c>
      <c r="AU256" s="159" t="s">
        <v>79</v>
      </c>
      <c r="AV256" s="14" t="s">
        <v>79</v>
      </c>
      <c r="AW256" s="14" t="s">
        <v>31</v>
      </c>
      <c r="AX256" s="14" t="s">
        <v>70</v>
      </c>
      <c r="AY256" s="159" t="s">
        <v>173</v>
      </c>
    </row>
    <row r="257" spans="1:65" s="15" customFormat="1">
      <c r="B257" s="165"/>
      <c r="D257" s="148" t="s">
        <v>181</v>
      </c>
      <c r="E257" s="166" t="s">
        <v>3</v>
      </c>
      <c r="F257" s="167" t="s">
        <v>188</v>
      </c>
      <c r="H257" s="168">
        <v>42.5</v>
      </c>
      <c r="L257" s="165"/>
      <c r="M257" s="169"/>
      <c r="N257" s="170"/>
      <c r="O257" s="170"/>
      <c r="P257" s="170"/>
      <c r="Q257" s="170"/>
      <c r="R257" s="170"/>
      <c r="S257" s="170"/>
      <c r="T257" s="171"/>
      <c r="AT257" s="166" t="s">
        <v>181</v>
      </c>
      <c r="AU257" s="166" t="s">
        <v>79</v>
      </c>
      <c r="AV257" s="15" t="s">
        <v>178</v>
      </c>
      <c r="AW257" s="15" t="s">
        <v>31</v>
      </c>
      <c r="AX257" s="15" t="s">
        <v>76</v>
      </c>
      <c r="AY257" s="166" t="s">
        <v>173</v>
      </c>
    </row>
    <row r="258" spans="1:65" s="2" customFormat="1" ht="33" customHeight="1">
      <c r="A258" s="30"/>
      <c r="B258" s="135"/>
      <c r="C258" s="136" t="s">
        <v>319</v>
      </c>
      <c r="D258" s="136" t="s">
        <v>175</v>
      </c>
      <c r="E258" s="137" t="s">
        <v>1142</v>
      </c>
      <c r="F258" s="138" t="s">
        <v>1143</v>
      </c>
      <c r="G258" s="139" t="s">
        <v>176</v>
      </c>
      <c r="H258" s="140">
        <v>425</v>
      </c>
      <c r="I258" s="141"/>
      <c r="J258" s="141">
        <f>ROUND(I258*H258,2)</f>
        <v>0</v>
      </c>
      <c r="K258" s="138" t="s">
        <v>177</v>
      </c>
      <c r="L258" s="31"/>
      <c r="M258" s="142" t="s">
        <v>3</v>
      </c>
      <c r="N258" s="143" t="s">
        <v>41</v>
      </c>
      <c r="O258" s="144">
        <v>1.2999999999999999E-2</v>
      </c>
      <c r="P258" s="144">
        <f>O258*H258</f>
        <v>5.5249999999999995</v>
      </c>
      <c r="Q258" s="144">
        <v>0</v>
      </c>
      <c r="R258" s="144">
        <f>Q258*H258</f>
        <v>0</v>
      </c>
      <c r="S258" s="144">
        <v>0</v>
      </c>
      <c r="T258" s="145">
        <f>S258*H258</f>
        <v>0</v>
      </c>
      <c r="U258" s="30"/>
      <c r="V258" s="30"/>
      <c r="W258" s="30"/>
      <c r="X258" s="30"/>
      <c r="Y258" s="30"/>
      <c r="Z258" s="30"/>
      <c r="AA258" s="30"/>
      <c r="AB258" s="30"/>
      <c r="AC258" s="30"/>
      <c r="AD258" s="30"/>
      <c r="AE258" s="30"/>
      <c r="AR258" s="146" t="s">
        <v>178</v>
      </c>
      <c r="AT258" s="146" t="s">
        <v>175</v>
      </c>
      <c r="AU258" s="146" t="s">
        <v>79</v>
      </c>
      <c r="AY258" s="18" t="s">
        <v>173</v>
      </c>
      <c r="BE258" s="147">
        <f>IF(N258="základní",J258,0)</f>
        <v>0</v>
      </c>
      <c r="BF258" s="147">
        <f>IF(N258="snížená",J258,0)</f>
        <v>0</v>
      </c>
      <c r="BG258" s="147">
        <f>IF(N258="zákl. přenesená",J258,0)</f>
        <v>0</v>
      </c>
      <c r="BH258" s="147">
        <f>IF(N258="sníž. přenesená",J258,0)</f>
        <v>0</v>
      </c>
      <c r="BI258" s="147">
        <f>IF(N258="nulová",J258,0)</f>
        <v>0</v>
      </c>
      <c r="BJ258" s="18" t="s">
        <v>76</v>
      </c>
      <c r="BK258" s="147">
        <f>ROUND(I258*H258,2)</f>
        <v>0</v>
      </c>
      <c r="BL258" s="18" t="s">
        <v>178</v>
      </c>
      <c r="BM258" s="146" t="s">
        <v>1144</v>
      </c>
    </row>
    <row r="259" spans="1:65" s="2" customFormat="1" ht="243.75">
      <c r="A259" s="30"/>
      <c r="B259" s="31"/>
      <c r="C259" s="30"/>
      <c r="D259" s="148" t="s">
        <v>179</v>
      </c>
      <c r="E259" s="30"/>
      <c r="F259" s="149" t="s">
        <v>1140</v>
      </c>
      <c r="G259" s="30"/>
      <c r="H259" s="30"/>
      <c r="I259" s="30"/>
      <c r="J259" s="30"/>
      <c r="K259" s="30"/>
      <c r="L259" s="31"/>
      <c r="M259" s="150"/>
      <c r="N259" s="151"/>
      <c r="O259" s="51"/>
      <c r="P259" s="51"/>
      <c r="Q259" s="51"/>
      <c r="R259" s="51"/>
      <c r="S259" s="51"/>
      <c r="T259" s="52"/>
      <c r="U259" s="30"/>
      <c r="V259" s="30"/>
      <c r="W259" s="30"/>
      <c r="X259" s="30"/>
      <c r="Y259" s="30"/>
      <c r="Z259" s="30"/>
      <c r="AA259" s="30"/>
      <c r="AB259" s="30"/>
      <c r="AC259" s="30"/>
      <c r="AD259" s="30"/>
      <c r="AE259" s="30"/>
      <c r="AT259" s="18" t="s">
        <v>179</v>
      </c>
      <c r="AU259" s="18" t="s">
        <v>79</v>
      </c>
    </row>
    <row r="260" spans="1:65" s="14" customFormat="1">
      <c r="B260" s="158"/>
      <c r="D260" s="148" t="s">
        <v>181</v>
      </c>
      <c r="E260" s="159" t="s">
        <v>3</v>
      </c>
      <c r="F260" s="160" t="s">
        <v>1145</v>
      </c>
      <c r="H260" s="161">
        <v>425</v>
      </c>
      <c r="L260" s="158"/>
      <c r="M260" s="162"/>
      <c r="N260" s="163"/>
      <c r="O260" s="163"/>
      <c r="P260" s="163"/>
      <c r="Q260" s="163"/>
      <c r="R260" s="163"/>
      <c r="S260" s="163"/>
      <c r="T260" s="164"/>
      <c r="AT260" s="159" t="s">
        <v>181</v>
      </c>
      <c r="AU260" s="159" t="s">
        <v>79</v>
      </c>
      <c r="AV260" s="14" t="s">
        <v>79</v>
      </c>
      <c r="AW260" s="14" t="s">
        <v>31</v>
      </c>
      <c r="AX260" s="14" t="s">
        <v>70</v>
      </c>
      <c r="AY260" s="159" t="s">
        <v>173</v>
      </c>
    </row>
    <row r="261" spans="1:65" s="15" customFormat="1">
      <c r="B261" s="165"/>
      <c r="D261" s="148" t="s">
        <v>181</v>
      </c>
      <c r="E261" s="166" t="s">
        <v>3</v>
      </c>
      <c r="F261" s="167" t="s">
        <v>188</v>
      </c>
      <c r="H261" s="168">
        <v>425</v>
      </c>
      <c r="L261" s="165"/>
      <c r="M261" s="169"/>
      <c r="N261" s="170"/>
      <c r="O261" s="170"/>
      <c r="P261" s="170"/>
      <c r="Q261" s="170"/>
      <c r="R261" s="170"/>
      <c r="S261" s="170"/>
      <c r="T261" s="171"/>
      <c r="AT261" s="166" t="s">
        <v>181</v>
      </c>
      <c r="AU261" s="166" t="s">
        <v>79</v>
      </c>
      <c r="AV261" s="15" t="s">
        <v>178</v>
      </c>
      <c r="AW261" s="15" t="s">
        <v>31</v>
      </c>
      <c r="AX261" s="15" t="s">
        <v>76</v>
      </c>
      <c r="AY261" s="166" t="s">
        <v>173</v>
      </c>
    </row>
    <row r="262" spans="1:65" s="2" customFormat="1" ht="44.25" customHeight="1">
      <c r="A262" s="30"/>
      <c r="B262" s="135"/>
      <c r="C262" s="136" t="s">
        <v>321</v>
      </c>
      <c r="D262" s="136" t="s">
        <v>175</v>
      </c>
      <c r="E262" s="137" t="s">
        <v>339</v>
      </c>
      <c r="F262" s="138" t="s">
        <v>340</v>
      </c>
      <c r="G262" s="139" t="s">
        <v>176</v>
      </c>
      <c r="H262" s="140">
        <v>42.5</v>
      </c>
      <c r="I262" s="141"/>
      <c r="J262" s="141">
        <f>ROUND(I262*H262,2)</f>
        <v>0</v>
      </c>
      <c r="K262" s="138" t="s">
        <v>177</v>
      </c>
      <c r="L262" s="31"/>
      <c r="M262" s="142" t="s">
        <v>3</v>
      </c>
      <c r="N262" s="143" t="s">
        <v>41</v>
      </c>
      <c r="O262" s="144">
        <v>1.49</v>
      </c>
      <c r="P262" s="144">
        <f>O262*H262</f>
        <v>63.325000000000003</v>
      </c>
      <c r="Q262" s="144">
        <v>0.71198399999999995</v>
      </c>
      <c r="R262" s="144">
        <f>Q262*H262</f>
        <v>30.259319999999999</v>
      </c>
      <c r="S262" s="144">
        <v>0</v>
      </c>
      <c r="T262" s="145">
        <f>S262*H262</f>
        <v>0</v>
      </c>
      <c r="U262" s="30"/>
      <c r="V262" s="30"/>
      <c r="W262" s="30"/>
      <c r="X262" s="30"/>
      <c r="Y262" s="30"/>
      <c r="Z262" s="30"/>
      <c r="AA262" s="30"/>
      <c r="AB262" s="30"/>
      <c r="AC262" s="30"/>
      <c r="AD262" s="30"/>
      <c r="AE262" s="30"/>
      <c r="AR262" s="146" t="s">
        <v>178</v>
      </c>
      <c r="AT262" s="146" t="s">
        <v>175</v>
      </c>
      <c r="AU262" s="146" t="s">
        <v>79</v>
      </c>
      <c r="AY262" s="18" t="s">
        <v>173</v>
      </c>
      <c r="BE262" s="147">
        <f>IF(N262="základní",J262,0)</f>
        <v>0</v>
      </c>
      <c r="BF262" s="147">
        <f>IF(N262="snížená",J262,0)</f>
        <v>0</v>
      </c>
      <c r="BG262" s="147">
        <f>IF(N262="zákl. přenesená",J262,0)</f>
        <v>0</v>
      </c>
      <c r="BH262" s="147">
        <f>IF(N262="sníž. přenesená",J262,0)</f>
        <v>0</v>
      </c>
      <c r="BI262" s="147">
        <f>IF(N262="nulová",J262,0)</f>
        <v>0</v>
      </c>
      <c r="BJ262" s="18" t="s">
        <v>76</v>
      </c>
      <c r="BK262" s="147">
        <f>ROUND(I262*H262,2)</f>
        <v>0</v>
      </c>
      <c r="BL262" s="18" t="s">
        <v>178</v>
      </c>
      <c r="BM262" s="146" t="s">
        <v>1146</v>
      </c>
    </row>
    <row r="263" spans="1:65" s="13" customFormat="1">
      <c r="B263" s="152"/>
      <c r="D263" s="148" t="s">
        <v>181</v>
      </c>
      <c r="E263" s="153" t="s">
        <v>3</v>
      </c>
      <c r="F263" s="154" t="s">
        <v>244</v>
      </c>
      <c r="H263" s="153" t="s">
        <v>3</v>
      </c>
      <c r="L263" s="152"/>
      <c r="M263" s="155"/>
      <c r="N263" s="156"/>
      <c r="O263" s="156"/>
      <c r="P263" s="156"/>
      <c r="Q263" s="156"/>
      <c r="R263" s="156"/>
      <c r="S263" s="156"/>
      <c r="T263" s="157"/>
      <c r="AT263" s="153" t="s">
        <v>181</v>
      </c>
      <c r="AU263" s="153" t="s">
        <v>79</v>
      </c>
      <c r="AV263" s="13" t="s">
        <v>76</v>
      </c>
      <c r="AW263" s="13" t="s">
        <v>31</v>
      </c>
      <c r="AX263" s="13" t="s">
        <v>70</v>
      </c>
      <c r="AY263" s="153" t="s">
        <v>173</v>
      </c>
    </row>
    <row r="264" spans="1:65" s="14" customFormat="1">
      <c r="B264" s="158"/>
      <c r="D264" s="148" t="s">
        <v>181</v>
      </c>
      <c r="E264" s="159" t="s">
        <v>3</v>
      </c>
      <c r="F264" s="160" t="s">
        <v>1147</v>
      </c>
      <c r="H264" s="161">
        <v>42.5</v>
      </c>
      <c r="L264" s="158"/>
      <c r="M264" s="162"/>
      <c r="N264" s="163"/>
      <c r="O264" s="163"/>
      <c r="P264" s="163"/>
      <c r="Q264" s="163"/>
      <c r="R264" s="163"/>
      <c r="S264" s="163"/>
      <c r="T264" s="164"/>
      <c r="AT264" s="159" t="s">
        <v>181</v>
      </c>
      <c r="AU264" s="159" t="s">
        <v>79</v>
      </c>
      <c r="AV264" s="14" t="s">
        <v>79</v>
      </c>
      <c r="AW264" s="14" t="s">
        <v>31</v>
      </c>
      <c r="AX264" s="14" t="s">
        <v>70</v>
      </c>
      <c r="AY264" s="159" t="s">
        <v>173</v>
      </c>
    </row>
    <row r="265" spans="1:65" s="15" customFormat="1">
      <c r="B265" s="165"/>
      <c r="D265" s="148" t="s">
        <v>181</v>
      </c>
      <c r="E265" s="166" t="s">
        <v>3</v>
      </c>
      <c r="F265" s="167" t="s">
        <v>188</v>
      </c>
      <c r="H265" s="168">
        <v>42.5</v>
      </c>
      <c r="L265" s="165"/>
      <c r="M265" s="169"/>
      <c r="N265" s="170"/>
      <c r="O265" s="170"/>
      <c r="P265" s="170"/>
      <c r="Q265" s="170"/>
      <c r="R265" s="170"/>
      <c r="S265" s="170"/>
      <c r="T265" s="171"/>
      <c r="AT265" s="166" t="s">
        <v>181</v>
      </c>
      <c r="AU265" s="166" t="s">
        <v>79</v>
      </c>
      <c r="AV265" s="15" t="s">
        <v>178</v>
      </c>
      <c r="AW265" s="15" t="s">
        <v>31</v>
      </c>
      <c r="AX265" s="15" t="s">
        <v>76</v>
      </c>
      <c r="AY265" s="166" t="s">
        <v>173</v>
      </c>
    </row>
    <row r="266" spans="1:65" s="12" customFormat="1" ht="22.9" customHeight="1">
      <c r="B266" s="123"/>
      <c r="D266" s="124" t="s">
        <v>69</v>
      </c>
      <c r="E266" s="133" t="s">
        <v>197</v>
      </c>
      <c r="F266" s="133" t="s">
        <v>342</v>
      </c>
      <c r="J266" s="134">
        <f>BK266</f>
        <v>0</v>
      </c>
      <c r="L266" s="123"/>
      <c r="M266" s="127"/>
      <c r="N266" s="128"/>
      <c r="O266" s="128"/>
      <c r="P266" s="129">
        <f>SUM(P267:P278)</f>
        <v>18.611999999999998</v>
      </c>
      <c r="Q266" s="128"/>
      <c r="R266" s="129">
        <f>SUM(R267:R278)</f>
        <v>0</v>
      </c>
      <c r="S266" s="128"/>
      <c r="T266" s="130">
        <f>SUM(T267:T278)</f>
        <v>32.544000000000004</v>
      </c>
      <c r="AR266" s="124" t="s">
        <v>76</v>
      </c>
      <c r="AT266" s="131" t="s">
        <v>69</v>
      </c>
      <c r="AU266" s="131" t="s">
        <v>76</v>
      </c>
      <c r="AY266" s="124" t="s">
        <v>173</v>
      </c>
      <c r="BK266" s="132">
        <f>SUM(BK267:BK278)</f>
        <v>0</v>
      </c>
    </row>
    <row r="267" spans="1:65" s="2" customFormat="1" ht="55.5" customHeight="1">
      <c r="A267" s="30"/>
      <c r="B267" s="135"/>
      <c r="C267" s="136" t="s">
        <v>322</v>
      </c>
      <c r="D267" s="136" t="s">
        <v>175</v>
      </c>
      <c r="E267" s="137" t="s">
        <v>344</v>
      </c>
      <c r="F267" s="138" t="s">
        <v>345</v>
      </c>
      <c r="G267" s="139" t="s">
        <v>200</v>
      </c>
      <c r="H267" s="140">
        <v>18</v>
      </c>
      <c r="I267" s="141"/>
      <c r="J267" s="141">
        <f>ROUND(I267*H267,2)</f>
        <v>0</v>
      </c>
      <c r="K267" s="138" t="s">
        <v>177</v>
      </c>
      <c r="L267" s="31"/>
      <c r="M267" s="142" t="s">
        <v>3</v>
      </c>
      <c r="N267" s="143" t="s">
        <v>41</v>
      </c>
      <c r="O267" s="144">
        <v>0.28199999999999997</v>
      </c>
      <c r="P267" s="144">
        <f>O267*H267</f>
        <v>5.0759999999999996</v>
      </c>
      <c r="Q267" s="144">
        <v>0</v>
      </c>
      <c r="R267" s="144">
        <f>Q267*H267</f>
        <v>0</v>
      </c>
      <c r="S267" s="144">
        <v>1.8080000000000001</v>
      </c>
      <c r="T267" s="145">
        <f>S267*H267</f>
        <v>32.544000000000004</v>
      </c>
      <c r="U267" s="30"/>
      <c r="V267" s="30"/>
      <c r="W267" s="30"/>
      <c r="X267" s="30"/>
      <c r="Y267" s="30"/>
      <c r="Z267" s="30"/>
      <c r="AA267" s="30"/>
      <c r="AB267" s="30"/>
      <c r="AC267" s="30"/>
      <c r="AD267" s="30"/>
      <c r="AE267" s="30"/>
      <c r="AR267" s="146" t="s">
        <v>178</v>
      </c>
      <c r="AT267" s="146" t="s">
        <v>175</v>
      </c>
      <c r="AU267" s="146" t="s">
        <v>79</v>
      </c>
      <c r="AY267" s="18" t="s">
        <v>173</v>
      </c>
      <c r="BE267" s="147">
        <f>IF(N267="základní",J267,0)</f>
        <v>0</v>
      </c>
      <c r="BF267" s="147">
        <f>IF(N267="snížená",J267,0)</f>
        <v>0</v>
      </c>
      <c r="BG267" s="147">
        <f>IF(N267="zákl. přenesená",J267,0)</f>
        <v>0</v>
      </c>
      <c r="BH267" s="147">
        <f>IF(N267="sníž. přenesená",J267,0)</f>
        <v>0</v>
      </c>
      <c r="BI267" s="147">
        <f>IF(N267="nulová",J267,0)</f>
        <v>0</v>
      </c>
      <c r="BJ267" s="18" t="s">
        <v>76</v>
      </c>
      <c r="BK267" s="147">
        <f>ROUND(I267*H267,2)</f>
        <v>0</v>
      </c>
      <c r="BL267" s="18" t="s">
        <v>178</v>
      </c>
      <c r="BM267" s="146" t="s">
        <v>1148</v>
      </c>
    </row>
    <row r="268" spans="1:65" s="2" customFormat="1" ht="48.75">
      <c r="A268" s="30"/>
      <c r="B268" s="31"/>
      <c r="C268" s="30"/>
      <c r="D268" s="148" t="s">
        <v>179</v>
      </c>
      <c r="E268" s="30"/>
      <c r="F268" s="149" t="s">
        <v>346</v>
      </c>
      <c r="G268" s="30"/>
      <c r="H268" s="30"/>
      <c r="I268" s="30"/>
      <c r="J268" s="30"/>
      <c r="K268" s="30"/>
      <c r="L268" s="31"/>
      <c r="M268" s="150"/>
      <c r="N268" s="151"/>
      <c r="O268" s="51"/>
      <c r="P268" s="51"/>
      <c r="Q268" s="51"/>
      <c r="R268" s="51"/>
      <c r="S268" s="51"/>
      <c r="T268" s="52"/>
      <c r="U268" s="30"/>
      <c r="V268" s="30"/>
      <c r="W268" s="30"/>
      <c r="X268" s="30"/>
      <c r="Y268" s="30"/>
      <c r="Z268" s="30"/>
      <c r="AA268" s="30"/>
      <c r="AB268" s="30"/>
      <c r="AC268" s="30"/>
      <c r="AD268" s="30"/>
      <c r="AE268" s="30"/>
      <c r="AT268" s="18" t="s">
        <v>179</v>
      </c>
      <c r="AU268" s="18" t="s">
        <v>79</v>
      </c>
    </row>
    <row r="269" spans="1:65" s="14" customFormat="1">
      <c r="B269" s="158"/>
      <c r="D269" s="148" t="s">
        <v>181</v>
      </c>
      <c r="E269" s="159" t="s">
        <v>3</v>
      </c>
      <c r="F269" s="160" t="s">
        <v>1149</v>
      </c>
      <c r="H269" s="161">
        <v>18</v>
      </c>
      <c r="L269" s="158"/>
      <c r="M269" s="162"/>
      <c r="N269" s="163"/>
      <c r="O269" s="163"/>
      <c r="P269" s="163"/>
      <c r="Q269" s="163"/>
      <c r="R269" s="163"/>
      <c r="S269" s="163"/>
      <c r="T269" s="164"/>
      <c r="AT269" s="159" t="s">
        <v>181</v>
      </c>
      <c r="AU269" s="159" t="s">
        <v>79</v>
      </c>
      <c r="AV269" s="14" t="s">
        <v>79</v>
      </c>
      <c r="AW269" s="14" t="s">
        <v>31</v>
      </c>
      <c r="AX269" s="14" t="s">
        <v>70</v>
      </c>
      <c r="AY269" s="159" t="s">
        <v>173</v>
      </c>
    </row>
    <row r="270" spans="1:65" s="15" customFormat="1">
      <c r="B270" s="165"/>
      <c r="D270" s="148" t="s">
        <v>181</v>
      </c>
      <c r="E270" s="166" t="s">
        <v>3</v>
      </c>
      <c r="F270" s="167" t="s">
        <v>188</v>
      </c>
      <c r="H270" s="168">
        <v>18</v>
      </c>
      <c r="L270" s="165"/>
      <c r="M270" s="169"/>
      <c r="N270" s="170"/>
      <c r="O270" s="170"/>
      <c r="P270" s="170"/>
      <c r="Q270" s="170"/>
      <c r="R270" s="170"/>
      <c r="S270" s="170"/>
      <c r="T270" s="171"/>
      <c r="AT270" s="166" t="s">
        <v>181</v>
      </c>
      <c r="AU270" s="166" t="s">
        <v>79</v>
      </c>
      <c r="AV270" s="15" t="s">
        <v>178</v>
      </c>
      <c r="AW270" s="15" t="s">
        <v>31</v>
      </c>
      <c r="AX270" s="15" t="s">
        <v>76</v>
      </c>
      <c r="AY270" s="166" t="s">
        <v>173</v>
      </c>
    </row>
    <row r="271" spans="1:65" s="2" customFormat="1" ht="33" customHeight="1">
      <c r="A271" s="30"/>
      <c r="B271" s="135"/>
      <c r="C271" s="136" t="s">
        <v>324</v>
      </c>
      <c r="D271" s="136" t="s">
        <v>175</v>
      </c>
      <c r="E271" s="137" t="s">
        <v>348</v>
      </c>
      <c r="F271" s="138" t="s">
        <v>349</v>
      </c>
      <c r="G271" s="139" t="s">
        <v>200</v>
      </c>
      <c r="H271" s="140">
        <v>18</v>
      </c>
      <c r="I271" s="141"/>
      <c r="J271" s="141">
        <f>ROUND(I271*H271,2)</f>
        <v>0</v>
      </c>
      <c r="K271" s="138" t="s">
        <v>177</v>
      </c>
      <c r="L271" s="31"/>
      <c r="M271" s="142" t="s">
        <v>3</v>
      </c>
      <c r="N271" s="143" t="s">
        <v>41</v>
      </c>
      <c r="O271" s="144">
        <v>0.63900000000000001</v>
      </c>
      <c r="P271" s="144">
        <f>O271*H271</f>
        <v>11.502000000000001</v>
      </c>
      <c r="Q271" s="144">
        <v>0</v>
      </c>
      <c r="R271" s="144">
        <f>Q271*H271</f>
        <v>0</v>
      </c>
      <c r="S271" s="144">
        <v>0</v>
      </c>
      <c r="T271" s="145">
        <f>S271*H271</f>
        <v>0</v>
      </c>
      <c r="U271" s="30"/>
      <c r="V271" s="30"/>
      <c r="W271" s="30"/>
      <c r="X271" s="30"/>
      <c r="Y271" s="30"/>
      <c r="Z271" s="30"/>
      <c r="AA271" s="30"/>
      <c r="AB271" s="30"/>
      <c r="AC271" s="30"/>
      <c r="AD271" s="30"/>
      <c r="AE271" s="30"/>
      <c r="AR271" s="146" t="s">
        <v>178</v>
      </c>
      <c r="AT271" s="146" t="s">
        <v>175</v>
      </c>
      <c r="AU271" s="146" t="s">
        <v>79</v>
      </c>
      <c r="AY271" s="18" t="s">
        <v>173</v>
      </c>
      <c r="BE271" s="147">
        <f>IF(N271="základní",J271,0)</f>
        <v>0</v>
      </c>
      <c r="BF271" s="147">
        <f>IF(N271="snížená",J271,0)</f>
        <v>0</v>
      </c>
      <c r="BG271" s="147">
        <f>IF(N271="zákl. přenesená",J271,0)</f>
        <v>0</v>
      </c>
      <c r="BH271" s="147">
        <f>IF(N271="sníž. přenesená",J271,0)</f>
        <v>0</v>
      </c>
      <c r="BI271" s="147">
        <f>IF(N271="nulová",J271,0)</f>
        <v>0</v>
      </c>
      <c r="BJ271" s="18" t="s">
        <v>76</v>
      </c>
      <c r="BK271" s="147">
        <f>ROUND(I271*H271,2)</f>
        <v>0</v>
      </c>
      <c r="BL271" s="18" t="s">
        <v>178</v>
      </c>
      <c r="BM271" s="146" t="s">
        <v>1150</v>
      </c>
    </row>
    <row r="272" spans="1:65" s="2" customFormat="1" ht="156">
      <c r="A272" s="30"/>
      <c r="B272" s="31"/>
      <c r="C272" s="30"/>
      <c r="D272" s="148" t="s">
        <v>179</v>
      </c>
      <c r="E272" s="30"/>
      <c r="F272" s="149" t="s">
        <v>350</v>
      </c>
      <c r="G272" s="30"/>
      <c r="H272" s="30"/>
      <c r="I272" s="30"/>
      <c r="J272" s="30"/>
      <c r="K272" s="30"/>
      <c r="L272" s="31"/>
      <c r="M272" s="150"/>
      <c r="N272" s="151"/>
      <c r="O272" s="51"/>
      <c r="P272" s="51"/>
      <c r="Q272" s="51"/>
      <c r="R272" s="51"/>
      <c r="S272" s="51"/>
      <c r="T272" s="52"/>
      <c r="U272" s="30"/>
      <c r="V272" s="30"/>
      <c r="W272" s="30"/>
      <c r="X272" s="30"/>
      <c r="Y272" s="30"/>
      <c r="Z272" s="30"/>
      <c r="AA272" s="30"/>
      <c r="AB272" s="30"/>
      <c r="AC272" s="30"/>
      <c r="AD272" s="30"/>
      <c r="AE272" s="30"/>
      <c r="AT272" s="18" t="s">
        <v>179</v>
      </c>
      <c r="AU272" s="18" t="s">
        <v>79</v>
      </c>
    </row>
    <row r="273" spans="1:65" s="14" customFormat="1">
      <c r="B273" s="158"/>
      <c r="D273" s="148" t="s">
        <v>181</v>
      </c>
      <c r="E273" s="159" t="s">
        <v>3</v>
      </c>
      <c r="F273" s="160" t="s">
        <v>1151</v>
      </c>
      <c r="H273" s="161">
        <v>18</v>
      </c>
      <c r="L273" s="158"/>
      <c r="M273" s="162"/>
      <c r="N273" s="163"/>
      <c r="O273" s="163"/>
      <c r="P273" s="163"/>
      <c r="Q273" s="163"/>
      <c r="R273" s="163"/>
      <c r="S273" s="163"/>
      <c r="T273" s="164"/>
      <c r="AT273" s="159" t="s">
        <v>181</v>
      </c>
      <c r="AU273" s="159" t="s">
        <v>79</v>
      </c>
      <c r="AV273" s="14" t="s">
        <v>79</v>
      </c>
      <c r="AW273" s="14" t="s">
        <v>31</v>
      </c>
      <c r="AX273" s="14" t="s">
        <v>76</v>
      </c>
      <c r="AY273" s="159" t="s">
        <v>173</v>
      </c>
    </row>
    <row r="274" spans="1:65" s="13" customFormat="1">
      <c r="B274" s="152"/>
      <c r="D274" s="148" t="s">
        <v>181</v>
      </c>
      <c r="E274" s="153" t="s">
        <v>3</v>
      </c>
      <c r="F274" s="154" t="s">
        <v>1152</v>
      </c>
      <c r="H274" s="153" t="s">
        <v>3</v>
      </c>
      <c r="L274" s="152"/>
      <c r="M274" s="155"/>
      <c r="N274" s="156"/>
      <c r="O274" s="156"/>
      <c r="P274" s="156"/>
      <c r="Q274" s="156"/>
      <c r="R274" s="156"/>
      <c r="S274" s="156"/>
      <c r="T274" s="157"/>
      <c r="AT274" s="153" t="s">
        <v>181</v>
      </c>
      <c r="AU274" s="153" t="s">
        <v>79</v>
      </c>
      <c r="AV274" s="13" t="s">
        <v>76</v>
      </c>
      <c r="AW274" s="13" t="s">
        <v>31</v>
      </c>
      <c r="AX274" s="13" t="s">
        <v>70</v>
      </c>
      <c r="AY274" s="153" t="s">
        <v>173</v>
      </c>
    </row>
    <row r="275" spans="1:65" s="2" customFormat="1" ht="21.75" customHeight="1">
      <c r="A275" s="30"/>
      <c r="B275" s="135"/>
      <c r="C275" s="136" t="s">
        <v>329</v>
      </c>
      <c r="D275" s="136" t="s">
        <v>175</v>
      </c>
      <c r="E275" s="137" t="s">
        <v>353</v>
      </c>
      <c r="F275" s="138" t="s">
        <v>354</v>
      </c>
      <c r="G275" s="139" t="s">
        <v>200</v>
      </c>
      <c r="H275" s="140">
        <v>18</v>
      </c>
      <c r="I275" s="141"/>
      <c r="J275" s="141">
        <f>ROUND(I275*H275,2)</f>
        <v>0</v>
      </c>
      <c r="K275" s="138" t="s">
        <v>177</v>
      </c>
      <c r="L275" s="31"/>
      <c r="M275" s="142" t="s">
        <v>3</v>
      </c>
      <c r="N275" s="143" t="s">
        <v>41</v>
      </c>
      <c r="O275" s="144">
        <v>0.113</v>
      </c>
      <c r="P275" s="144">
        <f>O275*H275</f>
        <v>2.0340000000000003</v>
      </c>
      <c r="Q275" s="144">
        <v>0</v>
      </c>
      <c r="R275" s="144">
        <f>Q275*H275</f>
        <v>0</v>
      </c>
      <c r="S275" s="144">
        <v>0</v>
      </c>
      <c r="T275" s="145">
        <f>S275*H275</f>
        <v>0</v>
      </c>
      <c r="U275" s="30"/>
      <c r="V275" s="30"/>
      <c r="W275" s="30"/>
      <c r="X275" s="30"/>
      <c r="Y275" s="30"/>
      <c r="Z275" s="30"/>
      <c r="AA275" s="30"/>
      <c r="AB275" s="30"/>
      <c r="AC275" s="30"/>
      <c r="AD275" s="30"/>
      <c r="AE275" s="30"/>
      <c r="AR275" s="146" t="s">
        <v>178</v>
      </c>
      <c r="AT275" s="146" t="s">
        <v>175</v>
      </c>
      <c r="AU275" s="146" t="s">
        <v>79</v>
      </c>
      <c r="AY275" s="18" t="s">
        <v>173</v>
      </c>
      <c r="BE275" s="147">
        <f>IF(N275="základní",J275,0)</f>
        <v>0</v>
      </c>
      <c r="BF275" s="147">
        <f>IF(N275="snížená",J275,0)</f>
        <v>0</v>
      </c>
      <c r="BG275" s="147">
        <f>IF(N275="zákl. přenesená",J275,0)</f>
        <v>0</v>
      </c>
      <c r="BH275" s="147">
        <f>IF(N275="sníž. přenesená",J275,0)</f>
        <v>0</v>
      </c>
      <c r="BI275" s="147">
        <f>IF(N275="nulová",J275,0)</f>
        <v>0</v>
      </c>
      <c r="BJ275" s="18" t="s">
        <v>76</v>
      </c>
      <c r="BK275" s="147">
        <f>ROUND(I275*H275,2)</f>
        <v>0</v>
      </c>
      <c r="BL275" s="18" t="s">
        <v>178</v>
      </c>
      <c r="BM275" s="146" t="s">
        <v>1153</v>
      </c>
    </row>
    <row r="276" spans="1:65" s="2" customFormat="1" ht="156">
      <c r="A276" s="30"/>
      <c r="B276" s="31"/>
      <c r="C276" s="30"/>
      <c r="D276" s="148" t="s">
        <v>179</v>
      </c>
      <c r="E276" s="30"/>
      <c r="F276" s="149" t="s">
        <v>350</v>
      </c>
      <c r="G276" s="30"/>
      <c r="H276" s="30"/>
      <c r="I276" s="30"/>
      <c r="J276" s="30"/>
      <c r="K276" s="30"/>
      <c r="L276" s="31"/>
      <c r="M276" s="150"/>
      <c r="N276" s="151"/>
      <c r="O276" s="51"/>
      <c r="P276" s="51"/>
      <c r="Q276" s="51"/>
      <c r="R276" s="51"/>
      <c r="S276" s="51"/>
      <c r="T276" s="52"/>
      <c r="U276" s="30"/>
      <c r="V276" s="30"/>
      <c r="W276" s="30"/>
      <c r="X276" s="30"/>
      <c r="Y276" s="30"/>
      <c r="Z276" s="30"/>
      <c r="AA276" s="30"/>
      <c r="AB276" s="30"/>
      <c r="AC276" s="30"/>
      <c r="AD276" s="30"/>
      <c r="AE276" s="30"/>
      <c r="AT276" s="18" t="s">
        <v>179</v>
      </c>
      <c r="AU276" s="18" t="s">
        <v>79</v>
      </c>
    </row>
    <row r="277" spans="1:65" s="14" customFormat="1">
      <c r="B277" s="158"/>
      <c r="D277" s="148" t="s">
        <v>181</v>
      </c>
      <c r="E277" s="159" t="s">
        <v>3</v>
      </c>
      <c r="F277" s="160" t="s">
        <v>1154</v>
      </c>
      <c r="H277" s="161">
        <v>18</v>
      </c>
      <c r="L277" s="158"/>
      <c r="M277" s="162"/>
      <c r="N277" s="163"/>
      <c r="O277" s="163"/>
      <c r="P277" s="163"/>
      <c r="Q277" s="163"/>
      <c r="R277" s="163"/>
      <c r="S277" s="163"/>
      <c r="T277" s="164"/>
      <c r="AT277" s="159" t="s">
        <v>181</v>
      </c>
      <c r="AU277" s="159" t="s">
        <v>79</v>
      </c>
      <c r="AV277" s="14" t="s">
        <v>79</v>
      </c>
      <c r="AW277" s="14" t="s">
        <v>31</v>
      </c>
      <c r="AX277" s="14" t="s">
        <v>70</v>
      </c>
      <c r="AY277" s="159" t="s">
        <v>173</v>
      </c>
    </row>
    <row r="278" spans="1:65" s="15" customFormat="1">
      <c r="B278" s="165"/>
      <c r="D278" s="148" t="s">
        <v>181</v>
      </c>
      <c r="E278" s="166" t="s">
        <v>3</v>
      </c>
      <c r="F278" s="167" t="s">
        <v>188</v>
      </c>
      <c r="H278" s="168">
        <v>18</v>
      </c>
      <c r="L278" s="165"/>
      <c r="M278" s="169"/>
      <c r="N278" s="170"/>
      <c r="O278" s="170"/>
      <c r="P278" s="170"/>
      <c r="Q278" s="170"/>
      <c r="R278" s="170"/>
      <c r="S278" s="170"/>
      <c r="T278" s="171"/>
      <c r="AT278" s="166" t="s">
        <v>181</v>
      </c>
      <c r="AU278" s="166" t="s">
        <v>79</v>
      </c>
      <c r="AV278" s="15" t="s">
        <v>178</v>
      </c>
      <c r="AW278" s="15" t="s">
        <v>31</v>
      </c>
      <c r="AX278" s="15" t="s">
        <v>76</v>
      </c>
      <c r="AY278" s="166" t="s">
        <v>173</v>
      </c>
    </row>
    <row r="279" spans="1:65" s="12" customFormat="1" ht="22.9" customHeight="1">
      <c r="B279" s="123"/>
      <c r="D279" s="124" t="s">
        <v>69</v>
      </c>
      <c r="E279" s="133" t="s">
        <v>216</v>
      </c>
      <c r="F279" s="133" t="s">
        <v>372</v>
      </c>
      <c r="J279" s="134">
        <f>BK279</f>
        <v>0</v>
      </c>
      <c r="L279" s="123"/>
      <c r="M279" s="127"/>
      <c r="N279" s="128"/>
      <c r="O279" s="128"/>
      <c r="P279" s="129">
        <f>SUM(P280:P307)</f>
        <v>145.66199999999998</v>
      </c>
      <c r="Q279" s="128"/>
      <c r="R279" s="129">
        <f>SUM(R280:R307)</f>
        <v>2.3145819999999997</v>
      </c>
      <c r="S279" s="128"/>
      <c r="T279" s="130">
        <f>SUM(T280:T307)</f>
        <v>46.301800000000007</v>
      </c>
      <c r="AR279" s="124" t="s">
        <v>76</v>
      </c>
      <c r="AT279" s="131" t="s">
        <v>69</v>
      </c>
      <c r="AU279" s="131" t="s">
        <v>76</v>
      </c>
      <c r="AY279" s="124" t="s">
        <v>173</v>
      </c>
      <c r="BK279" s="132">
        <f>SUM(BK280:BK307)</f>
        <v>0</v>
      </c>
    </row>
    <row r="280" spans="1:65" s="2" customFormat="1" ht="21.75" customHeight="1">
      <c r="A280" s="30"/>
      <c r="B280" s="135"/>
      <c r="C280" s="136" t="s">
        <v>333</v>
      </c>
      <c r="D280" s="136" t="s">
        <v>175</v>
      </c>
      <c r="E280" s="137" t="s">
        <v>697</v>
      </c>
      <c r="F280" s="138" t="s">
        <v>698</v>
      </c>
      <c r="G280" s="139" t="s">
        <v>190</v>
      </c>
      <c r="H280" s="140">
        <v>18</v>
      </c>
      <c r="I280" s="141"/>
      <c r="J280" s="141">
        <f>ROUND(I280*H280,2)</f>
        <v>0</v>
      </c>
      <c r="K280" s="138" t="s">
        <v>177</v>
      </c>
      <c r="L280" s="31"/>
      <c r="M280" s="142" t="s">
        <v>3</v>
      </c>
      <c r="N280" s="143" t="s">
        <v>41</v>
      </c>
      <c r="O280" s="144">
        <v>0.24</v>
      </c>
      <c r="P280" s="144">
        <f>O280*H280</f>
        <v>4.32</v>
      </c>
      <c r="Q280" s="144">
        <v>1.74E-4</v>
      </c>
      <c r="R280" s="144">
        <f>Q280*H280</f>
        <v>3.1320000000000002E-3</v>
      </c>
      <c r="S280" s="144">
        <v>0</v>
      </c>
      <c r="T280" s="145">
        <f>S280*H280</f>
        <v>0</v>
      </c>
      <c r="U280" s="30"/>
      <c r="V280" s="30"/>
      <c r="W280" s="30"/>
      <c r="X280" s="30"/>
      <c r="Y280" s="30"/>
      <c r="Z280" s="30"/>
      <c r="AA280" s="30"/>
      <c r="AB280" s="30"/>
      <c r="AC280" s="30"/>
      <c r="AD280" s="30"/>
      <c r="AE280" s="30"/>
      <c r="AR280" s="146" t="s">
        <v>178</v>
      </c>
      <c r="AT280" s="146" t="s">
        <v>175</v>
      </c>
      <c r="AU280" s="146" t="s">
        <v>79</v>
      </c>
      <c r="AY280" s="18" t="s">
        <v>173</v>
      </c>
      <c r="BE280" s="147">
        <f>IF(N280="základní",J280,0)</f>
        <v>0</v>
      </c>
      <c r="BF280" s="147">
        <f>IF(N280="snížená",J280,0)</f>
        <v>0</v>
      </c>
      <c r="BG280" s="147">
        <f>IF(N280="zákl. přenesená",J280,0)</f>
        <v>0</v>
      </c>
      <c r="BH280" s="147">
        <f>IF(N280="sníž. přenesená",J280,0)</f>
        <v>0</v>
      </c>
      <c r="BI280" s="147">
        <f>IF(N280="nulová",J280,0)</f>
        <v>0</v>
      </c>
      <c r="BJ280" s="18" t="s">
        <v>76</v>
      </c>
      <c r="BK280" s="147">
        <f>ROUND(I280*H280,2)</f>
        <v>0</v>
      </c>
      <c r="BL280" s="18" t="s">
        <v>178</v>
      </c>
      <c r="BM280" s="146" t="s">
        <v>1155</v>
      </c>
    </row>
    <row r="281" spans="1:65" s="2" customFormat="1" ht="360.75">
      <c r="A281" s="30"/>
      <c r="B281" s="31"/>
      <c r="C281" s="30"/>
      <c r="D281" s="148" t="s">
        <v>179</v>
      </c>
      <c r="E281" s="30"/>
      <c r="F281" s="149" t="s">
        <v>700</v>
      </c>
      <c r="G281" s="30"/>
      <c r="H281" s="30"/>
      <c r="I281" s="30"/>
      <c r="J281" s="30"/>
      <c r="K281" s="30"/>
      <c r="L281" s="31"/>
      <c r="M281" s="150"/>
      <c r="N281" s="151"/>
      <c r="O281" s="51"/>
      <c r="P281" s="51"/>
      <c r="Q281" s="51"/>
      <c r="R281" s="51"/>
      <c r="S281" s="51"/>
      <c r="T281" s="52"/>
      <c r="U281" s="30"/>
      <c r="V281" s="30"/>
      <c r="W281" s="30"/>
      <c r="X281" s="30"/>
      <c r="Y281" s="30"/>
      <c r="Z281" s="30"/>
      <c r="AA281" s="30"/>
      <c r="AB281" s="30"/>
      <c r="AC281" s="30"/>
      <c r="AD281" s="30"/>
      <c r="AE281" s="30"/>
      <c r="AT281" s="18" t="s">
        <v>179</v>
      </c>
      <c r="AU281" s="18" t="s">
        <v>79</v>
      </c>
    </row>
    <row r="282" spans="1:65" s="13" customFormat="1">
      <c r="B282" s="152"/>
      <c r="D282" s="148" t="s">
        <v>181</v>
      </c>
      <c r="E282" s="153" t="s">
        <v>3</v>
      </c>
      <c r="F282" s="154" t="s">
        <v>1156</v>
      </c>
      <c r="H282" s="153" t="s">
        <v>3</v>
      </c>
      <c r="L282" s="152"/>
      <c r="M282" s="155"/>
      <c r="N282" s="156"/>
      <c r="O282" s="156"/>
      <c r="P282" s="156"/>
      <c r="Q282" s="156"/>
      <c r="R282" s="156"/>
      <c r="S282" s="156"/>
      <c r="T282" s="157"/>
      <c r="AT282" s="153" t="s">
        <v>181</v>
      </c>
      <c r="AU282" s="153" t="s">
        <v>79</v>
      </c>
      <c r="AV282" s="13" t="s">
        <v>76</v>
      </c>
      <c r="AW282" s="13" t="s">
        <v>31</v>
      </c>
      <c r="AX282" s="13" t="s">
        <v>70</v>
      </c>
      <c r="AY282" s="153" t="s">
        <v>173</v>
      </c>
    </row>
    <row r="283" spans="1:65" s="14" customFormat="1">
      <c r="B283" s="158"/>
      <c r="D283" s="148" t="s">
        <v>181</v>
      </c>
      <c r="E283" s="159" t="s">
        <v>3</v>
      </c>
      <c r="F283" s="160" t="s">
        <v>1157</v>
      </c>
      <c r="H283" s="161">
        <v>18</v>
      </c>
      <c r="L283" s="158"/>
      <c r="M283" s="162"/>
      <c r="N283" s="163"/>
      <c r="O283" s="163"/>
      <c r="P283" s="163"/>
      <c r="Q283" s="163"/>
      <c r="R283" s="163"/>
      <c r="S283" s="163"/>
      <c r="T283" s="164"/>
      <c r="AT283" s="159" t="s">
        <v>181</v>
      </c>
      <c r="AU283" s="159" t="s">
        <v>79</v>
      </c>
      <c r="AV283" s="14" t="s">
        <v>79</v>
      </c>
      <c r="AW283" s="14" t="s">
        <v>31</v>
      </c>
      <c r="AX283" s="14" t="s">
        <v>70</v>
      </c>
      <c r="AY283" s="159" t="s">
        <v>173</v>
      </c>
    </row>
    <row r="284" spans="1:65" s="15" customFormat="1">
      <c r="B284" s="165"/>
      <c r="D284" s="148" t="s">
        <v>181</v>
      </c>
      <c r="E284" s="166" t="s">
        <v>3</v>
      </c>
      <c r="F284" s="167" t="s">
        <v>188</v>
      </c>
      <c r="H284" s="168">
        <v>18</v>
      </c>
      <c r="L284" s="165"/>
      <c r="M284" s="169"/>
      <c r="N284" s="170"/>
      <c r="O284" s="170"/>
      <c r="P284" s="170"/>
      <c r="Q284" s="170"/>
      <c r="R284" s="170"/>
      <c r="S284" s="170"/>
      <c r="T284" s="171"/>
      <c r="AT284" s="166" t="s">
        <v>181</v>
      </c>
      <c r="AU284" s="166" t="s">
        <v>79</v>
      </c>
      <c r="AV284" s="15" t="s">
        <v>178</v>
      </c>
      <c r="AW284" s="15" t="s">
        <v>31</v>
      </c>
      <c r="AX284" s="15" t="s">
        <v>76</v>
      </c>
      <c r="AY284" s="166" t="s">
        <v>173</v>
      </c>
    </row>
    <row r="285" spans="1:65" s="2" customFormat="1" ht="21.75" customHeight="1">
      <c r="A285" s="30"/>
      <c r="B285" s="135"/>
      <c r="C285" s="136" t="s">
        <v>337</v>
      </c>
      <c r="D285" s="136" t="s">
        <v>175</v>
      </c>
      <c r="E285" s="137" t="s">
        <v>376</v>
      </c>
      <c r="F285" s="138" t="s">
        <v>377</v>
      </c>
      <c r="G285" s="139" t="s">
        <v>293</v>
      </c>
      <c r="H285" s="140">
        <v>2</v>
      </c>
      <c r="I285" s="141"/>
      <c r="J285" s="141">
        <f>ROUND(I285*H285,2)</f>
        <v>0</v>
      </c>
      <c r="K285" s="138" t="s">
        <v>177</v>
      </c>
      <c r="L285" s="31"/>
      <c r="M285" s="142" t="s">
        <v>3</v>
      </c>
      <c r="N285" s="143" t="s">
        <v>41</v>
      </c>
      <c r="O285" s="144">
        <v>1.2649999999999999</v>
      </c>
      <c r="P285" s="144">
        <f>O285*H285</f>
        <v>2.5299999999999998</v>
      </c>
      <c r="Q285" s="144">
        <v>6.4850000000000003E-3</v>
      </c>
      <c r="R285" s="144">
        <f>Q285*H285</f>
        <v>1.2970000000000001E-2</v>
      </c>
      <c r="S285" s="144">
        <v>0</v>
      </c>
      <c r="T285" s="145">
        <f>S285*H285</f>
        <v>0</v>
      </c>
      <c r="U285" s="30"/>
      <c r="V285" s="30"/>
      <c r="W285" s="30"/>
      <c r="X285" s="30"/>
      <c r="Y285" s="30"/>
      <c r="Z285" s="30"/>
      <c r="AA285" s="30"/>
      <c r="AB285" s="30"/>
      <c r="AC285" s="30"/>
      <c r="AD285" s="30"/>
      <c r="AE285" s="30"/>
      <c r="AR285" s="146" t="s">
        <v>178</v>
      </c>
      <c r="AT285" s="146" t="s">
        <v>175</v>
      </c>
      <c r="AU285" s="146" t="s">
        <v>79</v>
      </c>
      <c r="AY285" s="18" t="s">
        <v>173</v>
      </c>
      <c r="BE285" s="147">
        <f>IF(N285="základní",J285,0)</f>
        <v>0</v>
      </c>
      <c r="BF285" s="147">
        <f>IF(N285="snížená",J285,0)</f>
        <v>0</v>
      </c>
      <c r="BG285" s="147">
        <f>IF(N285="zákl. přenesená",J285,0)</f>
        <v>0</v>
      </c>
      <c r="BH285" s="147">
        <f>IF(N285="sníž. přenesená",J285,0)</f>
        <v>0</v>
      </c>
      <c r="BI285" s="147">
        <f>IF(N285="nulová",J285,0)</f>
        <v>0</v>
      </c>
      <c r="BJ285" s="18" t="s">
        <v>76</v>
      </c>
      <c r="BK285" s="147">
        <f>ROUND(I285*H285,2)</f>
        <v>0</v>
      </c>
      <c r="BL285" s="18" t="s">
        <v>178</v>
      </c>
      <c r="BM285" s="146" t="s">
        <v>1158</v>
      </c>
    </row>
    <row r="286" spans="1:65" s="13" customFormat="1">
      <c r="B286" s="152"/>
      <c r="D286" s="148" t="s">
        <v>181</v>
      </c>
      <c r="E286" s="153" t="s">
        <v>3</v>
      </c>
      <c r="F286" s="154" t="s">
        <v>378</v>
      </c>
      <c r="H286" s="153" t="s">
        <v>3</v>
      </c>
      <c r="L286" s="152"/>
      <c r="M286" s="155"/>
      <c r="N286" s="156"/>
      <c r="O286" s="156"/>
      <c r="P286" s="156"/>
      <c r="Q286" s="156"/>
      <c r="R286" s="156"/>
      <c r="S286" s="156"/>
      <c r="T286" s="157"/>
      <c r="AT286" s="153" t="s">
        <v>181</v>
      </c>
      <c r="AU286" s="153" t="s">
        <v>79</v>
      </c>
      <c r="AV286" s="13" t="s">
        <v>76</v>
      </c>
      <c r="AW286" s="13" t="s">
        <v>31</v>
      </c>
      <c r="AX286" s="13" t="s">
        <v>70</v>
      </c>
      <c r="AY286" s="153" t="s">
        <v>173</v>
      </c>
    </row>
    <row r="287" spans="1:65" s="13" customFormat="1">
      <c r="B287" s="152"/>
      <c r="D287" s="148" t="s">
        <v>181</v>
      </c>
      <c r="E287" s="153" t="s">
        <v>3</v>
      </c>
      <c r="F287" s="154" t="s">
        <v>379</v>
      </c>
      <c r="H287" s="153" t="s">
        <v>3</v>
      </c>
      <c r="L287" s="152"/>
      <c r="M287" s="155"/>
      <c r="N287" s="156"/>
      <c r="O287" s="156"/>
      <c r="P287" s="156"/>
      <c r="Q287" s="156"/>
      <c r="R287" s="156"/>
      <c r="S287" s="156"/>
      <c r="T287" s="157"/>
      <c r="AT287" s="153" t="s">
        <v>181</v>
      </c>
      <c r="AU287" s="153" t="s">
        <v>79</v>
      </c>
      <c r="AV287" s="13" t="s">
        <v>76</v>
      </c>
      <c r="AW287" s="13" t="s">
        <v>31</v>
      </c>
      <c r="AX287" s="13" t="s">
        <v>70</v>
      </c>
      <c r="AY287" s="153" t="s">
        <v>173</v>
      </c>
    </row>
    <row r="288" spans="1:65" s="14" customFormat="1">
      <c r="B288" s="158"/>
      <c r="D288" s="148" t="s">
        <v>181</v>
      </c>
      <c r="E288" s="159" t="s">
        <v>3</v>
      </c>
      <c r="F288" s="160" t="s">
        <v>704</v>
      </c>
      <c r="H288" s="161">
        <v>2</v>
      </c>
      <c r="L288" s="158"/>
      <c r="M288" s="162"/>
      <c r="N288" s="163"/>
      <c r="O288" s="163"/>
      <c r="P288" s="163"/>
      <c r="Q288" s="163"/>
      <c r="R288" s="163"/>
      <c r="S288" s="163"/>
      <c r="T288" s="164"/>
      <c r="AT288" s="159" t="s">
        <v>181</v>
      </c>
      <c r="AU288" s="159" t="s">
        <v>79</v>
      </c>
      <c r="AV288" s="14" t="s">
        <v>79</v>
      </c>
      <c r="AW288" s="14" t="s">
        <v>31</v>
      </c>
      <c r="AX288" s="14" t="s">
        <v>70</v>
      </c>
      <c r="AY288" s="159" t="s">
        <v>173</v>
      </c>
    </row>
    <row r="289" spans="1:65" s="15" customFormat="1">
      <c r="B289" s="165"/>
      <c r="D289" s="148" t="s">
        <v>181</v>
      </c>
      <c r="E289" s="166" t="s">
        <v>3</v>
      </c>
      <c r="F289" s="167" t="s">
        <v>188</v>
      </c>
      <c r="H289" s="168">
        <v>2</v>
      </c>
      <c r="L289" s="165"/>
      <c r="M289" s="169"/>
      <c r="N289" s="170"/>
      <c r="O289" s="170"/>
      <c r="P289" s="170"/>
      <c r="Q289" s="170"/>
      <c r="R289" s="170"/>
      <c r="S289" s="170"/>
      <c r="T289" s="171"/>
      <c r="AT289" s="166" t="s">
        <v>181</v>
      </c>
      <c r="AU289" s="166" t="s">
        <v>79</v>
      </c>
      <c r="AV289" s="15" t="s">
        <v>178</v>
      </c>
      <c r="AW289" s="15" t="s">
        <v>31</v>
      </c>
      <c r="AX289" s="15" t="s">
        <v>76</v>
      </c>
      <c r="AY289" s="166" t="s">
        <v>173</v>
      </c>
    </row>
    <row r="290" spans="1:65" s="2" customFormat="1" ht="21.75" customHeight="1">
      <c r="A290" s="30"/>
      <c r="B290" s="135"/>
      <c r="C290" s="136" t="s">
        <v>338</v>
      </c>
      <c r="D290" s="136" t="s">
        <v>175</v>
      </c>
      <c r="E290" s="137" t="s">
        <v>548</v>
      </c>
      <c r="F290" s="138" t="s">
        <v>549</v>
      </c>
      <c r="G290" s="139" t="s">
        <v>200</v>
      </c>
      <c r="H290" s="140">
        <v>19</v>
      </c>
      <c r="I290" s="141"/>
      <c r="J290" s="141">
        <f>ROUND(I290*H290,2)</f>
        <v>0</v>
      </c>
      <c r="K290" s="138" t="s">
        <v>177</v>
      </c>
      <c r="L290" s="31"/>
      <c r="M290" s="142" t="s">
        <v>3</v>
      </c>
      <c r="N290" s="143" t="s">
        <v>41</v>
      </c>
      <c r="O290" s="144">
        <v>5.2359999999999998</v>
      </c>
      <c r="P290" s="144">
        <f>O290*H290</f>
        <v>99.483999999999995</v>
      </c>
      <c r="Q290" s="144">
        <v>0.12</v>
      </c>
      <c r="R290" s="144">
        <f>Q290*H290</f>
        <v>2.2799999999999998</v>
      </c>
      <c r="S290" s="144">
        <v>2.2000000000000002</v>
      </c>
      <c r="T290" s="145">
        <f>S290*H290</f>
        <v>41.800000000000004</v>
      </c>
      <c r="U290" s="30"/>
      <c r="V290" s="30"/>
      <c r="W290" s="30"/>
      <c r="X290" s="30"/>
      <c r="Y290" s="30"/>
      <c r="Z290" s="30"/>
      <c r="AA290" s="30"/>
      <c r="AB290" s="30"/>
      <c r="AC290" s="30"/>
      <c r="AD290" s="30"/>
      <c r="AE290" s="30"/>
      <c r="AR290" s="146" t="s">
        <v>178</v>
      </c>
      <c r="AT290" s="146" t="s">
        <v>175</v>
      </c>
      <c r="AU290" s="146" t="s">
        <v>79</v>
      </c>
      <c r="AY290" s="18" t="s">
        <v>173</v>
      </c>
      <c r="BE290" s="147">
        <f>IF(N290="základní",J290,0)</f>
        <v>0</v>
      </c>
      <c r="BF290" s="147">
        <f>IF(N290="snížená",J290,0)</f>
        <v>0</v>
      </c>
      <c r="BG290" s="147">
        <f>IF(N290="zákl. přenesená",J290,0)</f>
        <v>0</v>
      </c>
      <c r="BH290" s="147">
        <f>IF(N290="sníž. přenesená",J290,0)</f>
        <v>0</v>
      </c>
      <c r="BI290" s="147">
        <f>IF(N290="nulová",J290,0)</f>
        <v>0</v>
      </c>
      <c r="BJ290" s="18" t="s">
        <v>76</v>
      </c>
      <c r="BK290" s="147">
        <f>ROUND(I290*H290,2)</f>
        <v>0</v>
      </c>
      <c r="BL290" s="18" t="s">
        <v>178</v>
      </c>
      <c r="BM290" s="146" t="s">
        <v>1159</v>
      </c>
    </row>
    <row r="291" spans="1:65" s="2" customFormat="1" ht="224.25">
      <c r="A291" s="30"/>
      <c r="B291" s="31"/>
      <c r="C291" s="30"/>
      <c r="D291" s="148" t="s">
        <v>179</v>
      </c>
      <c r="E291" s="30"/>
      <c r="F291" s="149" t="s">
        <v>383</v>
      </c>
      <c r="G291" s="30"/>
      <c r="H291" s="30"/>
      <c r="I291" s="30"/>
      <c r="J291" s="30"/>
      <c r="K291" s="30"/>
      <c r="L291" s="31"/>
      <c r="M291" s="150"/>
      <c r="N291" s="151"/>
      <c r="O291" s="51"/>
      <c r="P291" s="51"/>
      <c r="Q291" s="51"/>
      <c r="R291" s="51"/>
      <c r="S291" s="51"/>
      <c r="T291" s="52"/>
      <c r="U291" s="30"/>
      <c r="V291" s="30"/>
      <c r="W291" s="30"/>
      <c r="X291" s="30"/>
      <c r="Y291" s="30"/>
      <c r="Z291" s="30"/>
      <c r="AA291" s="30"/>
      <c r="AB291" s="30"/>
      <c r="AC291" s="30"/>
      <c r="AD291" s="30"/>
      <c r="AE291" s="30"/>
      <c r="AT291" s="18" t="s">
        <v>179</v>
      </c>
      <c r="AU291" s="18" t="s">
        <v>79</v>
      </c>
    </row>
    <row r="292" spans="1:65" s="13" customFormat="1" ht="22.5">
      <c r="B292" s="152"/>
      <c r="D292" s="148" t="s">
        <v>181</v>
      </c>
      <c r="E292" s="153" t="s">
        <v>3</v>
      </c>
      <c r="F292" s="154" t="s">
        <v>709</v>
      </c>
      <c r="H292" s="153" t="s">
        <v>3</v>
      </c>
      <c r="L292" s="152"/>
      <c r="M292" s="155"/>
      <c r="N292" s="156"/>
      <c r="O292" s="156"/>
      <c r="P292" s="156"/>
      <c r="Q292" s="156"/>
      <c r="R292" s="156"/>
      <c r="S292" s="156"/>
      <c r="T292" s="157"/>
      <c r="AT292" s="153" t="s">
        <v>181</v>
      </c>
      <c r="AU292" s="153" t="s">
        <v>79</v>
      </c>
      <c r="AV292" s="13" t="s">
        <v>76</v>
      </c>
      <c r="AW292" s="13" t="s">
        <v>31</v>
      </c>
      <c r="AX292" s="13" t="s">
        <v>70</v>
      </c>
      <c r="AY292" s="153" t="s">
        <v>173</v>
      </c>
    </row>
    <row r="293" spans="1:65" s="13" customFormat="1">
      <c r="B293" s="152"/>
      <c r="D293" s="148" t="s">
        <v>181</v>
      </c>
      <c r="E293" s="153" t="s">
        <v>3</v>
      </c>
      <c r="F293" s="154" t="s">
        <v>1160</v>
      </c>
      <c r="H293" s="153" t="s">
        <v>3</v>
      </c>
      <c r="L293" s="152"/>
      <c r="M293" s="155"/>
      <c r="N293" s="156"/>
      <c r="O293" s="156"/>
      <c r="P293" s="156"/>
      <c r="Q293" s="156"/>
      <c r="R293" s="156"/>
      <c r="S293" s="156"/>
      <c r="T293" s="157"/>
      <c r="AT293" s="153" t="s">
        <v>181</v>
      </c>
      <c r="AU293" s="153" t="s">
        <v>79</v>
      </c>
      <c r="AV293" s="13" t="s">
        <v>76</v>
      </c>
      <c r="AW293" s="13" t="s">
        <v>31</v>
      </c>
      <c r="AX293" s="13" t="s">
        <v>70</v>
      </c>
      <c r="AY293" s="153" t="s">
        <v>173</v>
      </c>
    </row>
    <row r="294" spans="1:65" s="14" customFormat="1">
      <c r="B294" s="158"/>
      <c r="D294" s="148" t="s">
        <v>181</v>
      </c>
      <c r="E294" s="159" t="s">
        <v>3</v>
      </c>
      <c r="F294" s="160" t="s">
        <v>1161</v>
      </c>
      <c r="H294" s="161">
        <v>19</v>
      </c>
      <c r="L294" s="158"/>
      <c r="M294" s="162"/>
      <c r="N294" s="163"/>
      <c r="O294" s="163"/>
      <c r="P294" s="163"/>
      <c r="Q294" s="163"/>
      <c r="R294" s="163"/>
      <c r="S294" s="163"/>
      <c r="T294" s="164"/>
      <c r="AT294" s="159" t="s">
        <v>181</v>
      </c>
      <c r="AU294" s="159" t="s">
        <v>79</v>
      </c>
      <c r="AV294" s="14" t="s">
        <v>79</v>
      </c>
      <c r="AW294" s="14" t="s">
        <v>31</v>
      </c>
      <c r="AX294" s="14" t="s">
        <v>70</v>
      </c>
      <c r="AY294" s="159" t="s">
        <v>173</v>
      </c>
    </row>
    <row r="295" spans="1:65" s="15" customFormat="1">
      <c r="B295" s="165"/>
      <c r="D295" s="148" t="s">
        <v>181</v>
      </c>
      <c r="E295" s="166" t="s">
        <v>3</v>
      </c>
      <c r="F295" s="167" t="s">
        <v>188</v>
      </c>
      <c r="H295" s="168">
        <v>19</v>
      </c>
      <c r="L295" s="165"/>
      <c r="M295" s="169"/>
      <c r="N295" s="170"/>
      <c r="O295" s="170"/>
      <c r="P295" s="170"/>
      <c r="Q295" s="170"/>
      <c r="R295" s="170"/>
      <c r="S295" s="170"/>
      <c r="T295" s="171"/>
      <c r="AT295" s="166" t="s">
        <v>181</v>
      </c>
      <c r="AU295" s="166" t="s">
        <v>79</v>
      </c>
      <c r="AV295" s="15" t="s">
        <v>178</v>
      </c>
      <c r="AW295" s="15" t="s">
        <v>31</v>
      </c>
      <c r="AX295" s="15" t="s">
        <v>76</v>
      </c>
      <c r="AY295" s="166" t="s">
        <v>173</v>
      </c>
    </row>
    <row r="296" spans="1:65" s="2" customFormat="1" ht="33" customHeight="1">
      <c r="A296" s="30"/>
      <c r="B296" s="135"/>
      <c r="C296" s="136" t="s">
        <v>343</v>
      </c>
      <c r="D296" s="136" t="s">
        <v>175</v>
      </c>
      <c r="E296" s="137" t="s">
        <v>1162</v>
      </c>
      <c r="F296" s="138" t="s">
        <v>1163</v>
      </c>
      <c r="G296" s="139" t="s">
        <v>200</v>
      </c>
      <c r="H296" s="140">
        <v>1.5</v>
      </c>
      <c r="I296" s="141"/>
      <c r="J296" s="141">
        <f>ROUND(I296*H296,2)</f>
        <v>0</v>
      </c>
      <c r="K296" s="138" t="s">
        <v>177</v>
      </c>
      <c r="L296" s="31"/>
      <c r="M296" s="142" t="s">
        <v>3</v>
      </c>
      <c r="N296" s="143" t="s">
        <v>41</v>
      </c>
      <c r="O296" s="144">
        <v>1.756</v>
      </c>
      <c r="P296" s="144">
        <f>O296*H296</f>
        <v>2.6339999999999999</v>
      </c>
      <c r="Q296" s="144">
        <v>0</v>
      </c>
      <c r="R296" s="144">
        <f>Q296*H296</f>
        <v>0</v>
      </c>
      <c r="S296" s="144">
        <v>2.5</v>
      </c>
      <c r="T296" s="145">
        <f>S296*H296</f>
        <v>3.75</v>
      </c>
      <c r="U296" s="30"/>
      <c r="V296" s="30"/>
      <c r="W296" s="30"/>
      <c r="X296" s="30"/>
      <c r="Y296" s="30"/>
      <c r="Z296" s="30"/>
      <c r="AA296" s="30"/>
      <c r="AB296" s="30"/>
      <c r="AC296" s="30"/>
      <c r="AD296" s="30"/>
      <c r="AE296" s="30"/>
      <c r="AR296" s="146" t="s">
        <v>178</v>
      </c>
      <c r="AT296" s="146" t="s">
        <v>175</v>
      </c>
      <c r="AU296" s="146" t="s">
        <v>79</v>
      </c>
      <c r="AY296" s="18" t="s">
        <v>173</v>
      </c>
      <c r="BE296" s="147">
        <f>IF(N296="základní",J296,0)</f>
        <v>0</v>
      </c>
      <c r="BF296" s="147">
        <f>IF(N296="snížená",J296,0)</f>
        <v>0</v>
      </c>
      <c r="BG296" s="147">
        <f>IF(N296="zákl. přenesená",J296,0)</f>
        <v>0</v>
      </c>
      <c r="BH296" s="147">
        <f>IF(N296="sníž. přenesená",J296,0)</f>
        <v>0</v>
      </c>
      <c r="BI296" s="147">
        <f>IF(N296="nulová",J296,0)</f>
        <v>0</v>
      </c>
      <c r="BJ296" s="18" t="s">
        <v>76</v>
      </c>
      <c r="BK296" s="147">
        <f>ROUND(I296*H296,2)</f>
        <v>0</v>
      </c>
      <c r="BL296" s="18" t="s">
        <v>178</v>
      </c>
      <c r="BM296" s="146" t="s">
        <v>1164</v>
      </c>
    </row>
    <row r="297" spans="1:65" s="2" customFormat="1" ht="48.75">
      <c r="A297" s="30"/>
      <c r="B297" s="31"/>
      <c r="C297" s="30"/>
      <c r="D297" s="148" t="s">
        <v>179</v>
      </c>
      <c r="E297" s="30"/>
      <c r="F297" s="149" t="s">
        <v>1165</v>
      </c>
      <c r="G297" s="30"/>
      <c r="H297" s="30"/>
      <c r="I297" s="30"/>
      <c r="J297" s="30"/>
      <c r="K297" s="30"/>
      <c r="L297" s="31"/>
      <c r="M297" s="150"/>
      <c r="N297" s="151"/>
      <c r="O297" s="51"/>
      <c r="P297" s="51"/>
      <c r="Q297" s="51"/>
      <c r="R297" s="51"/>
      <c r="S297" s="51"/>
      <c r="T297" s="52"/>
      <c r="U297" s="30"/>
      <c r="V297" s="30"/>
      <c r="W297" s="30"/>
      <c r="X297" s="30"/>
      <c r="Y297" s="30"/>
      <c r="Z297" s="30"/>
      <c r="AA297" s="30"/>
      <c r="AB297" s="30"/>
      <c r="AC297" s="30"/>
      <c r="AD297" s="30"/>
      <c r="AE297" s="30"/>
      <c r="AT297" s="18" t="s">
        <v>179</v>
      </c>
      <c r="AU297" s="18" t="s">
        <v>79</v>
      </c>
    </row>
    <row r="298" spans="1:65" s="13" customFormat="1">
      <c r="B298" s="152"/>
      <c r="D298" s="148" t="s">
        <v>181</v>
      </c>
      <c r="E298" s="153" t="s">
        <v>3</v>
      </c>
      <c r="F298" s="154" t="s">
        <v>1166</v>
      </c>
      <c r="H298" s="153" t="s">
        <v>3</v>
      </c>
      <c r="L298" s="152"/>
      <c r="M298" s="155"/>
      <c r="N298" s="156"/>
      <c r="O298" s="156"/>
      <c r="P298" s="156"/>
      <c r="Q298" s="156"/>
      <c r="R298" s="156"/>
      <c r="S298" s="156"/>
      <c r="T298" s="157"/>
      <c r="AT298" s="153" t="s">
        <v>181</v>
      </c>
      <c r="AU298" s="153" t="s">
        <v>79</v>
      </c>
      <c r="AV298" s="13" t="s">
        <v>76</v>
      </c>
      <c r="AW298" s="13" t="s">
        <v>31</v>
      </c>
      <c r="AX298" s="13" t="s">
        <v>70</v>
      </c>
      <c r="AY298" s="153" t="s">
        <v>173</v>
      </c>
    </row>
    <row r="299" spans="1:65" s="14" customFormat="1">
      <c r="B299" s="158"/>
      <c r="D299" s="148" t="s">
        <v>181</v>
      </c>
      <c r="E299" s="159" t="s">
        <v>3</v>
      </c>
      <c r="F299" s="160" t="s">
        <v>1093</v>
      </c>
      <c r="H299" s="161">
        <v>1.5</v>
      </c>
      <c r="L299" s="158"/>
      <c r="M299" s="162"/>
      <c r="N299" s="163"/>
      <c r="O299" s="163"/>
      <c r="P299" s="163"/>
      <c r="Q299" s="163"/>
      <c r="R299" s="163"/>
      <c r="S299" s="163"/>
      <c r="T299" s="164"/>
      <c r="AT299" s="159" t="s">
        <v>181</v>
      </c>
      <c r="AU299" s="159" t="s">
        <v>79</v>
      </c>
      <c r="AV299" s="14" t="s">
        <v>79</v>
      </c>
      <c r="AW299" s="14" t="s">
        <v>31</v>
      </c>
      <c r="AX299" s="14" t="s">
        <v>70</v>
      </c>
      <c r="AY299" s="159" t="s">
        <v>173</v>
      </c>
    </row>
    <row r="300" spans="1:65" s="15" customFormat="1">
      <c r="B300" s="165"/>
      <c r="D300" s="148" t="s">
        <v>181</v>
      </c>
      <c r="E300" s="166" t="s">
        <v>3</v>
      </c>
      <c r="F300" s="167" t="s">
        <v>188</v>
      </c>
      <c r="H300" s="168">
        <v>1.5</v>
      </c>
      <c r="L300" s="165"/>
      <c r="M300" s="169"/>
      <c r="N300" s="170"/>
      <c r="O300" s="170"/>
      <c r="P300" s="170"/>
      <c r="Q300" s="170"/>
      <c r="R300" s="170"/>
      <c r="S300" s="170"/>
      <c r="T300" s="171"/>
      <c r="AT300" s="166" t="s">
        <v>181</v>
      </c>
      <c r="AU300" s="166" t="s">
        <v>79</v>
      </c>
      <c r="AV300" s="15" t="s">
        <v>178</v>
      </c>
      <c r="AW300" s="15" t="s">
        <v>31</v>
      </c>
      <c r="AX300" s="15" t="s">
        <v>76</v>
      </c>
      <c r="AY300" s="166" t="s">
        <v>173</v>
      </c>
    </row>
    <row r="301" spans="1:65" s="2" customFormat="1" ht="33" customHeight="1">
      <c r="A301" s="30"/>
      <c r="B301" s="135"/>
      <c r="C301" s="136" t="s">
        <v>347</v>
      </c>
      <c r="D301" s="136" t="s">
        <v>175</v>
      </c>
      <c r="E301" s="137" t="s">
        <v>555</v>
      </c>
      <c r="F301" s="138" t="s">
        <v>556</v>
      </c>
      <c r="G301" s="139" t="s">
        <v>239</v>
      </c>
      <c r="H301" s="140">
        <v>0.6</v>
      </c>
      <c r="I301" s="141"/>
      <c r="J301" s="141">
        <f>ROUND(I301*H301,2)</f>
        <v>0</v>
      </c>
      <c r="K301" s="138" t="s">
        <v>177</v>
      </c>
      <c r="L301" s="31"/>
      <c r="M301" s="142" t="s">
        <v>3</v>
      </c>
      <c r="N301" s="143" t="s">
        <v>41</v>
      </c>
      <c r="O301" s="144">
        <v>13.93</v>
      </c>
      <c r="P301" s="144">
        <f>O301*H301</f>
        <v>8.3579999999999988</v>
      </c>
      <c r="Q301" s="144">
        <v>0</v>
      </c>
      <c r="R301" s="144">
        <f>Q301*H301</f>
        <v>0</v>
      </c>
      <c r="S301" s="144">
        <v>1.2529999999999999</v>
      </c>
      <c r="T301" s="145">
        <f>S301*H301</f>
        <v>0.75179999999999991</v>
      </c>
      <c r="U301" s="30"/>
      <c r="V301" s="30"/>
      <c r="W301" s="30"/>
      <c r="X301" s="30"/>
      <c r="Y301" s="30"/>
      <c r="Z301" s="30"/>
      <c r="AA301" s="30"/>
      <c r="AB301" s="30"/>
      <c r="AC301" s="30"/>
      <c r="AD301" s="30"/>
      <c r="AE301" s="30"/>
      <c r="AR301" s="146" t="s">
        <v>178</v>
      </c>
      <c r="AT301" s="146" t="s">
        <v>175</v>
      </c>
      <c r="AU301" s="146" t="s">
        <v>79</v>
      </c>
      <c r="AY301" s="18" t="s">
        <v>173</v>
      </c>
      <c r="BE301" s="147">
        <f>IF(N301="základní",J301,0)</f>
        <v>0</v>
      </c>
      <c r="BF301" s="147">
        <f>IF(N301="snížená",J301,0)</f>
        <v>0</v>
      </c>
      <c r="BG301" s="147">
        <f>IF(N301="zákl. přenesená",J301,0)</f>
        <v>0</v>
      </c>
      <c r="BH301" s="147">
        <f>IF(N301="sníž. přenesená",J301,0)</f>
        <v>0</v>
      </c>
      <c r="BI301" s="147">
        <f>IF(N301="nulová",J301,0)</f>
        <v>0</v>
      </c>
      <c r="BJ301" s="18" t="s">
        <v>76</v>
      </c>
      <c r="BK301" s="147">
        <f>ROUND(I301*H301,2)</f>
        <v>0</v>
      </c>
      <c r="BL301" s="18" t="s">
        <v>178</v>
      </c>
      <c r="BM301" s="146" t="s">
        <v>1167</v>
      </c>
    </row>
    <row r="302" spans="1:65" s="13" customFormat="1">
      <c r="B302" s="152"/>
      <c r="D302" s="148" t="s">
        <v>181</v>
      </c>
      <c r="E302" s="153" t="s">
        <v>3</v>
      </c>
      <c r="F302" s="154" t="s">
        <v>244</v>
      </c>
      <c r="H302" s="153" t="s">
        <v>3</v>
      </c>
      <c r="L302" s="152"/>
      <c r="M302" s="155"/>
      <c r="N302" s="156"/>
      <c r="O302" s="156"/>
      <c r="P302" s="156"/>
      <c r="Q302" s="156"/>
      <c r="R302" s="156"/>
      <c r="S302" s="156"/>
      <c r="T302" s="157"/>
      <c r="AT302" s="153" t="s">
        <v>181</v>
      </c>
      <c r="AU302" s="153" t="s">
        <v>79</v>
      </c>
      <c r="AV302" s="13" t="s">
        <v>76</v>
      </c>
      <c r="AW302" s="13" t="s">
        <v>31</v>
      </c>
      <c r="AX302" s="13" t="s">
        <v>70</v>
      </c>
      <c r="AY302" s="153" t="s">
        <v>173</v>
      </c>
    </row>
    <row r="303" spans="1:65" s="14" customFormat="1">
      <c r="B303" s="158"/>
      <c r="D303" s="148" t="s">
        <v>181</v>
      </c>
      <c r="E303" s="159" t="s">
        <v>3</v>
      </c>
      <c r="F303" s="160" t="s">
        <v>1168</v>
      </c>
      <c r="H303" s="161">
        <v>0.6</v>
      </c>
      <c r="L303" s="158"/>
      <c r="M303" s="162"/>
      <c r="N303" s="163"/>
      <c r="O303" s="163"/>
      <c r="P303" s="163"/>
      <c r="Q303" s="163"/>
      <c r="R303" s="163"/>
      <c r="S303" s="163"/>
      <c r="T303" s="164"/>
      <c r="AT303" s="159" t="s">
        <v>181</v>
      </c>
      <c r="AU303" s="159" t="s">
        <v>79</v>
      </c>
      <c r="AV303" s="14" t="s">
        <v>79</v>
      </c>
      <c r="AW303" s="14" t="s">
        <v>31</v>
      </c>
      <c r="AX303" s="14" t="s">
        <v>70</v>
      </c>
      <c r="AY303" s="159" t="s">
        <v>173</v>
      </c>
    </row>
    <row r="304" spans="1:65" s="15" customFormat="1">
      <c r="B304" s="165"/>
      <c r="D304" s="148" t="s">
        <v>181</v>
      </c>
      <c r="E304" s="166" t="s">
        <v>3</v>
      </c>
      <c r="F304" s="167" t="s">
        <v>188</v>
      </c>
      <c r="H304" s="168">
        <v>0.6</v>
      </c>
      <c r="L304" s="165"/>
      <c r="M304" s="169"/>
      <c r="N304" s="170"/>
      <c r="O304" s="170"/>
      <c r="P304" s="170"/>
      <c r="Q304" s="170"/>
      <c r="R304" s="170"/>
      <c r="S304" s="170"/>
      <c r="T304" s="171"/>
      <c r="AT304" s="166" t="s">
        <v>181</v>
      </c>
      <c r="AU304" s="166" t="s">
        <v>79</v>
      </c>
      <c r="AV304" s="15" t="s">
        <v>178</v>
      </c>
      <c r="AW304" s="15" t="s">
        <v>31</v>
      </c>
      <c r="AX304" s="15" t="s">
        <v>76</v>
      </c>
      <c r="AY304" s="166" t="s">
        <v>173</v>
      </c>
    </row>
    <row r="305" spans="1:65" s="2" customFormat="1" ht="21.75" customHeight="1">
      <c r="A305" s="30"/>
      <c r="B305" s="135"/>
      <c r="C305" s="136" t="s">
        <v>352</v>
      </c>
      <c r="D305" s="136" t="s">
        <v>175</v>
      </c>
      <c r="E305" s="137" t="s">
        <v>391</v>
      </c>
      <c r="F305" s="138" t="s">
        <v>392</v>
      </c>
      <c r="G305" s="139" t="s">
        <v>293</v>
      </c>
      <c r="H305" s="140">
        <v>4</v>
      </c>
      <c r="I305" s="141"/>
      <c r="J305" s="141">
        <f>ROUND(I305*H305,2)</f>
        <v>0</v>
      </c>
      <c r="K305" s="138" t="s">
        <v>177</v>
      </c>
      <c r="L305" s="31"/>
      <c r="M305" s="142" t="s">
        <v>3</v>
      </c>
      <c r="N305" s="143" t="s">
        <v>41</v>
      </c>
      <c r="O305" s="144">
        <v>7.0839999999999996</v>
      </c>
      <c r="P305" s="144">
        <f>O305*H305</f>
        <v>28.335999999999999</v>
      </c>
      <c r="Q305" s="144">
        <v>4.62E-3</v>
      </c>
      <c r="R305" s="144">
        <f>Q305*H305</f>
        <v>1.848E-2</v>
      </c>
      <c r="S305" s="144">
        <v>0</v>
      </c>
      <c r="T305" s="145">
        <f>S305*H305</f>
        <v>0</v>
      </c>
      <c r="U305" s="30"/>
      <c r="V305" s="30"/>
      <c r="W305" s="30"/>
      <c r="X305" s="30"/>
      <c r="Y305" s="30"/>
      <c r="Z305" s="30"/>
      <c r="AA305" s="30"/>
      <c r="AB305" s="30"/>
      <c r="AC305" s="30"/>
      <c r="AD305" s="30"/>
      <c r="AE305" s="30"/>
      <c r="AR305" s="146" t="s">
        <v>178</v>
      </c>
      <c r="AT305" s="146" t="s">
        <v>175</v>
      </c>
      <c r="AU305" s="146" t="s">
        <v>79</v>
      </c>
      <c r="AY305" s="18" t="s">
        <v>173</v>
      </c>
      <c r="BE305" s="147">
        <f>IF(N305="základní",J305,0)</f>
        <v>0</v>
      </c>
      <c r="BF305" s="147">
        <f>IF(N305="snížená",J305,0)</f>
        <v>0</v>
      </c>
      <c r="BG305" s="147">
        <f>IF(N305="zákl. přenesená",J305,0)</f>
        <v>0</v>
      </c>
      <c r="BH305" s="147">
        <f>IF(N305="sníž. přenesená",J305,0)</f>
        <v>0</v>
      </c>
      <c r="BI305" s="147">
        <f>IF(N305="nulová",J305,0)</f>
        <v>0</v>
      </c>
      <c r="BJ305" s="18" t="s">
        <v>76</v>
      </c>
      <c r="BK305" s="147">
        <f>ROUND(I305*H305,2)</f>
        <v>0</v>
      </c>
      <c r="BL305" s="18" t="s">
        <v>178</v>
      </c>
      <c r="BM305" s="146" t="s">
        <v>1169</v>
      </c>
    </row>
    <row r="306" spans="1:65" s="2" customFormat="1" ht="165.75">
      <c r="A306" s="30"/>
      <c r="B306" s="31"/>
      <c r="C306" s="30"/>
      <c r="D306" s="148" t="s">
        <v>179</v>
      </c>
      <c r="E306" s="30"/>
      <c r="F306" s="149" t="s">
        <v>393</v>
      </c>
      <c r="G306" s="30"/>
      <c r="H306" s="30"/>
      <c r="I306" s="30"/>
      <c r="J306" s="30"/>
      <c r="K306" s="30"/>
      <c r="L306" s="31"/>
      <c r="M306" s="150"/>
      <c r="N306" s="151"/>
      <c r="O306" s="51"/>
      <c r="P306" s="51"/>
      <c r="Q306" s="51"/>
      <c r="R306" s="51"/>
      <c r="S306" s="51"/>
      <c r="T306" s="52"/>
      <c r="U306" s="30"/>
      <c r="V306" s="30"/>
      <c r="W306" s="30"/>
      <c r="X306" s="30"/>
      <c r="Y306" s="30"/>
      <c r="Z306" s="30"/>
      <c r="AA306" s="30"/>
      <c r="AB306" s="30"/>
      <c r="AC306" s="30"/>
      <c r="AD306" s="30"/>
      <c r="AE306" s="30"/>
      <c r="AT306" s="18" t="s">
        <v>179</v>
      </c>
      <c r="AU306" s="18" t="s">
        <v>79</v>
      </c>
    </row>
    <row r="307" spans="1:65" s="14" customFormat="1">
      <c r="B307" s="158"/>
      <c r="D307" s="148" t="s">
        <v>181</v>
      </c>
      <c r="E307" s="159" t="s">
        <v>3</v>
      </c>
      <c r="F307" s="160" t="s">
        <v>394</v>
      </c>
      <c r="H307" s="161">
        <v>4</v>
      </c>
      <c r="L307" s="158"/>
      <c r="M307" s="162"/>
      <c r="N307" s="163"/>
      <c r="O307" s="163"/>
      <c r="P307" s="163"/>
      <c r="Q307" s="163"/>
      <c r="R307" s="163"/>
      <c r="S307" s="163"/>
      <c r="T307" s="164"/>
      <c r="AT307" s="159" t="s">
        <v>181</v>
      </c>
      <c r="AU307" s="159" t="s">
        <v>79</v>
      </c>
      <c r="AV307" s="14" t="s">
        <v>79</v>
      </c>
      <c r="AW307" s="14" t="s">
        <v>31</v>
      </c>
      <c r="AX307" s="14" t="s">
        <v>76</v>
      </c>
      <c r="AY307" s="159" t="s">
        <v>173</v>
      </c>
    </row>
    <row r="308" spans="1:65" s="12" customFormat="1" ht="22.9" customHeight="1">
      <c r="B308" s="123"/>
      <c r="D308" s="124" t="s">
        <v>69</v>
      </c>
      <c r="E308" s="133" t="s">
        <v>401</v>
      </c>
      <c r="F308" s="133" t="s">
        <v>402</v>
      </c>
      <c r="J308" s="134">
        <f>BK308</f>
        <v>0</v>
      </c>
      <c r="L308" s="123"/>
      <c r="M308" s="127"/>
      <c r="N308" s="128"/>
      <c r="O308" s="128"/>
      <c r="P308" s="129">
        <f>SUM(P309:P325)</f>
        <v>14.578554</v>
      </c>
      <c r="Q308" s="128"/>
      <c r="R308" s="129">
        <f>SUM(R309:R325)</f>
        <v>0</v>
      </c>
      <c r="S308" s="128"/>
      <c r="T308" s="130">
        <f>SUM(T309:T325)</f>
        <v>0</v>
      </c>
      <c r="AR308" s="124" t="s">
        <v>76</v>
      </c>
      <c r="AT308" s="131" t="s">
        <v>69</v>
      </c>
      <c r="AU308" s="131" t="s">
        <v>76</v>
      </c>
      <c r="AY308" s="124" t="s">
        <v>173</v>
      </c>
      <c r="BK308" s="132">
        <f>SUM(BK309:BK325)</f>
        <v>0</v>
      </c>
    </row>
    <row r="309" spans="1:65" s="2" customFormat="1" ht="21.75" customHeight="1">
      <c r="A309" s="30"/>
      <c r="B309" s="135"/>
      <c r="C309" s="136" t="s">
        <v>355</v>
      </c>
      <c r="D309" s="136" t="s">
        <v>175</v>
      </c>
      <c r="E309" s="137" t="s">
        <v>404</v>
      </c>
      <c r="F309" s="138" t="s">
        <v>405</v>
      </c>
      <c r="G309" s="139" t="s">
        <v>239</v>
      </c>
      <c r="H309" s="140">
        <v>78.846000000000004</v>
      </c>
      <c r="I309" s="141"/>
      <c r="J309" s="141">
        <f>ROUND(I309*H309,2)</f>
        <v>0</v>
      </c>
      <c r="K309" s="138" t="s">
        <v>177</v>
      </c>
      <c r="L309" s="31"/>
      <c r="M309" s="142" t="s">
        <v>3</v>
      </c>
      <c r="N309" s="143" t="s">
        <v>41</v>
      </c>
      <c r="O309" s="144">
        <v>0.125</v>
      </c>
      <c r="P309" s="144">
        <f>O309*H309</f>
        <v>9.8557500000000005</v>
      </c>
      <c r="Q309" s="144">
        <v>0</v>
      </c>
      <c r="R309" s="144">
        <f>Q309*H309</f>
        <v>0</v>
      </c>
      <c r="S309" s="144">
        <v>0</v>
      </c>
      <c r="T309" s="145">
        <f>S309*H309</f>
        <v>0</v>
      </c>
      <c r="U309" s="30"/>
      <c r="V309" s="30"/>
      <c r="W309" s="30"/>
      <c r="X309" s="30"/>
      <c r="Y309" s="30"/>
      <c r="Z309" s="30"/>
      <c r="AA309" s="30"/>
      <c r="AB309" s="30"/>
      <c r="AC309" s="30"/>
      <c r="AD309" s="30"/>
      <c r="AE309" s="30"/>
      <c r="AR309" s="146" t="s">
        <v>178</v>
      </c>
      <c r="AT309" s="146" t="s">
        <v>175</v>
      </c>
      <c r="AU309" s="146" t="s">
        <v>79</v>
      </c>
      <c r="AY309" s="18" t="s">
        <v>173</v>
      </c>
      <c r="BE309" s="147">
        <f>IF(N309="základní",J309,0)</f>
        <v>0</v>
      </c>
      <c r="BF309" s="147">
        <f>IF(N309="snížená",J309,0)</f>
        <v>0</v>
      </c>
      <c r="BG309" s="147">
        <f>IF(N309="zákl. přenesená",J309,0)</f>
        <v>0</v>
      </c>
      <c r="BH309" s="147">
        <f>IF(N309="sníž. přenesená",J309,0)</f>
        <v>0</v>
      </c>
      <c r="BI309" s="147">
        <f>IF(N309="nulová",J309,0)</f>
        <v>0</v>
      </c>
      <c r="BJ309" s="18" t="s">
        <v>76</v>
      </c>
      <c r="BK309" s="147">
        <f>ROUND(I309*H309,2)</f>
        <v>0</v>
      </c>
      <c r="BL309" s="18" t="s">
        <v>178</v>
      </c>
      <c r="BM309" s="146" t="s">
        <v>1170</v>
      </c>
    </row>
    <row r="310" spans="1:65" s="2" customFormat="1" ht="87.75">
      <c r="A310" s="30"/>
      <c r="B310" s="31"/>
      <c r="C310" s="30"/>
      <c r="D310" s="148" t="s">
        <v>179</v>
      </c>
      <c r="E310" s="30"/>
      <c r="F310" s="149" t="s">
        <v>406</v>
      </c>
      <c r="G310" s="30"/>
      <c r="H310" s="30"/>
      <c r="I310" s="30"/>
      <c r="J310" s="30"/>
      <c r="K310" s="30"/>
      <c r="L310" s="31"/>
      <c r="M310" s="150"/>
      <c r="N310" s="151"/>
      <c r="O310" s="51"/>
      <c r="P310" s="51"/>
      <c r="Q310" s="51"/>
      <c r="R310" s="51"/>
      <c r="S310" s="51"/>
      <c r="T310" s="52"/>
      <c r="U310" s="30"/>
      <c r="V310" s="30"/>
      <c r="W310" s="30"/>
      <c r="X310" s="30"/>
      <c r="Y310" s="30"/>
      <c r="Z310" s="30"/>
      <c r="AA310" s="30"/>
      <c r="AB310" s="30"/>
      <c r="AC310" s="30"/>
      <c r="AD310" s="30"/>
      <c r="AE310" s="30"/>
      <c r="AT310" s="18" t="s">
        <v>179</v>
      </c>
      <c r="AU310" s="18" t="s">
        <v>79</v>
      </c>
    </row>
    <row r="311" spans="1:65" s="14" customFormat="1">
      <c r="B311" s="158"/>
      <c r="D311" s="148" t="s">
        <v>181</v>
      </c>
      <c r="E311" s="159" t="s">
        <v>3</v>
      </c>
      <c r="F311" s="160" t="s">
        <v>1171</v>
      </c>
      <c r="H311" s="161">
        <v>46.302</v>
      </c>
      <c r="L311" s="158"/>
      <c r="M311" s="162"/>
      <c r="N311" s="163"/>
      <c r="O311" s="163"/>
      <c r="P311" s="163"/>
      <c r="Q311" s="163"/>
      <c r="R311" s="163"/>
      <c r="S311" s="163"/>
      <c r="T311" s="164"/>
      <c r="AT311" s="159" t="s">
        <v>181</v>
      </c>
      <c r="AU311" s="159" t="s">
        <v>79</v>
      </c>
      <c r="AV311" s="14" t="s">
        <v>79</v>
      </c>
      <c r="AW311" s="14" t="s">
        <v>31</v>
      </c>
      <c r="AX311" s="14" t="s">
        <v>70</v>
      </c>
      <c r="AY311" s="159" t="s">
        <v>173</v>
      </c>
    </row>
    <row r="312" spans="1:65" s="14" customFormat="1">
      <c r="B312" s="158"/>
      <c r="D312" s="148" t="s">
        <v>181</v>
      </c>
      <c r="E312" s="159" t="s">
        <v>3</v>
      </c>
      <c r="F312" s="160" t="s">
        <v>1172</v>
      </c>
      <c r="H312" s="161">
        <v>32.543999999999997</v>
      </c>
      <c r="L312" s="158"/>
      <c r="M312" s="162"/>
      <c r="N312" s="163"/>
      <c r="O312" s="163"/>
      <c r="P312" s="163"/>
      <c r="Q312" s="163"/>
      <c r="R312" s="163"/>
      <c r="S312" s="163"/>
      <c r="T312" s="164"/>
      <c r="AT312" s="159" t="s">
        <v>181</v>
      </c>
      <c r="AU312" s="159" t="s">
        <v>79</v>
      </c>
      <c r="AV312" s="14" t="s">
        <v>79</v>
      </c>
      <c r="AW312" s="14" t="s">
        <v>31</v>
      </c>
      <c r="AX312" s="14" t="s">
        <v>70</v>
      </c>
      <c r="AY312" s="159" t="s">
        <v>173</v>
      </c>
    </row>
    <row r="313" spans="1:65" s="15" customFormat="1">
      <c r="B313" s="165"/>
      <c r="D313" s="148" t="s">
        <v>181</v>
      </c>
      <c r="E313" s="166" t="s">
        <v>3</v>
      </c>
      <c r="F313" s="167" t="s">
        <v>188</v>
      </c>
      <c r="H313" s="168">
        <v>78.846000000000004</v>
      </c>
      <c r="L313" s="165"/>
      <c r="M313" s="169"/>
      <c r="N313" s="170"/>
      <c r="O313" s="170"/>
      <c r="P313" s="170"/>
      <c r="Q313" s="170"/>
      <c r="R313" s="170"/>
      <c r="S313" s="170"/>
      <c r="T313" s="171"/>
      <c r="AT313" s="166" t="s">
        <v>181</v>
      </c>
      <c r="AU313" s="166" t="s">
        <v>79</v>
      </c>
      <c r="AV313" s="15" t="s">
        <v>178</v>
      </c>
      <c r="AW313" s="15" t="s">
        <v>31</v>
      </c>
      <c r="AX313" s="15" t="s">
        <v>76</v>
      </c>
      <c r="AY313" s="166" t="s">
        <v>173</v>
      </c>
    </row>
    <row r="314" spans="1:65" s="2" customFormat="1" ht="33" customHeight="1">
      <c r="A314" s="30"/>
      <c r="B314" s="135"/>
      <c r="C314" s="136" t="s">
        <v>356</v>
      </c>
      <c r="D314" s="136" t="s">
        <v>175</v>
      </c>
      <c r="E314" s="137" t="s">
        <v>408</v>
      </c>
      <c r="F314" s="138" t="s">
        <v>409</v>
      </c>
      <c r="G314" s="139" t="s">
        <v>239</v>
      </c>
      <c r="H314" s="140">
        <v>787.13400000000001</v>
      </c>
      <c r="I314" s="141"/>
      <c r="J314" s="141">
        <f>ROUND(I314*H314,2)</f>
        <v>0</v>
      </c>
      <c r="K314" s="138" t="s">
        <v>177</v>
      </c>
      <c r="L314" s="31"/>
      <c r="M314" s="142" t="s">
        <v>3</v>
      </c>
      <c r="N314" s="143" t="s">
        <v>41</v>
      </c>
      <c r="O314" s="144">
        <v>6.0000000000000001E-3</v>
      </c>
      <c r="P314" s="144">
        <f>O314*H314</f>
        <v>4.722804</v>
      </c>
      <c r="Q314" s="144">
        <v>0</v>
      </c>
      <c r="R314" s="144">
        <f>Q314*H314</f>
        <v>0</v>
      </c>
      <c r="S314" s="144">
        <v>0</v>
      </c>
      <c r="T314" s="145">
        <f>S314*H314</f>
        <v>0</v>
      </c>
      <c r="U314" s="30"/>
      <c r="V314" s="30"/>
      <c r="W314" s="30"/>
      <c r="X314" s="30"/>
      <c r="Y314" s="30"/>
      <c r="Z314" s="30"/>
      <c r="AA314" s="30"/>
      <c r="AB314" s="30"/>
      <c r="AC314" s="30"/>
      <c r="AD314" s="30"/>
      <c r="AE314" s="30"/>
      <c r="AR314" s="146" t="s">
        <v>178</v>
      </c>
      <c r="AT314" s="146" t="s">
        <v>175</v>
      </c>
      <c r="AU314" s="146" t="s">
        <v>79</v>
      </c>
      <c r="AY314" s="18" t="s">
        <v>173</v>
      </c>
      <c r="BE314" s="147">
        <f>IF(N314="základní",J314,0)</f>
        <v>0</v>
      </c>
      <c r="BF314" s="147">
        <f>IF(N314="snížená",J314,0)</f>
        <v>0</v>
      </c>
      <c r="BG314" s="147">
        <f>IF(N314="zákl. přenesená",J314,0)</f>
        <v>0</v>
      </c>
      <c r="BH314" s="147">
        <f>IF(N314="sníž. přenesená",J314,0)</f>
        <v>0</v>
      </c>
      <c r="BI314" s="147">
        <f>IF(N314="nulová",J314,0)</f>
        <v>0</v>
      </c>
      <c r="BJ314" s="18" t="s">
        <v>76</v>
      </c>
      <c r="BK314" s="147">
        <f>ROUND(I314*H314,2)</f>
        <v>0</v>
      </c>
      <c r="BL314" s="18" t="s">
        <v>178</v>
      </c>
      <c r="BM314" s="146" t="s">
        <v>1173</v>
      </c>
    </row>
    <row r="315" spans="1:65" s="2" customFormat="1" ht="87.75">
      <c r="A315" s="30"/>
      <c r="B315" s="31"/>
      <c r="C315" s="30"/>
      <c r="D315" s="148" t="s">
        <v>179</v>
      </c>
      <c r="E315" s="30"/>
      <c r="F315" s="149" t="s">
        <v>406</v>
      </c>
      <c r="G315" s="30"/>
      <c r="H315" s="30"/>
      <c r="I315" s="30"/>
      <c r="J315" s="30"/>
      <c r="K315" s="30"/>
      <c r="L315" s="31"/>
      <c r="M315" s="150"/>
      <c r="N315" s="151"/>
      <c r="O315" s="51"/>
      <c r="P315" s="51"/>
      <c r="Q315" s="51"/>
      <c r="R315" s="51"/>
      <c r="S315" s="51"/>
      <c r="T315" s="52"/>
      <c r="U315" s="30"/>
      <c r="V315" s="30"/>
      <c r="W315" s="30"/>
      <c r="X315" s="30"/>
      <c r="Y315" s="30"/>
      <c r="Z315" s="30"/>
      <c r="AA315" s="30"/>
      <c r="AB315" s="30"/>
      <c r="AC315" s="30"/>
      <c r="AD315" s="30"/>
      <c r="AE315" s="30"/>
      <c r="AT315" s="18" t="s">
        <v>179</v>
      </c>
      <c r="AU315" s="18" t="s">
        <v>79</v>
      </c>
    </row>
    <row r="316" spans="1:65" s="13" customFormat="1">
      <c r="B316" s="152"/>
      <c r="D316" s="148" t="s">
        <v>181</v>
      </c>
      <c r="E316" s="153" t="s">
        <v>3</v>
      </c>
      <c r="F316" s="154" t="s">
        <v>781</v>
      </c>
      <c r="H316" s="153" t="s">
        <v>3</v>
      </c>
      <c r="L316" s="152"/>
      <c r="M316" s="155"/>
      <c r="N316" s="156"/>
      <c r="O316" s="156"/>
      <c r="P316" s="156"/>
      <c r="Q316" s="156"/>
      <c r="R316" s="156"/>
      <c r="S316" s="156"/>
      <c r="T316" s="157"/>
      <c r="AT316" s="153" t="s">
        <v>181</v>
      </c>
      <c r="AU316" s="153" t="s">
        <v>79</v>
      </c>
      <c r="AV316" s="13" t="s">
        <v>76</v>
      </c>
      <c r="AW316" s="13" t="s">
        <v>31</v>
      </c>
      <c r="AX316" s="13" t="s">
        <v>70</v>
      </c>
      <c r="AY316" s="153" t="s">
        <v>173</v>
      </c>
    </row>
    <row r="317" spans="1:65" s="14" customFormat="1">
      <c r="B317" s="158"/>
      <c r="D317" s="148" t="s">
        <v>181</v>
      </c>
      <c r="E317" s="159" t="s">
        <v>3</v>
      </c>
      <c r="F317" s="160" t="s">
        <v>1174</v>
      </c>
      <c r="H317" s="161">
        <v>787.13400000000001</v>
      </c>
      <c r="L317" s="158"/>
      <c r="M317" s="162"/>
      <c r="N317" s="163"/>
      <c r="O317" s="163"/>
      <c r="P317" s="163"/>
      <c r="Q317" s="163"/>
      <c r="R317" s="163"/>
      <c r="S317" s="163"/>
      <c r="T317" s="164"/>
      <c r="AT317" s="159" t="s">
        <v>181</v>
      </c>
      <c r="AU317" s="159" t="s">
        <v>79</v>
      </c>
      <c r="AV317" s="14" t="s">
        <v>79</v>
      </c>
      <c r="AW317" s="14" t="s">
        <v>31</v>
      </c>
      <c r="AX317" s="14" t="s">
        <v>76</v>
      </c>
      <c r="AY317" s="159" t="s">
        <v>173</v>
      </c>
    </row>
    <row r="318" spans="1:65" s="2" customFormat="1" ht="33" customHeight="1">
      <c r="A318" s="30"/>
      <c r="B318" s="135"/>
      <c r="C318" s="136" t="s">
        <v>357</v>
      </c>
      <c r="D318" s="136" t="s">
        <v>175</v>
      </c>
      <c r="E318" s="137" t="s">
        <v>566</v>
      </c>
      <c r="F318" s="138" t="s">
        <v>567</v>
      </c>
      <c r="G318" s="139" t="s">
        <v>239</v>
      </c>
      <c r="H318" s="140">
        <v>41.8</v>
      </c>
      <c r="I318" s="141"/>
      <c r="J318" s="141">
        <f>ROUND(I318*H318,2)</f>
        <v>0</v>
      </c>
      <c r="K318" s="138" t="s">
        <v>177</v>
      </c>
      <c r="L318" s="31"/>
      <c r="M318" s="142" t="s">
        <v>3</v>
      </c>
      <c r="N318" s="143" t="s">
        <v>41</v>
      </c>
      <c r="O318" s="144">
        <v>0</v>
      </c>
      <c r="P318" s="144">
        <f>O318*H318</f>
        <v>0</v>
      </c>
      <c r="Q318" s="144">
        <v>0</v>
      </c>
      <c r="R318" s="144">
        <f>Q318*H318</f>
        <v>0</v>
      </c>
      <c r="S318" s="144">
        <v>0</v>
      </c>
      <c r="T318" s="145">
        <f>S318*H318</f>
        <v>0</v>
      </c>
      <c r="U318" s="30"/>
      <c r="V318" s="30"/>
      <c r="W318" s="30"/>
      <c r="X318" s="30"/>
      <c r="Y318" s="30"/>
      <c r="Z318" s="30"/>
      <c r="AA318" s="30"/>
      <c r="AB318" s="30"/>
      <c r="AC318" s="30"/>
      <c r="AD318" s="30"/>
      <c r="AE318" s="30"/>
      <c r="AR318" s="146" t="s">
        <v>178</v>
      </c>
      <c r="AT318" s="146" t="s">
        <v>175</v>
      </c>
      <c r="AU318" s="146" t="s">
        <v>79</v>
      </c>
      <c r="AY318" s="18" t="s">
        <v>173</v>
      </c>
      <c r="BE318" s="147">
        <f>IF(N318="základní",J318,0)</f>
        <v>0</v>
      </c>
      <c r="BF318" s="147">
        <f>IF(N318="snížená",J318,0)</f>
        <v>0</v>
      </c>
      <c r="BG318" s="147">
        <f>IF(N318="zákl. přenesená",J318,0)</f>
        <v>0</v>
      </c>
      <c r="BH318" s="147">
        <f>IF(N318="sníž. přenesená",J318,0)</f>
        <v>0</v>
      </c>
      <c r="BI318" s="147">
        <f>IF(N318="nulová",J318,0)</f>
        <v>0</v>
      </c>
      <c r="BJ318" s="18" t="s">
        <v>76</v>
      </c>
      <c r="BK318" s="147">
        <f>ROUND(I318*H318,2)</f>
        <v>0</v>
      </c>
      <c r="BL318" s="18" t="s">
        <v>178</v>
      </c>
      <c r="BM318" s="146" t="s">
        <v>1175</v>
      </c>
    </row>
    <row r="319" spans="1:65" s="2" customFormat="1" ht="97.5">
      <c r="A319" s="30"/>
      <c r="B319" s="31"/>
      <c r="C319" s="30"/>
      <c r="D319" s="148" t="s">
        <v>179</v>
      </c>
      <c r="E319" s="30"/>
      <c r="F319" s="149" t="s">
        <v>414</v>
      </c>
      <c r="G319" s="30"/>
      <c r="H319" s="30"/>
      <c r="I319" s="30"/>
      <c r="J319" s="30"/>
      <c r="K319" s="30"/>
      <c r="L319" s="31"/>
      <c r="M319" s="150"/>
      <c r="N319" s="151"/>
      <c r="O319" s="51"/>
      <c r="P319" s="51"/>
      <c r="Q319" s="51"/>
      <c r="R319" s="51"/>
      <c r="S319" s="51"/>
      <c r="T319" s="52"/>
      <c r="U319" s="30"/>
      <c r="V319" s="30"/>
      <c r="W319" s="30"/>
      <c r="X319" s="30"/>
      <c r="Y319" s="30"/>
      <c r="Z319" s="30"/>
      <c r="AA319" s="30"/>
      <c r="AB319" s="30"/>
      <c r="AC319" s="30"/>
      <c r="AD319" s="30"/>
      <c r="AE319" s="30"/>
      <c r="AT319" s="18" t="s">
        <v>179</v>
      </c>
      <c r="AU319" s="18" t="s">
        <v>79</v>
      </c>
    </row>
    <row r="320" spans="1:65" s="14" customFormat="1">
      <c r="B320" s="158"/>
      <c r="D320" s="148" t="s">
        <v>181</v>
      </c>
      <c r="E320" s="159" t="s">
        <v>3</v>
      </c>
      <c r="F320" s="160" t="s">
        <v>1176</v>
      </c>
      <c r="H320" s="161">
        <v>41.8</v>
      </c>
      <c r="L320" s="158"/>
      <c r="M320" s="162"/>
      <c r="N320" s="163"/>
      <c r="O320" s="163"/>
      <c r="P320" s="163"/>
      <c r="Q320" s="163"/>
      <c r="R320" s="163"/>
      <c r="S320" s="163"/>
      <c r="T320" s="164"/>
      <c r="AT320" s="159" t="s">
        <v>181</v>
      </c>
      <c r="AU320" s="159" t="s">
        <v>79</v>
      </c>
      <c r="AV320" s="14" t="s">
        <v>79</v>
      </c>
      <c r="AW320" s="14" t="s">
        <v>31</v>
      </c>
      <c r="AX320" s="14" t="s">
        <v>70</v>
      </c>
      <c r="AY320" s="159" t="s">
        <v>173</v>
      </c>
    </row>
    <row r="321" spans="1:65" s="15" customFormat="1">
      <c r="B321" s="165"/>
      <c r="D321" s="148" t="s">
        <v>181</v>
      </c>
      <c r="E321" s="166" t="s">
        <v>3</v>
      </c>
      <c r="F321" s="167" t="s">
        <v>188</v>
      </c>
      <c r="H321" s="168">
        <v>41.8</v>
      </c>
      <c r="L321" s="165"/>
      <c r="M321" s="169"/>
      <c r="N321" s="170"/>
      <c r="O321" s="170"/>
      <c r="P321" s="170"/>
      <c r="Q321" s="170"/>
      <c r="R321" s="170"/>
      <c r="S321" s="170"/>
      <c r="T321" s="171"/>
      <c r="AT321" s="166" t="s">
        <v>181</v>
      </c>
      <c r="AU321" s="166" t="s">
        <v>79</v>
      </c>
      <c r="AV321" s="15" t="s">
        <v>178</v>
      </c>
      <c r="AW321" s="15" t="s">
        <v>31</v>
      </c>
      <c r="AX321" s="15" t="s">
        <v>76</v>
      </c>
      <c r="AY321" s="166" t="s">
        <v>173</v>
      </c>
    </row>
    <row r="322" spans="1:65" s="2" customFormat="1" ht="33" customHeight="1">
      <c r="A322" s="30"/>
      <c r="B322" s="135"/>
      <c r="C322" s="136" t="s">
        <v>358</v>
      </c>
      <c r="D322" s="136" t="s">
        <v>175</v>
      </c>
      <c r="E322" s="137" t="s">
        <v>416</v>
      </c>
      <c r="F322" s="138" t="s">
        <v>238</v>
      </c>
      <c r="G322" s="139" t="s">
        <v>239</v>
      </c>
      <c r="H322" s="140">
        <v>3.75</v>
      </c>
      <c r="I322" s="141"/>
      <c r="J322" s="141">
        <f>ROUND(I322*H322,2)</f>
        <v>0</v>
      </c>
      <c r="K322" s="138" t="s">
        <v>177</v>
      </c>
      <c r="L322" s="31"/>
      <c r="M322" s="142" t="s">
        <v>3</v>
      </c>
      <c r="N322" s="143" t="s">
        <v>41</v>
      </c>
      <c r="O322" s="144">
        <v>0</v>
      </c>
      <c r="P322" s="144">
        <f>O322*H322</f>
        <v>0</v>
      </c>
      <c r="Q322" s="144">
        <v>0</v>
      </c>
      <c r="R322" s="144">
        <f>Q322*H322</f>
        <v>0</v>
      </c>
      <c r="S322" s="144">
        <v>0</v>
      </c>
      <c r="T322" s="145">
        <f>S322*H322</f>
        <v>0</v>
      </c>
      <c r="U322" s="30"/>
      <c r="V322" s="30"/>
      <c r="W322" s="30"/>
      <c r="X322" s="30"/>
      <c r="Y322" s="30"/>
      <c r="Z322" s="30"/>
      <c r="AA322" s="30"/>
      <c r="AB322" s="30"/>
      <c r="AC322" s="30"/>
      <c r="AD322" s="30"/>
      <c r="AE322" s="30"/>
      <c r="AR322" s="146" t="s">
        <v>178</v>
      </c>
      <c r="AT322" s="146" t="s">
        <v>175</v>
      </c>
      <c r="AU322" s="146" t="s">
        <v>79</v>
      </c>
      <c r="AY322" s="18" t="s">
        <v>173</v>
      </c>
      <c r="BE322" s="147">
        <f>IF(N322="základní",J322,0)</f>
        <v>0</v>
      </c>
      <c r="BF322" s="147">
        <f>IF(N322="snížená",J322,0)</f>
        <v>0</v>
      </c>
      <c r="BG322" s="147">
        <f>IF(N322="zákl. přenesená",J322,0)</f>
        <v>0</v>
      </c>
      <c r="BH322" s="147">
        <f>IF(N322="sníž. přenesená",J322,0)</f>
        <v>0</v>
      </c>
      <c r="BI322" s="147">
        <f>IF(N322="nulová",J322,0)</f>
        <v>0</v>
      </c>
      <c r="BJ322" s="18" t="s">
        <v>76</v>
      </c>
      <c r="BK322" s="147">
        <f>ROUND(I322*H322,2)</f>
        <v>0</v>
      </c>
      <c r="BL322" s="18" t="s">
        <v>178</v>
      </c>
      <c r="BM322" s="146" t="s">
        <v>1177</v>
      </c>
    </row>
    <row r="323" spans="1:65" s="2" customFormat="1" ht="97.5">
      <c r="A323" s="30"/>
      <c r="B323" s="31"/>
      <c r="C323" s="30"/>
      <c r="D323" s="148" t="s">
        <v>179</v>
      </c>
      <c r="E323" s="30"/>
      <c r="F323" s="149" t="s">
        <v>414</v>
      </c>
      <c r="G323" s="30"/>
      <c r="H323" s="30"/>
      <c r="I323" s="30"/>
      <c r="J323" s="30"/>
      <c r="K323" s="30"/>
      <c r="L323" s="31"/>
      <c r="M323" s="150"/>
      <c r="N323" s="151"/>
      <c r="O323" s="51"/>
      <c r="P323" s="51"/>
      <c r="Q323" s="51"/>
      <c r="R323" s="51"/>
      <c r="S323" s="51"/>
      <c r="T323" s="52"/>
      <c r="U323" s="30"/>
      <c r="V323" s="30"/>
      <c r="W323" s="30"/>
      <c r="X323" s="30"/>
      <c r="Y323" s="30"/>
      <c r="Z323" s="30"/>
      <c r="AA323" s="30"/>
      <c r="AB323" s="30"/>
      <c r="AC323" s="30"/>
      <c r="AD323" s="30"/>
      <c r="AE323" s="30"/>
      <c r="AT323" s="18" t="s">
        <v>179</v>
      </c>
      <c r="AU323" s="18" t="s">
        <v>79</v>
      </c>
    </row>
    <row r="324" spans="1:65" s="14" customFormat="1">
      <c r="B324" s="158"/>
      <c r="D324" s="148" t="s">
        <v>181</v>
      </c>
      <c r="E324" s="159" t="s">
        <v>3</v>
      </c>
      <c r="F324" s="160" t="s">
        <v>1178</v>
      </c>
      <c r="H324" s="161">
        <v>3.75</v>
      </c>
      <c r="L324" s="158"/>
      <c r="M324" s="162"/>
      <c r="N324" s="163"/>
      <c r="O324" s="163"/>
      <c r="P324" s="163"/>
      <c r="Q324" s="163"/>
      <c r="R324" s="163"/>
      <c r="S324" s="163"/>
      <c r="T324" s="164"/>
      <c r="AT324" s="159" t="s">
        <v>181</v>
      </c>
      <c r="AU324" s="159" t="s">
        <v>79</v>
      </c>
      <c r="AV324" s="14" t="s">
        <v>79</v>
      </c>
      <c r="AW324" s="14" t="s">
        <v>31</v>
      </c>
      <c r="AX324" s="14" t="s">
        <v>70</v>
      </c>
      <c r="AY324" s="159" t="s">
        <v>173</v>
      </c>
    </row>
    <row r="325" spans="1:65" s="15" customFormat="1">
      <c r="B325" s="165"/>
      <c r="D325" s="148" t="s">
        <v>181</v>
      </c>
      <c r="E325" s="166" t="s">
        <v>3</v>
      </c>
      <c r="F325" s="167" t="s">
        <v>188</v>
      </c>
      <c r="H325" s="168">
        <v>3.75</v>
      </c>
      <c r="L325" s="165"/>
      <c r="M325" s="169"/>
      <c r="N325" s="170"/>
      <c r="O325" s="170"/>
      <c r="P325" s="170"/>
      <c r="Q325" s="170"/>
      <c r="R325" s="170"/>
      <c r="S325" s="170"/>
      <c r="T325" s="171"/>
      <c r="AT325" s="166" t="s">
        <v>181</v>
      </c>
      <c r="AU325" s="166" t="s">
        <v>79</v>
      </c>
      <c r="AV325" s="15" t="s">
        <v>178</v>
      </c>
      <c r="AW325" s="15" t="s">
        <v>31</v>
      </c>
      <c r="AX325" s="15" t="s">
        <v>76</v>
      </c>
      <c r="AY325" s="166" t="s">
        <v>173</v>
      </c>
    </row>
    <row r="326" spans="1:65" s="12" customFormat="1" ht="22.9" customHeight="1">
      <c r="B326" s="123"/>
      <c r="D326" s="124" t="s">
        <v>69</v>
      </c>
      <c r="E326" s="133" t="s">
        <v>417</v>
      </c>
      <c r="F326" s="133" t="s">
        <v>418</v>
      </c>
      <c r="J326" s="134">
        <f>BK326</f>
        <v>0</v>
      </c>
      <c r="L326" s="123"/>
      <c r="M326" s="127"/>
      <c r="N326" s="128"/>
      <c r="O326" s="128"/>
      <c r="P326" s="129">
        <f>SUM(P327:P328)</f>
        <v>18.081695</v>
      </c>
      <c r="Q326" s="128"/>
      <c r="R326" s="129">
        <f>SUM(R327:R328)</f>
        <v>0</v>
      </c>
      <c r="S326" s="128"/>
      <c r="T326" s="130">
        <f>SUM(T327:T328)</f>
        <v>0</v>
      </c>
      <c r="AR326" s="124" t="s">
        <v>76</v>
      </c>
      <c r="AT326" s="131" t="s">
        <v>69</v>
      </c>
      <c r="AU326" s="131" t="s">
        <v>76</v>
      </c>
      <c r="AY326" s="124" t="s">
        <v>173</v>
      </c>
      <c r="BK326" s="132">
        <f>SUM(BK327:BK328)</f>
        <v>0</v>
      </c>
    </row>
    <row r="327" spans="1:65" s="2" customFormat="1" ht="33" customHeight="1">
      <c r="A327" s="30"/>
      <c r="B327" s="135"/>
      <c r="C327" s="136" t="s">
        <v>359</v>
      </c>
      <c r="D327" s="136" t="s">
        <v>175</v>
      </c>
      <c r="E327" s="137" t="s">
        <v>420</v>
      </c>
      <c r="F327" s="138" t="s">
        <v>421</v>
      </c>
      <c r="G327" s="139" t="s">
        <v>239</v>
      </c>
      <c r="H327" s="140">
        <v>160.01499999999999</v>
      </c>
      <c r="I327" s="141"/>
      <c r="J327" s="141">
        <f>ROUND(I327*H327,2)</f>
        <v>0</v>
      </c>
      <c r="K327" s="138" t="s">
        <v>177</v>
      </c>
      <c r="L327" s="31"/>
      <c r="M327" s="142" t="s">
        <v>3</v>
      </c>
      <c r="N327" s="143" t="s">
        <v>41</v>
      </c>
      <c r="O327" s="144">
        <v>0.113</v>
      </c>
      <c r="P327" s="144">
        <f>O327*H327</f>
        <v>18.081695</v>
      </c>
      <c r="Q327" s="144">
        <v>0</v>
      </c>
      <c r="R327" s="144">
        <f>Q327*H327</f>
        <v>0</v>
      </c>
      <c r="S327" s="144">
        <v>0</v>
      </c>
      <c r="T327" s="145">
        <f>S327*H327</f>
        <v>0</v>
      </c>
      <c r="U327" s="30"/>
      <c r="V327" s="30"/>
      <c r="W327" s="30"/>
      <c r="X327" s="30"/>
      <c r="Y327" s="30"/>
      <c r="Z327" s="30"/>
      <c r="AA327" s="30"/>
      <c r="AB327" s="30"/>
      <c r="AC327" s="30"/>
      <c r="AD327" s="30"/>
      <c r="AE327" s="30"/>
      <c r="AR327" s="146" t="s">
        <v>178</v>
      </c>
      <c r="AT327" s="146" t="s">
        <v>175</v>
      </c>
      <c r="AU327" s="146" t="s">
        <v>79</v>
      </c>
      <c r="AY327" s="18" t="s">
        <v>173</v>
      </c>
      <c r="BE327" s="147">
        <f>IF(N327="základní",J327,0)</f>
        <v>0</v>
      </c>
      <c r="BF327" s="147">
        <f>IF(N327="snížená",J327,0)</f>
        <v>0</v>
      </c>
      <c r="BG327" s="147">
        <f>IF(N327="zákl. přenesená",J327,0)</f>
        <v>0</v>
      </c>
      <c r="BH327" s="147">
        <f>IF(N327="sníž. přenesená",J327,0)</f>
        <v>0</v>
      </c>
      <c r="BI327" s="147">
        <f>IF(N327="nulová",J327,0)</f>
        <v>0</v>
      </c>
      <c r="BJ327" s="18" t="s">
        <v>76</v>
      </c>
      <c r="BK327" s="147">
        <f>ROUND(I327*H327,2)</f>
        <v>0</v>
      </c>
      <c r="BL327" s="18" t="s">
        <v>178</v>
      </c>
      <c r="BM327" s="146" t="s">
        <v>1179</v>
      </c>
    </row>
    <row r="328" spans="1:65" s="2" customFormat="1" ht="39">
      <c r="A328" s="30"/>
      <c r="B328" s="31"/>
      <c r="C328" s="30"/>
      <c r="D328" s="148" t="s">
        <v>179</v>
      </c>
      <c r="E328" s="30"/>
      <c r="F328" s="149" t="s">
        <v>422</v>
      </c>
      <c r="G328" s="30"/>
      <c r="H328" s="30"/>
      <c r="I328" s="30"/>
      <c r="J328" s="30"/>
      <c r="K328" s="30"/>
      <c r="L328" s="31"/>
      <c r="M328" s="150"/>
      <c r="N328" s="151"/>
      <c r="O328" s="51"/>
      <c r="P328" s="51"/>
      <c r="Q328" s="51"/>
      <c r="R328" s="51"/>
      <c r="S328" s="51"/>
      <c r="T328" s="52"/>
      <c r="U328" s="30"/>
      <c r="V328" s="30"/>
      <c r="W328" s="30"/>
      <c r="X328" s="30"/>
      <c r="Y328" s="30"/>
      <c r="Z328" s="30"/>
      <c r="AA328" s="30"/>
      <c r="AB328" s="30"/>
      <c r="AC328" s="30"/>
      <c r="AD328" s="30"/>
      <c r="AE328" s="30"/>
      <c r="AT328" s="18" t="s">
        <v>179</v>
      </c>
      <c r="AU328" s="18" t="s">
        <v>79</v>
      </c>
    </row>
    <row r="329" spans="1:65" s="12" customFormat="1" ht="25.9" customHeight="1">
      <c r="B329" s="123"/>
      <c r="D329" s="124" t="s">
        <v>69</v>
      </c>
      <c r="E329" s="125" t="s">
        <v>423</v>
      </c>
      <c r="F329" s="125" t="s">
        <v>424</v>
      </c>
      <c r="J329" s="126">
        <f>BK329</f>
        <v>0</v>
      </c>
      <c r="L329" s="123"/>
      <c r="M329" s="127"/>
      <c r="N329" s="128"/>
      <c r="O329" s="128"/>
      <c r="P329" s="129">
        <f>P330</f>
        <v>17.431495000000002</v>
      </c>
      <c r="Q329" s="128"/>
      <c r="R329" s="129">
        <f>R330</f>
        <v>0.18480030000000003</v>
      </c>
      <c r="S329" s="128"/>
      <c r="T329" s="130">
        <f>T330</f>
        <v>0</v>
      </c>
      <c r="AR329" s="124" t="s">
        <v>79</v>
      </c>
      <c r="AT329" s="131" t="s">
        <v>69</v>
      </c>
      <c r="AU329" s="131" t="s">
        <v>70</v>
      </c>
      <c r="AY329" s="124" t="s">
        <v>173</v>
      </c>
      <c r="BK329" s="132">
        <f>BK330</f>
        <v>0</v>
      </c>
    </row>
    <row r="330" spans="1:65" s="12" customFormat="1" ht="22.9" customHeight="1">
      <c r="B330" s="123"/>
      <c r="D330" s="124" t="s">
        <v>69</v>
      </c>
      <c r="E330" s="133" t="s">
        <v>425</v>
      </c>
      <c r="F330" s="133" t="s">
        <v>426</v>
      </c>
      <c r="J330" s="134">
        <f>BK330</f>
        <v>0</v>
      </c>
      <c r="L330" s="123"/>
      <c r="M330" s="127"/>
      <c r="N330" s="128"/>
      <c r="O330" s="128"/>
      <c r="P330" s="129">
        <f>SUM(P331:P362)</f>
        <v>17.431495000000002</v>
      </c>
      <c r="Q330" s="128"/>
      <c r="R330" s="129">
        <f>SUM(R331:R362)</f>
        <v>0.18480030000000003</v>
      </c>
      <c r="S330" s="128"/>
      <c r="T330" s="130">
        <f>SUM(T331:T362)</f>
        <v>0</v>
      </c>
      <c r="AR330" s="124" t="s">
        <v>79</v>
      </c>
      <c r="AT330" s="131" t="s">
        <v>69</v>
      </c>
      <c r="AU330" s="131" t="s">
        <v>76</v>
      </c>
      <c r="AY330" s="124" t="s">
        <v>173</v>
      </c>
      <c r="BK330" s="132">
        <f>SUM(BK331:BK362)</f>
        <v>0</v>
      </c>
    </row>
    <row r="331" spans="1:65" s="2" customFormat="1" ht="33" customHeight="1">
      <c r="A331" s="30"/>
      <c r="B331" s="135"/>
      <c r="C331" s="136" t="s">
        <v>360</v>
      </c>
      <c r="D331" s="136" t="s">
        <v>175</v>
      </c>
      <c r="E331" s="137" t="s">
        <v>732</v>
      </c>
      <c r="F331" s="138" t="s">
        <v>733</v>
      </c>
      <c r="G331" s="139" t="s">
        <v>176</v>
      </c>
      <c r="H331" s="140">
        <v>48.22</v>
      </c>
      <c r="I331" s="141"/>
      <c r="J331" s="141">
        <f>ROUND(I331*H331,2)</f>
        <v>0</v>
      </c>
      <c r="K331" s="138" t="s">
        <v>177</v>
      </c>
      <c r="L331" s="31"/>
      <c r="M331" s="142" t="s">
        <v>3</v>
      </c>
      <c r="N331" s="143" t="s">
        <v>41</v>
      </c>
      <c r="O331" s="144">
        <v>2.4E-2</v>
      </c>
      <c r="P331" s="144">
        <f>O331*H331</f>
        <v>1.1572800000000001</v>
      </c>
      <c r="Q331" s="144">
        <v>0</v>
      </c>
      <c r="R331" s="144">
        <f>Q331*H331</f>
        <v>0</v>
      </c>
      <c r="S331" s="144">
        <v>0</v>
      </c>
      <c r="T331" s="145">
        <f>S331*H331</f>
        <v>0</v>
      </c>
      <c r="U331" s="30"/>
      <c r="V331" s="30"/>
      <c r="W331" s="30"/>
      <c r="X331" s="30"/>
      <c r="Y331" s="30"/>
      <c r="Z331" s="30"/>
      <c r="AA331" s="30"/>
      <c r="AB331" s="30"/>
      <c r="AC331" s="30"/>
      <c r="AD331" s="30"/>
      <c r="AE331" s="30"/>
      <c r="AR331" s="146" t="s">
        <v>245</v>
      </c>
      <c r="AT331" s="146" t="s">
        <v>175</v>
      </c>
      <c r="AU331" s="146" t="s">
        <v>79</v>
      </c>
      <c r="AY331" s="18" t="s">
        <v>173</v>
      </c>
      <c r="BE331" s="147">
        <f>IF(N331="základní",J331,0)</f>
        <v>0</v>
      </c>
      <c r="BF331" s="147">
        <f>IF(N331="snížená",J331,0)</f>
        <v>0</v>
      </c>
      <c r="BG331" s="147">
        <f>IF(N331="zákl. přenesená",J331,0)</f>
        <v>0</v>
      </c>
      <c r="BH331" s="147">
        <f>IF(N331="sníž. přenesená",J331,0)</f>
        <v>0</v>
      </c>
      <c r="BI331" s="147">
        <f>IF(N331="nulová",J331,0)</f>
        <v>0</v>
      </c>
      <c r="BJ331" s="18" t="s">
        <v>76</v>
      </c>
      <c r="BK331" s="147">
        <f>ROUND(I331*H331,2)</f>
        <v>0</v>
      </c>
      <c r="BL331" s="18" t="s">
        <v>245</v>
      </c>
      <c r="BM331" s="146" t="s">
        <v>1180</v>
      </c>
    </row>
    <row r="332" spans="1:65" s="2" customFormat="1" ht="39">
      <c r="A332" s="30"/>
      <c r="B332" s="31"/>
      <c r="C332" s="30"/>
      <c r="D332" s="148" t="s">
        <v>179</v>
      </c>
      <c r="E332" s="30"/>
      <c r="F332" s="149" t="s">
        <v>430</v>
      </c>
      <c r="G332" s="30"/>
      <c r="H332" s="30"/>
      <c r="I332" s="30"/>
      <c r="J332" s="30"/>
      <c r="K332" s="30"/>
      <c r="L332" s="31"/>
      <c r="M332" s="150"/>
      <c r="N332" s="151"/>
      <c r="O332" s="51"/>
      <c r="P332" s="51"/>
      <c r="Q332" s="51"/>
      <c r="R332" s="51"/>
      <c r="S332" s="51"/>
      <c r="T332" s="52"/>
      <c r="U332" s="30"/>
      <c r="V332" s="30"/>
      <c r="W332" s="30"/>
      <c r="X332" s="30"/>
      <c r="Y332" s="30"/>
      <c r="Z332" s="30"/>
      <c r="AA332" s="30"/>
      <c r="AB332" s="30"/>
      <c r="AC332" s="30"/>
      <c r="AD332" s="30"/>
      <c r="AE332" s="30"/>
      <c r="AT332" s="18" t="s">
        <v>179</v>
      </c>
      <c r="AU332" s="18" t="s">
        <v>79</v>
      </c>
    </row>
    <row r="333" spans="1:65" s="13" customFormat="1">
      <c r="B333" s="152"/>
      <c r="D333" s="148" t="s">
        <v>181</v>
      </c>
      <c r="E333" s="153" t="s">
        <v>3</v>
      </c>
      <c r="F333" s="154" t="s">
        <v>735</v>
      </c>
      <c r="H333" s="153" t="s">
        <v>3</v>
      </c>
      <c r="L333" s="152"/>
      <c r="M333" s="155"/>
      <c r="N333" s="156"/>
      <c r="O333" s="156"/>
      <c r="P333" s="156"/>
      <c r="Q333" s="156"/>
      <c r="R333" s="156"/>
      <c r="S333" s="156"/>
      <c r="T333" s="157"/>
      <c r="AT333" s="153" t="s">
        <v>181</v>
      </c>
      <c r="AU333" s="153" t="s">
        <v>79</v>
      </c>
      <c r="AV333" s="13" t="s">
        <v>76</v>
      </c>
      <c r="AW333" s="13" t="s">
        <v>31</v>
      </c>
      <c r="AX333" s="13" t="s">
        <v>70</v>
      </c>
      <c r="AY333" s="153" t="s">
        <v>173</v>
      </c>
    </row>
    <row r="334" spans="1:65" s="14" customFormat="1">
      <c r="B334" s="158"/>
      <c r="D334" s="148" t="s">
        <v>181</v>
      </c>
      <c r="E334" s="159" t="s">
        <v>3</v>
      </c>
      <c r="F334" s="160" t="s">
        <v>1181</v>
      </c>
      <c r="H334" s="161">
        <v>37.18</v>
      </c>
      <c r="L334" s="158"/>
      <c r="M334" s="162"/>
      <c r="N334" s="163"/>
      <c r="O334" s="163"/>
      <c r="P334" s="163"/>
      <c r="Q334" s="163"/>
      <c r="R334" s="163"/>
      <c r="S334" s="163"/>
      <c r="T334" s="164"/>
      <c r="AT334" s="159" t="s">
        <v>181</v>
      </c>
      <c r="AU334" s="159" t="s">
        <v>79</v>
      </c>
      <c r="AV334" s="14" t="s">
        <v>79</v>
      </c>
      <c r="AW334" s="14" t="s">
        <v>31</v>
      </c>
      <c r="AX334" s="14" t="s">
        <v>70</v>
      </c>
      <c r="AY334" s="159" t="s">
        <v>173</v>
      </c>
    </row>
    <row r="335" spans="1:65" s="14" customFormat="1" ht="22.5">
      <c r="B335" s="158"/>
      <c r="D335" s="148" t="s">
        <v>181</v>
      </c>
      <c r="E335" s="159" t="s">
        <v>3</v>
      </c>
      <c r="F335" s="160" t="s">
        <v>1182</v>
      </c>
      <c r="H335" s="161">
        <v>11.04</v>
      </c>
      <c r="L335" s="158"/>
      <c r="M335" s="162"/>
      <c r="N335" s="163"/>
      <c r="O335" s="163"/>
      <c r="P335" s="163"/>
      <c r="Q335" s="163"/>
      <c r="R335" s="163"/>
      <c r="S335" s="163"/>
      <c r="T335" s="164"/>
      <c r="AT335" s="159" t="s">
        <v>181</v>
      </c>
      <c r="AU335" s="159" t="s">
        <v>79</v>
      </c>
      <c r="AV335" s="14" t="s">
        <v>79</v>
      </c>
      <c r="AW335" s="14" t="s">
        <v>31</v>
      </c>
      <c r="AX335" s="14" t="s">
        <v>70</v>
      </c>
      <c r="AY335" s="159" t="s">
        <v>173</v>
      </c>
    </row>
    <row r="336" spans="1:65" s="15" customFormat="1">
      <c r="B336" s="165"/>
      <c r="D336" s="148" t="s">
        <v>181</v>
      </c>
      <c r="E336" s="166" t="s">
        <v>3</v>
      </c>
      <c r="F336" s="167" t="s">
        <v>188</v>
      </c>
      <c r="H336" s="168">
        <v>48.22</v>
      </c>
      <c r="L336" s="165"/>
      <c r="M336" s="169"/>
      <c r="N336" s="170"/>
      <c r="O336" s="170"/>
      <c r="P336" s="170"/>
      <c r="Q336" s="170"/>
      <c r="R336" s="170"/>
      <c r="S336" s="170"/>
      <c r="T336" s="171"/>
      <c r="AT336" s="166" t="s">
        <v>181</v>
      </c>
      <c r="AU336" s="166" t="s">
        <v>79</v>
      </c>
      <c r="AV336" s="15" t="s">
        <v>178</v>
      </c>
      <c r="AW336" s="15" t="s">
        <v>31</v>
      </c>
      <c r="AX336" s="15" t="s">
        <v>76</v>
      </c>
      <c r="AY336" s="166" t="s">
        <v>173</v>
      </c>
    </row>
    <row r="337" spans="1:65" s="2" customFormat="1" ht="16.5" customHeight="1">
      <c r="A337" s="30"/>
      <c r="B337" s="135"/>
      <c r="C337" s="172" t="s">
        <v>361</v>
      </c>
      <c r="D337" s="172" t="s">
        <v>246</v>
      </c>
      <c r="E337" s="173" t="s">
        <v>432</v>
      </c>
      <c r="F337" s="174" t="s">
        <v>433</v>
      </c>
      <c r="G337" s="175" t="s">
        <v>239</v>
      </c>
      <c r="H337" s="176">
        <v>1.4E-2</v>
      </c>
      <c r="I337" s="177"/>
      <c r="J337" s="177">
        <f>ROUND(I337*H337,2)</f>
        <v>0</v>
      </c>
      <c r="K337" s="174" t="s">
        <v>177</v>
      </c>
      <c r="L337" s="178"/>
      <c r="M337" s="179" t="s">
        <v>3</v>
      </c>
      <c r="N337" s="180" t="s">
        <v>41</v>
      </c>
      <c r="O337" s="144">
        <v>0</v>
      </c>
      <c r="P337" s="144">
        <f>O337*H337</f>
        <v>0</v>
      </c>
      <c r="Q337" s="144">
        <v>1</v>
      </c>
      <c r="R337" s="144">
        <f>Q337*H337</f>
        <v>1.4E-2</v>
      </c>
      <c r="S337" s="144">
        <v>0</v>
      </c>
      <c r="T337" s="145">
        <f>S337*H337</f>
        <v>0</v>
      </c>
      <c r="U337" s="30"/>
      <c r="V337" s="30"/>
      <c r="W337" s="30"/>
      <c r="X337" s="30"/>
      <c r="Y337" s="30"/>
      <c r="Z337" s="30"/>
      <c r="AA337" s="30"/>
      <c r="AB337" s="30"/>
      <c r="AC337" s="30"/>
      <c r="AD337" s="30"/>
      <c r="AE337" s="30"/>
      <c r="AR337" s="146" t="s">
        <v>301</v>
      </c>
      <c r="AT337" s="146" t="s">
        <v>246</v>
      </c>
      <c r="AU337" s="146" t="s">
        <v>79</v>
      </c>
      <c r="AY337" s="18" t="s">
        <v>173</v>
      </c>
      <c r="BE337" s="147">
        <f>IF(N337="základní",J337,0)</f>
        <v>0</v>
      </c>
      <c r="BF337" s="147">
        <f>IF(N337="snížená",J337,0)</f>
        <v>0</v>
      </c>
      <c r="BG337" s="147">
        <f>IF(N337="zákl. přenesená",J337,0)</f>
        <v>0</v>
      </c>
      <c r="BH337" s="147">
        <f>IF(N337="sníž. přenesená",J337,0)</f>
        <v>0</v>
      </c>
      <c r="BI337" s="147">
        <f>IF(N337="nulová",J337,0)</f>
        <v>0</v>
      </c>
      <c r="BJ337" s="18" t="s">
        <v>76</v>
      </c>
      <c r="BK337" s="147">
        <f>ROUND(I337*H337,2)</f>
        <v>0</v>
      </c>
      <c r="BL337" s="18" t="s">
        <v>245</v>
      </c>
      <c r="BM337" s="146" t="s">
        <v>1183</v>
      </c>
    </row>
    <row r="338" spans="1:65" s="14" customFormat="1">
      <c r="B338" s="158"/>
      <c r="D338" s="148" t="s">
        <v>181</v>
      </c>
      <c r="F338" s="160" t="s">
        <v>1184</v>
      </c>
      <c r="H338" s="161">
        <v>1.4E-2</v>
      </c>
      <c r="L338" s="158"/>
      <c r="M338" s="162"/>
      <c r="N338" s="163"/>
      <c r="O338" s="163"/>
      <c r="P338" s="163"/>
      <c r="Q338" s="163"/>
      <c r="R338" s="163"/>
      <c r="S338" s="163"/>
      <c r="T338" s="164"/>
      <c r="AT338" s="159" t="s">
        <v>181</v>
      </c>
      <c r="AU338" s="159" t="s">
        <v>79</v>
      </c>
      <c r="AV338" s="14" t="s">
        <v>79</v>
      </c>
      <c r="AW338" s="14" t="s">
        <v>4</v>
      </c>
      <c r="AX338" s="14" t="s">
        <v>76</v>
      </c>
      <c r="AY338" s="159" t="s">
        <v>173</v>
      </c>
    </row>
    <row r="339" spans="1:65" s="2" customFormat="1" ht="33" customHeight="1">
      <c r="A339" s="30"/>
      <c r="B339" s="135"/>
      <c r="C339" s="136" t="s">
        <v>362</v>
      </c>
      <c r="D339" s="136" t="s">
        <v>175</v>
      </c>
      <c r="E339" s="137" t="s">
        <v>739</v>
      </c>
      <c r="F339" s="138" t="s">
        <v>740</v>
      </c>
      <c r="G339" s="139" t="s">
        <v>176</v>
      </c>
      <c r="H339" s="140">
        <v>96.44</v>
      </c>
      <c r="I339" s="141"/>
      <c r="J339" s="141">
        <f>ROUND(I339*H339,2)</f>
        <v>0</v>
      </c>
      <c r="K339" s="138" t="s">
        <v>177</v>
      </c>
      <c r="L339" s="31"/>
      <c r="M339" s="142" t="s">
        <v>3</v>
      </c>
      <c r="N339" s="143" t="s">
        <v>41</v>
      </c>
      <c r="O339" s="144">
        <v>0.03</v>
      </c>
      <c r="P339" s="144">
        <f>O339*H339</f>
        <v>2.8931999999999998</v>
      </c>
      <c r="Q339" s="144">
        <v>0</v>
      </c>
      <c r="R339" s="144">
        <f>Q339*H339</f>
        <v>0</v>
      </c>
      <c r="S339" s="144">
        <v>0</v>
      </c>
      <c r="T339" s="145">
        <f>S339*H339</f>
        <v>0</v>
      </c>
      <c r="U339" s="30"/>
      <c r="V339" s="30"/>
      <c r="W339" s="30"/>
      <c r="X339" s="30"/>
      <c r="Y339" s="30"/>
      <c r="Z339" s="30"/>
      <c r="AA339" s="30"/>
      <c r="AB339" s="30"/>
      <c r="AC339" s="30"/>
      <c r="AD339" s="30"/>
      <c r="AE339" s="30"/>
      <c r="AR339" s="146" t="s">
        <v>245</v>
      </c>
      <c r="AT339" s="146" t="s">
        <v>175</v>
      </c>
      <c r="AU339" s="146" t="s">
        <v>79</v>
      </c>
      <c r="AY339" s="18" t="s">
        <v>173</v>
      </c>
      <c r="BE339" s="147">
        <f>IF(N339="základní",J339,0)</f>
        <v>0</v>
      </c>
      <c r="BF339" s="147">
        <f>IF(N339="snížená",J339,0)</f>
        <v>0</v>
      </c>
      <c r="BG339" s="147">
        <f>IF(N339="zákl. přenesená",J339,0)</f>
        <v>0</v>
      </c>
      <c r="BH339" s="147">
        <f>IF(N339="sníž. přenesená",J339,0)</f>
        <v>0</v>
      </c>
      <c r="BI339" s="147">
        <f>IF(N339="nulová",J339,0)</f>
        <v>0</v>
      </c>
      <c r="BJ339" s="18" t="s">
        <v>76</v>
      </c>
      <c r="BK339" s="147">
        <f>ROUND(I339*H339,2)</f>
        <v>0</v>
      </c>
      <c r="BL339" s="18" t="s">
        <v>245</v>
      </c>
      <c r="BM339" s="146" t="s">
        <v>1185</v>
      </c>
    </row>
    <row r="340" spans="1:65" s="2" customFormat="1" ht="39">
      <c r="A340" s="30"/>
      <c r="B340" s="31"/>
      <c r="C340" s="30"/>
      <c r="D340" s="148" t="s">
        <v>179</v>
      </c>
      <c r="E340" s="30"/>
      <c r="F340" s="149" t="s">
        <v>430</v>
      </c>
      <c r="G340" s="30"/>
      <c r="H340" s="30"/>
      <c r="I340" s="30"/>
      <c r="J340" s="30"/>
      <c r="K340" s="30"/>
      <c r="L340" s="31"/>
      <c r="M340" s="150"/>
      <c r="N340" s="151"/>
      <c r="O340" s="51"/>
      <c r="P340" s="51"/>
      <c r="Q340" s="51"/>
      <c r="R340" s="51"/>
      <c r="S340" s="51"/>
      <c r="T340" s="52"/>
      <c r="U340" s="30"/>
      <c r="V340" s="30"/>
      <c r="W340" s="30"/>
      <c r="X340" s="30"/>
      <c r="Y340" s="30"/>
      <c r="Z340" s="30"/>
      <c r="AA340" s="30"/>
      <c r="AB340" s="30"/>
      <c r="AC340" s="30"/>
      <c r="AD340" s="30"/>
      <c r="AE340" s="30"/>
      <c r="AT340" s="18" t="s">
        <v>179</v>
      </c>
      <c r="AU340" s="18" t="s">
        <v>79</v>
      </c>
    </row>
    <row r="341" spans="1:65" s="13" customFormat="1">
      <c r="B341" s="152"/>
      <c r="D341" s="148" t="s">
        <v>181</v>
      </c>
      <c r="E341" s="153" t="s">
        <v>3</v>
      </c>
      <c r="F341" s="154" t="s">
        <v>735</v>
      </c>
      <c r="H341" s="153" t="s">
        <v>3</v>
      </c>
      <c r="L341" s="152"/>
      <c r="M341" s="155"/>
      <c r="N341" s="156"/>
      <c r="O341" s="156"/>
      <c r="P341" s="156"/>
      <c r="Q341" s="156"/>
      <c r="R341" s="156"/>
      <c r="S341" s="156"/>
      <c r="T341" s="157"/>
      <c r="AT341" s="153" t="s">
        <v>181</v>
      </c>
      <c r="AU341" s="153" t="s">
        <v>79</v>
      </c>
      <c r="AV341" s="13" t="s">
        <v>76</v>
      </c>
      <c r="AW341" s="13" t="s">
        <v>31</v>
      </c>
      <c r="AX341" s="13" t="s">
        <v>70</v>
      </c>
      <c r="AY341" s="153" t="s">
        <v>173</v>
      </c>
    </row>
    <row r="342" spans="1:65" s="14" customFormat="1">
      <c r="B342" s="158"/>
      <c r="D342" s="148" t="s">
        <v>181</v>
      </c>
      <c r="E342" s="159" t="s">
        <v>3</v>
      </c>
      <c r="F342" s="160" t="s">
        <v>1186</v>
      </c>
      <c r="H342" s="161">
        <v>74.36</v>
      </c>
      <c r="L342" s="158"/>
      <c r="M342" s="162"/>
      <c r="N342" s="163"/>
      <c r="O342" s="163"/>
      <c r="P342" s="163"/>
      <c r="Q342" s="163"/>
      <c r="R342" s="163"/>
      <c r="S342" s="163"/>
      <c r="T342" s="164"/>
      <c r="AT342" s="159" t="s">
        <v>181</v>
      </c>
      <c r="AU342" s="159" t="s">
        <v>79</v>
      </c>
      <c r="AV342" s="14" t="s">
        <v>79</v>
      </c>
      <c r="AW342" s="14" t="s">
        <v>31</v>
      </c>
      <c r="AX342" s="14" t="s">
        <v>70</v>
      </c>
      <c r="AY342" s="159" t="s">
        <v>173</v>
      </c>
    </row>
    <row r="343" spans="1:65" s="14" customFormat="1" ht="22.5">
      <c r="B343" s="158"/>
      <c r="D343" s="148" t="s">
        <v>181</v>
      </c>
      <c r="E343" s="159" t="s">
        <v>3</v>
      </c>
      <c r="F343" s="160" t="s">
        <v>1187</v>
      </c>
      <c r="H343" s="161">
        <v>22.08</v>
      </c>
      <c r="L343" s="158"/>
      <c r="M343" s="162"/>
      <c r="N343" s="163"/>
      <c r="O343" s="163"/>
      <c r="P343" s="163"/>
      <c r="Q343" s="163"/>
      <c r="R343" s="163"/>
      <c r="S343" s="163"/>
      <c r="T343" s="164"/>
      <c r="AT343" s="159" t="s">
        <v>181</v>
      </c>
      <c r="AU343" s="159" t="s">
        <v>79</v>
      </c>
      <c r="AV343" s="14" t="s">
        <v>79</v>
      </c>
      <c r="AW343" s="14" t="s">
        <v>31</v>
      </c>
      <c r="AX343" s="14" t="s">
        <v>70</v>
      </c>
      <c r="AY343" s="159" t="s">
        <v>173</v>
      </c>
    </row>
    <row r="344" spans="1:65" s="15" customFormat="1">
      <c r="B344" s="165"/>
      <c r="D344" s="148" t="s">
        <v>181</v>
      </c>
      <c r="E344" s="166" t="s">
        <v>3</v>
      </c>
      <c r="F344" s="167" t="s">
        <v>188</v>
      </c>
      <c r="H344" s="168">
        <v>96.44</v>
      </c>
      <c r="L344" s="165"/>
      <c r="M344" s="169"/>
      <c r="N344" s="170"/>
      <c r="O344" s="170"/>
      <c r="P344" s="170"/>
      <c r="Q344" s="170"/>
      <c r="R344" s="170"/>
      <c r="S344" s="170"/>
      <c r="T344" s="171"/>
      <c r="AT344" s="166" t="s">
        <v>181</v>
      </c>
      <c r="AU344" s="166" t="s">
        <v>79</v>
      </c>
      <c r="AV344" s="15" t="s">
        <v>178</v>
      </c>
      <c r="AW344" s="15" t="s">
        <v>31</v>
      </c>
      <c r="AX344" s="15" t="s">
        <v>76</v>
      </c>
      <c r="AY344" s="166" t="s">
        <v>173</v>
      </c>
    </row>
    <row r="345" spans="1:65" s="2" customFormat="1" ht="16.5" customHeight="1">
      <c r="A345" s="30"/>
      <c r="B345" s="135"/>
      <c r="C345" s="172" t="s">
        <v>364</v>
      </c>
      <c r="D345" s="172" t="s">
        <v>246</v>
      </c>
      <c r="E345" s="173" t="s">
        <v>438</v>
      </c>
      <c r="F345" s="174" t="s">
        <v>439</v>
      </c>
      <c r="G345" s="175" t="s">
        <v>239</v>
      </c>
      <c r="H345" s="176">
        <v>3.4000000000000002E-2</v>
      </c>
      <c r="I345" s="177"/>
      <c r="J345" s="177">
        <f>ROUND(I345*H345,2)</f>
        <v>0</v>
      </c>
      <c r="K345" s="174" t="s">
        <v>177</v>
      </c>
      <c r="L345" s="178"/>
      <c r="M345" s="179" t="s">
        <v>3</v>
      </c>
      <c r="N345" s="180" t="s">
        <v>41</v>
      </c>
      <c r="O345" s="144">
        <v>0</v>
      </c>
      <c r="P345" s="144">
        <f>O345*H345</f>
        <v>0</v>
      </c>
      <c r="Q345" s="144">
        <v>1</v>
      </c>
      <c r="R345" s="144">
        <f>Q345*H345</f>
        <v>3.4000000000000002E-2</v>
      </c>
      <c r="S345" s="144">
        <v>0</v>
      </c>
      <c r="T345" s="145">
        <f>S345*H345</f>
        <v>0</v>
      </c>
      <c r="U345" s="30"/>
      <c r="V345" s="30"/>
      <c r="W345" s="30"/>
      <c r="X345" s="30"/>
      <c r="Y345" s="30"/>
      <c r="Z345" s="30"/>
      <c r="AA345" s="30"/>
      <c r="AB345" s="30"/>
      <c r="AC345" s="30"/>
      <c r="AD345" s="30"/>
      <c r="AE345" s="30"/>
      <c r="AR345" s="146" t="s">
        <v>301</v>
      </c>
      <c r="AT345" s="146" t="s">
        <v>246</v>
      </c>
      <c r="AU345" s="146" t="s">
        <v>79</v>
      </c>
      <c r="AY345" s="18" t="s">
        <v>173</v>
      </c>
      <c r="BE345" s="147">
        <f>IF(N345="základní",J345,0)</f>
        <v>0</v>
      </c>
      <c r="BF345" s="147">
        <f>IF(N345="snížená",J345,0)</f>
        <v>0</v>
      </c>
      <c r="BG345" s="147">
        <f>IF(N345="zákl. přenesená",J345,0)</f>
        <v>0</v>
      </c>
      <c r="BH345" s="147">
        <f>IF(N345="sníž. přenesená",J345,0)</f>
        <v>0</v>
      </c>
      <c r="BI345" s="147">
        <f>IF(N345="nulová",J345,0)</f>
        <v>0</v>
      </c>
      <c r="BJ345" s="18" t="s">
        <v>76</v>
      </c>
      <c r="BK345" s="147">
        <f>ROUND(I345*H345,2)</f>
        <v>0</v>
      </c>
      <c r="BL345" s="18" t="s">
        <v>245</v>
      </c>
      <c r="BM345" s="146" t="s">
        <v>1188</v>
      </c>
    </row>
    <row r="346" spans="1:65" s="14" customFormat="1">
      <c r="B346" s="158"/>
      <c r="D346" s="148" t="s">
        <v>181</v>
      </c>
      <c r="F346" s="160" t="s">
        <v>1189</v>
      </c>
      <c r="H346" s="161">
        <v>3.4000000000000002E-2</v>
      </c>
      <c r="L346" s="158"/>
      <c r="M346" s="162"/>
      <c r="N346" s="163"/>
      <c r="O346" s="163"/>
      <c r="P346" s="163"/>
      <c r="Q346" s="163"/>
      <c r="R346" s="163"/>
      <c r="S346" s="163"/>
      <c r="T346" s="164"/>
      <c r="AT346" s="159" t="s">
        <v>181</v>
      </c>
      <c r="AU346" s="159" t="s">
        <v>79</v>
      </c>
      <c r="AV346" s="14" t="s">
        <v>79</v>
      </c>
      <c r="AW346" s="14" t="s">
        <v>4</v>
      </c>
      <c r="AX346" s="14" t="s">
        <v>76</v>
      </c>
      <c r="AY346" s="159" t="s">
        <v>173</v>
      </c>
    </row>
    <row r="347" spans="1:65" s="2" customFormat="1" ht="21.75" customHeight="1">
      <c r="A347" s="30"/>
      <c r="B347" s="135"/>
      <c r="C347" s="136" t="s">
        <v>366</v>
      </c>
      <c r="D347" s="136" t="s">
        <v>175</v>
      </c>
      <c r="E347" s="137" t="s">
        <v>1190</v>
      </c>
      <c r="F347" s="138" t="s">
        <v>1191</v>
      </c>
      <c r="G347" s="139" t="s">
        <v>176</v>
      </c>
      <c r="H347" s="140">
        <v>14</v>
      </c>
      <c r="I347" s="141"/>
      <c r="J347" s="141">
        <f>ROUND(I347*H347,2)</f>
        <v>0</v>
      </c>
      <c r="K347" s="138" t="s">
        <v>177</v>
      </c>
      <c r="L347" s="31"/>
      <c r="M347" s="142" t="s">
        <v>3</v>
      </c>
      <c r="N347" s="143" t="s">
        <v>41</v>
      </c>
      <c r="O347" s="144">
        <v>0.26</v>
      </c>
      <c r="P347" s="144">
        <f>O347*H347</f>
        <v>3.64</v>
      </c>
      <c r="Q347" s="144">
        <v>3.9825E-4</v>
      </c>
      <c r="R347" s="144">
        <f>Q347*H347</f>
        <v>5.5754999999999997E-3</v>
      </c>
      <c r="S347" s="144">
        <v>0</v>
      </c>
      <c r="T347" s="145">
        <f>S347*H347</f>
        <v>0</v>
      </c>
      <c r="U347" s="30"/>
      <c r="V347" s="30"/>
      <c r="W347" s="30"/>
      <c r="X347" s="30"/>
      <c r="Y347" s="30"/>
      <c r="Z347" s="30"/>
      <c r="AA347" s="30"/>
      <c r="AB347" s="30"/>
      <c r="AC347" s="30"/>
      <c r="AD347" s="30"/>
      <c r="AE347" s="30"/>
      <c r="AR347" s="146" t="s">
        <v>245</v>
      </c>
      <c r="AT347" s="146" t="s">
        <v>175</v>
      </c>
      <c r="AU347" s="146" t="s">
        <v>79</v>
      </c>
      <c r="AY347" s="18" t="s">
        <v>173</v>
      </c>
      <c r="BE347" s="147">
        <f>IF(N347="základní",J347,0)</f>
        <v>0</v>
      </c>
      <c r="BF347" s="147">
        <f>IF(N347="snížená",J347,0)</f>
        <v>0</v>
      </c>
      <c r="BG347" s="147">
        <f>IF(N347="zákl. přenesená",J347,0)</f>
        <v>0</v>
      </c>
      <c r="BH347" s="147">
        <f>IF(N347="sníž. přenesená",J347,0)</f>
        <v>0</v>
      </c>
      <c r="BI347" s="147">
        <f>IF(N347="nulová",J347,0)</f>
        <v>0</v>
      </c>
      <c r="BJ347" s="18" t="s">
        <v>76</v>
      </c>
      <c r="BK347" s="147">
        <f>ROUND(I347*H347,2)</f>
        <v>0</v>
      </c>
      <c r="BL347" s="18" t="s">
        <v>245</v>
      </c>
      <c r="BM347" s="146" t="s">
        <v>1192</v>
      </c>
    </row>
    <row r="348" spans="1:65" s="2" customFormat="1" ht="39">
      <c r="A348" s="30"/>
      <c r="B348" s="31"/>
      <c r="C348" s="30"/>
      <c r="D348" s="148" t="s">
        <v>179</v>
      </c>
      <c r="E348" s="30"/>
      <c r="F348" s="149" t="s">
        <v>1193</v>
      </c>
      <c r="G348" s="30"/>
      <c r="H348" s="30"/>
      <c r="I348" s="30"/>
      <c r="J348" s="30"/>
      <c r="K348" s="30"/>
      <c r="L348" s="31"/>
      <c r="M348" s="150"/>
      <c r="N348" s="151"/>
      <c r="O348" s="51"/>
      <c r="P348" s="51"/>
      <c r="Q348" s="51"/>
      <c r="R348" s="51"/>
      <c r="S348" s="51"/>
      <c r="T348" s="52"/>
      <c r="U348" s="30"/>
      <c r="V348" s="30"/>
      <c r="W348" s="30"/>
      <c r="X348" s="30"/>
      <c r="Y348" s="30"/>
      <c r="Z348" s="30"/>
      <c r="AA348" s="30"/>
      <c r="AB348" s="30"/>
      <c r="AC348" s="30"/>
      <c r="AD348" s="30"/>
      <c r="AE348" s="30"/>
      <c r="AT348" s="18" t="s">
        <v>179</v>
      </c>
      <c r="AU348" s="18" t="s">
        <v>79</v>
      </c>
    </row>
    <row r="349" spans="1:65" s="13" customFormat="1">
      <c r="B349" s="152"/>
      <c r="D349" s="148" t="s">
        <v>181</v>
      </c>
      <c r="E349" s="153" t="s">
        <v>3</v>
      </c>
      <c r="F349" s="154" t="s">
        <v>244</v>
      </c>
      <c r="H349" s="153" t="s">
        <v>3</v>
      </c>
      <c r="L349" s="152"/>
      <c r="M349" s="155"/>
      <c r="N349" s="156"/>
      <c r="O349" s="156"/>
      <c r="P349" s="156"/>
      <c r="Q349" s="156"/>
      <c r="R349" s="156"/>
      <c r="S349" s="156"/>
      <c r="T349" s="157"/>
      <c r="AT349" s="153" t="s">
        <v>181</v>
      </c>
      <c r="AU349" s="153" t="s">
        <v>79</v>
      </c>
      <c r="AV349" s="13" t="s">
        <v>76</v>
      </c>
      <c r="AW349" s="13" t="s">
        <v>31</v>
      </c>
      <c r="AX349" s="13" t="s">
        <v>70</v>
      </c>
      <c r="AY349" s="153" t="s">
        <v>173</v>
      </c>
    </row>
    <row r="350" spans="1:65" s="14" customFormat="1">
      <c r="B350" s="158"/>
      <c r="D350" s="148" t="s">
        <v>181</v>
      </c>
      <c r="E350" s="159" t="s">
        <v>3</v>
      </c>
      <c r="F350" s="160" t="s">
        <v>1194</v>
      </c>
      <c r="H350" s="161">
        <v>14</v>
      </c>
      <c r="L350" s="158"/>
      <c r="M350" s="162"/>
      <c r="N350" s="163"/>
      <c r="O350" s="163"/>
      <c r="P350" s="163"/>
      <c r="Q350" s="163"/>
      <c r="R350" s="163"/>
      <c r="S350" s="163"/>
      <c r="T350" s="164"/>
      <c r="AT350" s="159" t="s">
        <v>181</v>
      </c>
      <c r="AU350" s="159" t="s">
        <v>79</v>
      </c>
      <c r="AV350" s="14" t="s">
        <v>79</v>
      </c>
      <c r="AW350" s="14" t="s">
        <v>31</v>
      </c>
      <c r="AX350" s="14" t="s">
        <v>70</v>
      </c>
      <c r="AY350" s="159" t="s">
        <v>173</v>
      </c>
    </row>
    <row r="351" spans="1:65" s="15" customFormat="1">
      <c r="B351" s="165"/>
      <c r="D351" s="148" t="s">
        <v>181</v>
      </c>
      <c r="E351" s="166" t="s">
        <v>3</v>
      </c>
      <c r="F351" s="167" t="s">
        <v>188</v>
      </c>
      <c r="H351" s="168">
        <v>14</v>
      </c>
      <c r="L351" s="165"/>
      <c r="M351" s="169"/>
      <c r="N351" s="170"/>
      <c r="O351" s="170"/>
      <c r="P351" s="170"/>
      <c r="Q351" s="170"/>
      <c r="R351" s="170"/>
      <c r="S351" s="170"/>
      <c r="T351" s="171"/>
      <c r="AT351" s="166" t="s">
        <v>181</v>
      </c>
      <c r="AU351" s="166" t="s">
        <v>79</v>
      </c>
      <c r="AV351" s="15" t="s">
        <v>178</v>
      </c>
      <c r="AW351" s="15" t="s">
        <v>31</v>
      </c>
      <c r="AX351" s="15" t="s">
        <v>76</v>
      </c>
      <c r="AY351" s="166" t="s">
        <v>173</v>
      </c>
    </row>
    <row r="352" spans="1:65" s="2" customFormat="1" ht="33" customHeight="1">
      <c r="A352" s="30"/>
      <c r="B352" s="135"/>
      <c r="C352" s="172" t="s">
        <v>368</v>
      </c>
      <c r="D352" s="172" t="s">
        <v>246</v>
      </c>
      <c r="E352" s="173" t="s">
        <v>1195</v>
      </c>
      <c r="F352" s="174" t="s">
        <v>1196</v>
      </c>
      <c r="G352" s="175" t="s">
        <v>176</v>
      </c>
      <c r="H352" s="176">
        <v>16.8</v>
      </c>
      <c r="I352" s="177"/>
      <c r="J352" s="177">
        <f>ROUND(I352*H352,2)</f>
        <v>0</v>
      </c>
      <c r="K352" s="174" t="s">
        <v>177</v>
      </c>
      <c r="L352" s="178"/>
      <c r="M352" s="179" t="s">
        <v>3</v>
      </c>
      <c r="N352" s="180" t="s">
        <v>41</v>
      </c>
      <c r="O352" s="144">
        <v>0</v>
      </c>
      <c r="P352" s="144">
        <f>O352*H352</f>
        <v>0</v>
      </c>
      <c r="Q352" s="144">
        <v>5.4000000000000003E-3</v>
      </c>
      <c r="R352" s="144">
        <f>Q352*H352</f>
        <v>9.0720000000000009E-2</v>
      </c>
      <c r="S352" s="144">
        <v>0</v>
      </c>
      <c r="T352" s="145">
        <f>S352*H352</f>
        <v>0</v>
      </c>
      <c r="U352" s="30"/>
      <c r="V352" s="30"/>
      <c r="W352" s="30"/>
      <c r="X352" s="30"/>
      <c r="Y352" s="30"/>
      <c r="Z352" s="30"/>
      <c r="AA352" s="30"/>
      <c r="AB352" s="30"/>
      <c r="AC352" s="30"/>
      <c r="AD352" s="30"/>
      <c r="AE352" s="30"/>
      <c r="AR352" s="146" t="s">
        <v>301</v>
      </c>
      <c r="AT352" s="146" t="s">
        <v>246</v>
      </c>
      <c r="AU352" s="146" t="s">
        <v>79</v>
      </c>
      <c r="AY352" s="18" t="s">
        <v>173</v>
      </c>
      <c r="BE352" s="147">
        <f>IF(N352="základní",J352,0)</f>
        <v>0</v>
      </c>
      <c r="BF352" s="147">
        <f>IF(N352="snížená",J352,0)</f>
        <v>0</v>
      </c>
      <c r="BG352" s="147">
        <f>IF(N352="zákl. přenesená",J352,0)</f>
        <v>0</v>
      </c>
      <c r="BH352" s="147">
        <f>IF(N352="sníž. přenesená",J352,0)</f>
        <v>0</v>
      </c>
      <c r="BI352" s="147">
        <f>IF(N352="nulová",J352,0)</f>
        <v>0</v>
      </c>
      <c r="BJ352" s="18" t="s">
        <v>76</v>
      </c>
      <c r="BK352" s="147">
        <f>ROUND(I352*H352,2)</f>
        <v>0</v>
      </c>
      <c r="BL352" s="18" t="s">
        <v>245</v>
      </c>
      <c r="BM352" s="146" t="s">
        <v>1197</v>
      </c>
    </row>
    <row r="353" spans="1:65" s="14" customFormat="1">
      <c r="B353" s="158"/>
      <c r="D353" s="148" t="s">
        <v>181</v>
      </c>
      <c r="F353" s="160" t="s">
        <v>1198</v>
      </c>
      <c r="H353" s="161">
        <v>16.8</v>
      </c>
      <c r="L353" s="158"/>
      <c r="M353" s="162"/>
      <c r="N353" s="163"/>
      <c r="O353" s="163"/>
      <c r="P353" s="163"/>
      <c r="Q353" s="163"/>
      <c r="R353" s="163"/>
      <c r="S353" s="163"/>
      <c r="T353" s="164"/>
      <c r="AT353" s="159" t="s">
        <v>181</v>
      </c>
      <c r="AU353" s="159" t="s">
        <v>79</v>
      </c>
      <c r="AV353" s="14" t="s">
        <v>79</v>
      </c>
      <c r="AW353" s="14" t="s">
        <v>4</v>
      </c>
      <c r="AX353" s="14" t="s">
        <v>76</v>
      </c>
      <c r="AY353" s="159" t="s">
        <v>173</v>
      </c>
    </row>
    <row r="354" spans="1:65" s="2" customFormat="1" ht="33" customHeight="1">
      <c r="A354" s="30"/>
      <c r="B354" s="135"/>
      <c r="C354" s="136" t="s">
        <v>373</v>
      </c>
      <c r="D354" s="136" t="s">
        <v>175</v>
      </c>
      <c r="E354" s="137" t="s">
        <v>447</v>
      </c>
      <c r="F354" s="138" t="s">
        <v>448</v>
      </c>
      <c r="G354" s="139" t="s">
        <v>176</v>
      </c>
      <c r="H354" s="140">
        <v>48.22</v>
      </c>
      <c r="I354" s="141"/>
      <c r="J354" s="141">
        <f>ROUND(I354*H354,2)</f>
        <v>0</v>
      </c>
      <c r="K354" s="138" t="s">
        <v>177</v>
      </c>
      <c r="L354" s="31"/>
      <c r="M354" s="142" t="s">
        <v>3</v>
      </c>
      <c r="N354" s="143" t="s">
        <v>41</v>
      </c>
      <c r="O354" s="144">
        <v>0.19600000000000001</v>
      </c>
      <c r="P354" s="144">
        <f>O354*H354</f>
        <v>9.4511199999999995</v>
      </c>
      <c r="Q354" s="144">
        <v>0</v>
      </c>
      <c r="R354" s="144">
        <f>Q354*H354</f>
        <v>0</v>
      </c>
      <c r="S354" s="144">
        <v>0</v>
      </c>
      <c r="T354" s="145">
        <f>S354*H354</f>
        <v>0</v>
      </c>
      <c r="U354" s="30"/>
      <c r="V354" s="30"/>
      <c r="W354" s="30"/>
      <c r="X354" s="30"/>
      <c r="Y354" s="30"/>
      <c r="Z354" s="30"/>
      <c r="AA354" s="30"/>
      <c r="AB354" s="30"/>
      <c r="AC354" s="30"/>
      <c r="AD354" s="30"/>
      <c r="AE354" s="30"/>
      <c r="AR354" s="146" t="s">
        <v>245</v>
      </c>
      <c r="AT354" s="146" t="s">
        <v>175</v>
      </c>
      <c r="AU354" s="146" t="s">
        <v>79</v>
      </c>
      <c r="AY354" s="18" t="s">
        <v>173</v>
      </c>
      <c r="BE354" s="147">
        <f>IF(N354="základní",J354,0)</f>
        <v>0</v>
      </c>
      <c r="BF354" s="147">
        <f>IF(N354="snížená",J354,0)</f>
        <v>0</v>
      </c>
      <c r="BG354" s="147">
        <f>IF(N354="zákl. přenesená",J354,0)</f>
        <v>0</v>
      </c>
      <c r="BH354" s="147">
        <f>IF(N354="sníž. přenesená",J354,0)</f>
        <v>0</v>
      </c>
      <c r="BI354" s="147">
        <f>IF(N354="nulová",J354,0)</f>
        <v>0</v>
      </c>
      <c r="BJ354" s="18" t="s">
        <v>76</v>
      </c>
      <c r="BK354" s="147">
        <f>ROUND(I354*H354,2)</f>
        <v>0</v>
      </c>
      <c r="BL354" s="18" t="s">
        <v>245</v>
      </c>
      <c r="BM354" s="146" t="s">
        <v>1199</v>
      </c>
    </row>
    <row r="355" spans="1:65" s="2" customFormat="1" ht="78">
      <c r="A355" s="30"/>
      <c r="B355" s="31"/>
      <c r="C355" s="30"/>
      <c r="D355" s="148" t="s">
        <v>179</v>
      </c>
      <c r="E355" s="30"/>
      <c r="F355" s="149" t="s">
        <v>445</v>
      </c>
      <c r="G355" s="30"/>
      <c r="H355" s="30"/>
      <c r="I355" s="30"/>
      <c r="J355" s="30"/>
      <c r="K355" s="30"/>
      <c r="L355" s="31"/>
      <c r="M355" s="150"/>
      <c r="N355" s="151"/>
      <c r="O355" s="51"/>
      <c r="P355" s="51"/>
      <c r="Q355" s="51"/>
      <c r="R355" s="51"/>
      <c r="S355" s="51"/>
      <c r="T355" s="52"/>
      <c r="U355" s="30"/>
      <c r="V355" s="30"/>
      <c r="W355" s="30"/>
      <c r="X355" s="30"/>
      <c r="Y355" s="30"/>
      <c r="Z355" s="30"/>
      <c r="AA355" s="30"/>
      <c r="AB355" s="30"/>
      <c r="AC355" s="30"/>
      <c r="AD355" s="30"/>
      <c r="AE355" s="30"/>
      <c r="AT355" s="18" t="s">
        <v>179</v>
      </c>
      <c r="AU355" s="18" t="s">
        <v>79</v>
      </c>
    </row>
    <row r="356" spans="1:65" s="13" customFormat="1">
      <c r="B356" s="152"/>
      <c r="D356" s="148" t="s">
        <v>181</v>
      </c>
      <c r="E356" s="153" t="s">
        <v>3</v>
      </c>
      <c r="F356" s="154" t="s">
        <v>746</v>
      </c>
      <c r="H356" s="153" t="s">
        <v>3</v>
      </c>
      <c r="L356" s="152"/>
      <c r="M356" s="155"/>
      <c r="N356" s="156"/>
      <c r="O356" s="156"/>
      <c r="P356" s="156"/>
      <c r="Q356" s="156"/>
      <c r="R356" s="156"/>
      <c r="S356" s="156"/>
      <c r="T356" s="157"/>
      <c r="AT356" s="153" t="s">
        <v>181</v>
      </c>
      <c r="AU356" s="153" t="s">
        <v>79</v>
      </c>
      <c r="AV356" s="13" t="s">
        <v>76</v>
      </c>
      <c r="AW356" s="13" t="s">
        <v>31</v>
      </c>
      <c r="AX356" s="13" t="s">
        <v>70</v>
      </c>
      <c r="AY356" s="153" t="s">
        <v>173</v>
      </c>
    </row>
    <row r="357" spans="1:65" s="14" customFormat="1">
      <c r="B357" s="158"/>
      <c r="D357" s="148" t="s">
        <v>181</v>
      </c>
      <c r="E357" s="159" t="s">
        <v>3</v>
      </c>
      <c r="F357" s="160" t="s">
        <v>1200</v>
      </c>
      <c r="H357" s="161">
        <v>48.22</v>
      </c>
      <c r="L357" s="158"/>
      <c r="M357" s="162"/>
      <c r="N357" s="163"/>
      <c r="O357" s="163"/>
      <c r="P357" s="163"/>
      <c r="Q357" s="163"/>
      <c r="R357" s="163"/>
      <c r="S357" s="163"/>
      <c r="T357" s="164"/>
      <c r="AT357" s="159" t="s">
        <v>181</v>
      </c>
      <c r="AU357" s="159" t="s">
        <v>79</v>
      </c>
      <c r="AV357" s="14" t="s">
        <v>79</v>
      </c>
      <c r="AW357" s="14" t="s">
        <v>31</v>
      </c>
      <c r="AX357" s="14" t="s">
        <v>70</v>
      </c>
      <c r="AY357" s="159" t="s">
        <v>173</v>
      </c>
    </row>
    <row r="358" spans="1:65" s="15" customFormat="1">
      <c r="B358" s="165"/>
      <c r="D358" s="148" t="s">
        <v>181</v>
      </c>
      <c r="E358" s="166" t="s">
        <v>3</v>
      </c>
      <c r="F358" s="167" t="s">
        <v>188</v>
      </c>
      <c r="H358" s="168">
        <v>48.22</v>
      </c>
      <c r="L358" s="165"/>
      <c r="M358" s="169"/>
      <c r="N358" s="170"/>
      <c r="O358" s="170"/>
      <c r="P358" s="170"/>
      <c r="Q358" s="170"/>
      <c r="R358" s="170"/>
      <c r="S358" s="170"/>
      <c r="T358" s="171"/>
      <c r="AT358" s="166" t="s">
        <v>181</v>
      </c>
      <c r="AU358" s="166" t="s">
        <v>79</v>
      </c>
      <c r="AV358" s="15" t="s">
        <v>178</v>
      </c>
      <c r="AW358" s="15" t="s">
        <v>31</v>
      </c>
      <c r="AX358" s="15" t="s">
        <v>76</v>
      </c>
      <c r="AY358" s="166" t="s">
        <v>173</v>
      </c>
    </row>
    <row r="359" spans="1:65" s="2" customFormat="1" ht="21.75" customHeight="1">
      <c r="A359" s="30"/>
      <c r="B359" s="135"/>
      <c r="C359" s="172" t="s">
        <v>375</v>
      </c>
      <c r="D359" s="172" t="s">
        <v>246</v>
      </c>
      <c r="E359" s="173" t="s">
        <v>748</v>
      </c>
      <c r="F359" s="174" t="s">
        <v>749</v>
      </c>
      <c r="G359" s="175" t="s">
        <v>176</v>
      </c>
      <c r="H359" s="176">
        <v>50.631</v>
      </c>
      <c r="I359" s="177"/>
      <c r="J359" s="177">
        <f>ROUND(I359*H359,2)</f>
        <v>0</v>
      </c>
      <c r="K359" s="174" t="s">
        <v>177</v>
      </c>
      <c r="L359" s="178"/>
      <c r="M359" s="179" t="s">
        <v>3</v>
      </c>
      <c r="N359" s="180" t="s">
        <v>41</v>
      </c>
      <c r="O359" s="144">
        <v>0</v>
      </c>
      <c r="P359" s="144">
        <f>O359*H359</f>
        <v>0</v>
      </c>
      <c r="Q359" s="144">
        <v>8.0000000000000004E-4</v>
      </c>
      <c r="R359" s="144">
        <f>Q359*H359</f>
        <v>4.0504800000000001E-2</v>
      </c>
      <c r="S359" s="144">
        <v>0</v>
      </c>
      <c r="T359" s="145">
        <f>S359*H359</f>
        <v>0</v>
      </c>
      <c r="U359" s="30"/>
      <c r="V359" s="30"/>
      <c r="W359" s="30"/>
      <c r="X359" s="30"/>
      <c r="Y359" s="30"/>
      <c r="Z359" s="30"/>
      <c r="AA359" s="30"/>
      <c r="AB359" s="30"/>
      <c r="AC359" s="30"/>
      <c r="AD359" s="30"/>
      <c r="AE359" s="30"/>
      <c r="AR359" s="146" t="s">
        <v>301</v>
      </c>
      <c r="AT359" s="146" t="s">
        <v>246</v>
      </c>
      <c r="AU359" s="146" t="s">
        <v>79</v>
      </c>
      <c r="AY359" s="18" t="s">
        <v>173</v>
      </c>
      <c r="BE359" s="147">
        <f>IF(N359="základní",J359,0)</f>
        <v>0</v>
      </c>
      <c r="BF359" s="147">
        <f>IF(N359="snížená",J359,0)</f>
        <v>0</v>
      </c>
      <c r="BG359" s="147">
        <f>IF(N359="zákl. přenesená",J359,0)</f>
        <v>0</v>
      </c>
      <c r="BH359" s="147">
        <f>IF(N359="sníž. přenesená",J359,0)</f>
        <v>0</v>
      </c>
      <c r="BI359" s="147">
        <f>IF(N359="nulová",J359,0)</f>
        <v>0</v>
      </c>
      <c r="BJ359" s="18" t="s">
        <v>76</v>
      </c>
      <c r="BK359" s="147">
        <f>ROUND(I359*H359,2)</f>
        <v>0</v>
      </c>
      <c r="BL359" s="18" t="s">
        <v>245</v>
      </c>
      <c r="BM359" s="146" t="s">
        <v>1201</v>
      </c>
    </row>
    <row r="360" spans="1:65" s="14" customFormat="1">
      <c r="B360" s="158"/>
      <c r="D360" s="148" t="s">
        <v>181</v>
      </c>
      <c r="F360" s="160" t="s">
        <v>1202</v>
      </c>
      <c r="H360" s="161">
        <v>50.631</v>
      </c>
      <c r="L360" s="158"/>
      <c r="M360" s="162"/>
      <c r="N360" s="163"/>
      <c r="O360" s="163"/>
      <c r="P360" s="163"/>
      <c r="Q360" s="163"/>
      <c r="R360" s="163"/>
      <c r="S360" s="163"/>
      <c r="T360" s="164"/>
      <c r="AT360" s="159" t="s">
        <v>181</v>
      </c>
      <c r="AU360" s="159" t="s">
        <v>79</v>
      </c>
      <c r="AV360" s="14" t="s">
        <v>79</v>
      </c>
      <c r="AW360" s="14" t="s">
        <v>4</v>
      </c>
      <c r="AX360" s="14" t="s">
        <v>76</v>
      </c>
      <c r="AY360" s="159" t="s">
        <v>173</v>
      </c>
    </row>
    <row r="361" spans="1:65" s="2" customFormat="1" ht="44.25" customHeight="1">
      <c r="A361" s="30"/>
      <c r="B361" s="135"/>
      <c r="C361" s="136" t="s">
        <v>380</v>
      </c>
      <c r="D361" s="136" t="s">
        <v>175</v>
      </c>
      <c r="E361" s="137" t="s">
        <v>462</v>
      </c>
      <c r="F361" s="138" t="s">
        <v>463</v>
      </c>
      <c r="G361" s="139" t="s">
        <v>239</v>
      </c>
      <c r="H361" s="140">
        <v>0.185</v>
      </c>
      <c r="I361" s="141"/>
      <c r="J361" s="141">
        <f>ROUND(I361*H361,2)</f>
        <v>0</v>
      </c>
      <c r="K361" s="138" t="s">
        <v>177</v>
      </c>
      <c r="L361" s="31"/>
      <c r="M361" s="142" t="s">
        <v>3</v>
      </c>
      <c r="N361" s="143" t="s">
        <v>41</v>
      </c>
      <c r="O361" s="144">
        <v>1.5669999999999999</v>
      </c>
      <c r="P361" s="144">
        <f>O361*H361</f>
        <v>0.28989500000000001</v>
      </c>
      <c r="Q361" s="144">
        <v>0</v>
      </c>
      <c r="R361" s="144">
        <f>Q361*H361</f>
        <v>0</v>
      </c>
      <c r="S361" s="144">
        <v>0</v>
      </c>
      <c r="T361" s="145">
        <f>S361*H361</f>
        <v>0</v>
      </c>
      <c r="U361" s="30"/>
      <c r="V361" s="30"/>
      <c r="W361" s="30"/>
      <c r="X361" s="30"/>
      <c r="Y361" s="30"/>
      <c r="Z361" s="30"/>
      <c r="AA361" s="30"/>
      <c r="AB361" s="30"/>
      <c r="AC361" s="30"/>
      <c r="AD361" s="30"/>
      <c r="AE361" s="30"/>
      <c r="AR361" s="146" t="s">
        <v>245</v>
      </c>
      <c r="AT361" s="146" t="s">
        <v>175</v>
      </c>
      <c r="AU361" s="146" t="s">
        <v>79</v>
      </c>
      <c r="AY361" s="18" t="s">
        <v>173</v>
      </c>
      <c r="BE361" s="147">
        <f>IF(N361="základní",J361,0)</f>
        <v>0</v>
      </c>
      <c r="BF361" s="147">
        <f>IF(N361="snížená",J361,0)</f>
        <v>0</v>
      </c>
      <c r="BG361" s="147">
        <f>IF(N361="zákl. přenesená",J361,0)</f>
        <v>0</v>
      </c>
      <c r="BH361" s="147">
        <f>IF(N361="sníž. přenesená",J361,0)</f>
        <v>0</v>
      </c>
      <c r="BI361" s="147">
        <f>IF(N361="nulová",J361,0)</f>
        <v>0</v>
      </c>
      <c r="BJ361" s="18" t="s">
        <v>76</v>
      </c>
      <c r="BK361" s="147">
        <f>ROUND(I361*H361,2)</f>
        <v>0</v>
      </c>
      <c r="BL361" s="18" t="s">
        <v>245</v>
      </c>
      <c r="BM361" s="146" t="s">
        <v>1203</v>
      </c>
    </row>
    <row r="362" spans="1:65" s="2" customFormat="1" ht="126.75">
      <c r="A362" s="30"/>
      <c r="B362" s="31"/>
      <c r="C362" s="30"/>
      <c r="D362" s="148" t="s">
        <v>179</v>
      </c>
      <c r="E362" s="30"/>
      <c r="F362" s="149" t="s">
        <v>464</v>
      </c>
      <c r="G362" s="30"/>
      <c r="H362" s="30"/>
      <c r="I362" s="30"/>
      <c r="J362" s="30"/>
      <c r="K362" s="30"/>
      <c r="L362" s="31"/>
      <c r="M362" s="150"/>
      <c r="N362" s="151"/>
      <c r="O362" s="51"/>
      <c r="P362" s="51"/>
      <c r="Q362" s="51"/>
      <c r="R362" s="51"/>
      <c r="S362" s="51"/>
      <c r="T362" s="52"/>
      <c r="U362" s="30"/>
      <c r="V362" s="30"/>
      <c r="W362" s="30"/>
      <c r="X362" s="30"/>
      <c r="Y362" s="30"/>
      <c r="Z362" s="30"/>
      <c r="AA362" s="30"/>
      <c r="AB362" s="30"/>
      <c r="AC362" s="30"/>
      <c r="AD362" s="30"/>
      <c r="AE362" s="30"/>
      <c r="AT362" s="18" t="s">
        <v>179</v>
      </c>
      <c r="AU362" s="18" t="s">
        <v>79</v>
      </c>
    </row>
    <row r="363" spans="1:65" s="12" customFormat="1" ht="25.9" customHeight="1">
      <c r="B363" s="123"/>
      <c r="D363" s="124" t="s">
        <v>69</v>
      </c>
      <c r="E363" s="125" t="s">
        <v>471</v>
      </c>
      <c r="F363" s="125" t="s">
        <v>472</v>
      </c>
      <c r="J363" s="126">
        <f>BK363</f>
        <v>0</v>
      </c>
      <c r="L363" s="123"/>
      <c r="M363" s="127"/>
      <c r="N363" s="128"/>
      <c r="O363" s="128"/>
      <c r="P363" s="129">
        <f>P364+P366+P374+P376+P378+P380+P382+P384+P386</f>
        <v>0</v>
      </c>
      <c r="Q363" s="128"/>
      <c r="R363" s="129">
        <f>R364+R366+R374+R376+R378+R380+R382+R384+R386</f>
        <v>1.43</v>
      </c>
      <c r="S363" s="128"/>
      <c r="T363" s="130">
        <f>T364+T366+T374+T376+T378+T380+T382+T384+T386</f>
        <v>6.5</v>
      </c>
      <c r="AR363" s="124" t="s">
        <v>197</v>
      </c>
      <c r="AT363" s="131" t="s">
        <v>69</v>
      </c>
      <c r="AU363" s="131" t="s">
        <v>70</v>
      </c>
      <c r="AY363" s="124" t="s">
        <v>173</v>
      </c>
      <c r="BK363" s="132">
        <f>BK364+BK366+BK374+BK376+BK378+BK380+BK382+BK384+BK386</f>
        <v>0</v>
      </c>
    </row>
    <row r="364" spans="1:65" s="12" customFormat="1" ht="22.9" customHeight="1">
      <c r="B364" s="123"/>
      <c r="D364" s="124" t="s">
        <v>69</v>
      </c>
      <c r="E364" s="133" t="s">
        <v>473</v>
      </c>
      <c r="F364" s="133" t="s">
        <v>474</v>
      </c>
      <c r="J364" s="134">
        <f>BK364</f>
        <v>0</v>
      </c>
      <c r="L364" s="123"/>
      <c r="M364" s="127"/>
      <c r="N364" s="128"/>
      <c r="O364" s="128"/>
      <c r="P364" s="129">
        <f>P365</f>
        <v>0</v>
      </c>
      <c r="Q364" s="128"/>
      <c r="R364" s="129">
        <f>R365</f>
        <v>0</v>
      </c>
      <c r="S364" s="128"/>
      <c r="T364" s="130">
        <f>T365</f>
        <v>0</v>
      </c>
      <c r="AR364" s="124" t="s">
        <v>197</v>
      </c>
      <c r="AT364" s="131" t="s">
        <v>69</v>
      </c>
      <c r="AU364" s="131" t="s">
        <v>76</v>
      </c>
      <c r="AY364" s="124" t="s">
        <v>173</v>
      </c>
      <c r="BK364" s="132">
        <f>BK365</f>
        <v>0</v>
      </c>
    </row>
    <row r="365" spans="1:65" s="2" customFormat="1" ht="16.5" customHeight="1">
      <c r="A365" s="30"/>
      <c r="B365" s="135"/>
      <c r="C365" s="136" t="s">
        <v>384</v>
      </c>
      <c r="D365" s="136" t="s">
        <v>175</v>
      </c>
      <c r="E365" s="137" t="s">
        <v>475</v>
      </c>
      <c r="F365" s="138" t="s">
        <v>474</v>
      </c>
      <c r="G365" s="139" t="s">
        <v>476</v>
      </c>
      <c r="H365" s="140">
        <v>1</v>
      </c>
      <c r="I365" s="141"/>
      <c r="J365" s="141">
        <f>ROUND(I365*H365,2)</f>
        <v>0</v>
      </c>
      <c r="K365" s="138" t="s">
        <v>177</v>
      </c>
      <c r="L365" s="31"/>
      <c r="M365" s="142" t="s">
        <v>3</v>
      </c>
      <c r="N365" s="143" t="s">
        <v>41</v>
      </c>
      <c r="O365" s="144">
        <v>0</v>
      </c>
      <c r="P365" s="144">
        <f>O365*H365</f>
        <v>0</v>
      </c>
      <c r="Q365" s="144">
        <v>0</v>
      </c>
      <c r="R365" s="144">
        <f>Q365*H365</f>
        <v>0</v>
      </c>
      <c r="S365" s="144">
        <v>0</v>
      </c>
      <c r="T365" s="145">
        <f>S365*H365</f>
        <v>0</v>
      </c>
      <c r="U365" s="30"/>
      <c r="V365" s="30"/>
      <c r="W365" s="30"/>
      <c r="X365" s="30"/>
      <c r="Y365" s="30"/>
      <c r="Z365" s="30"/>
      <c r="AA365" s="30"/>
      <c r="AB365" s="30"/>
      <c r="AC365" s="30"/>
      <c r="AD365" s="30"/>
      <c r="AE365" s="30"/>
      <c r="AR365" s="146" t="s">
        <v>477</v>
      </c>
      <c r="AT365" s="146" t="s">
        <v>175</v>
      </c>
      <c r="AU365" s="146" t="s">
        <v>79</v>
      </c>
      <c r="AY365" s="18" t="s">
        <v>173</v>
      </c>
      <c r="BE365" s="147">
        <f>IF(N365="základní",J365,0)</f>
        <v>0</v>
      </c>
      <c r="BF365" s="147">
        <f>IF(N365="snížená",J365,0)</f>
        <v>0</v>
      </c>
      <c r="BG365" s="147">
        <f>IF(N365="zákl. přenesená",J365,0)</f>
        <v>0</v>
      </c>
      <c r="BH365" s="147">
        <f>IF(N365="sníž. přenesená",J365,0)</f>
        <v>0</v>
      </c>
      <c r="BI365" s="147">
        <f>IF(N365="nulová",J365,0)</f>
        <v>0</v>
      </c>
      <c r="BJ365" s="18" t="s">
        <v>76</v>
      </c>
      <c r="BK365" s="147">
        <f>ROUND(I365*H365,2)</f>
        <v>0</v>
      </c>
      <c r="BL365" s="18" t="s">
        <v>477</v>
      </c>
      <c r="BM365" s="146" t="s">
        <v>1204</v>
      </c>
    </row>
    <row r="366" spans="1:65" s="12" customFormat="1" ht="22.9" customHeight="1">
      <c r="B366" s="123"/>
      <c r="D366" s="124" t="s">
        <v>69</v>
      </c>
      <c r="E366" s="133" t="s">
        <v>478</v>
      </c>
      <c r="F366" s="133" t="s">
        <v>479</v>
      </c>
      <c r="J366" s="134">
        <f>BK366</f>
        <v>0</v>
      </c>
      <c r="L366" s="123"/>
      <c r="M366" s="127"/>
      <c r="N366" s="128"/>
      <c r="O366" s="128"/>
      <c r="P366" s="129">
        <f>SUM(P367:P373)</f>
        <v>0</v>
      </c>
      <c r="Q366" s="128"/>
      <c r="R366" s="129">
        <f>SUM(R367:R373)</f>
        <v>1.43</v>
      </c>
      <c r="S366" s="128"/>
      <c r="T366" s="130">
        <f>SUM(T367:T373)</f>
        <v>6.5</v>
      </c>
      <c r="AR366" s="124" t="s">
        <v>197</v>
      </c>
      <c r="AT366" s="131" t="s">
        <v>69</v>
      </c>
      <c r="AU366" s="131" t="s">
        <v>76</v>
      </c>
      <c r="AY366" s="124" t="s">
        <v>173</v>
      </c>
      <c r="BK366" s="132">
        <f>SUM(BK367:BK373)</f>
        <v>0</v>
      </c>
    </row>
    <row r="367" spans="1:65" s="2" customFormat="1" ht="21.75" customHeight="1">
      <c r="A367" s="30"/>
      <c r="B367" s="135"/>
      <c r="C367" s="136" t="s">
        <v>387</v>
      </c>
      <c r="D367" s="136" t="s">
        <v>175</v>
      </c>
      <c r="E367" s="137" t="s">
        <v>480</v>
      </c>
      <c r="F367" s="138" t="s">
        <v>481</v>
      </c>
      <c r="G367" s="139" t="s">
        <v>476</v>
      </c>
      <c r="H367" s="140">
        <v>1</v>
      </c>
      <c r="I367" s="141"/>
      <c r="J367" s="141">
        <f>ROUND(I367*H367,2)</f>
        <v>0</v>
      </c>
      <c r="K367" s="138" t="s">
        <v>3</v>
      </c>
      <c r="L367" s="31"/>
      <c r="M367" s="142" t="s">
        <v>3</v>
      </c>
      <c r="N367" s="143" t="s">
        <v>41</v>
      </c>
      <c r="O367" s="144">
        <v>0</v>
      </c>
      <c r="P367" s="144">
        <f>O367*H367</f>
        <v>0</v>
      </c>
      <c r="Q367" s="144">
        <v>0</v>
      </c>
      <c r="R367" s="144">
        <f>Q367*H367</f>
        <v>0</v>
      </c>
      <c r="S367" s="144">
        <v>0</v>
      </c>
      <c r="T367" s="145">
        <f>S367*H367</f>
        <v>0</v>
      </c>
      <c r="U367" s="30"/>
      <c r="V367" s="30"/>
      <c r="W367" s="30"/>
      <c r="X367" s="30"/>
      <c r="Y367" s="30"/>
      <c r="Z367" s="30"/>
      <c r="AA367" s="30"/>
      <c r="AB367" s="30"/>
      <c r="AC367" s="30"/>
      <c r="AD367" s="30"/>
      <c r="AE367" s="30"/>
      <c r="AR367" s="146" t="s">
        <v>477</v>
      </c>
      <c r="AT367" s="146" t="s">
        <v>175</v>
      </c>
      <c r="AU367" s="146" t="s">
        <v>79</v>
      </c>
      <c r="AY367" s="18" t="s">
        <v>173</v>
      </c>
      <c r="BE367" s="147">
        <f>IF(N367="základní",J367,0)</f>
        <v>0</v>
      </c>
      <c r="BF367" s="147">
        <f>IF(N367="snížená",J367,0)</f>
        <v>0</v>
      </c>
      <c r="BG367" s="147">
        <f>IF(N367="zákl. přenesená",J367,0)</f>
        <v>0</v>
      </c>
      <c r="BH367" s="147">
        <f>IF(N367="sníž. přenesená",J367,0)</f>
        <v>0</v>
      </c>
      <c r="BI367" s="147">
        <f>IF(N367="nulová",J367,0)</f>
        <v>0</v>
      </c>
      <c r="BJ367" s="18" t="s">
        <v>76</v>
      </c>
      <c r="BK367" s="147">
        <f>ROUND(I367*H367,2)</f>
        <v>0</v>
      </c>
      <c r="BL367" s="18" t="s">
        <v>477</v>
      </c>
      <c r="BM367" s="146" t="s">
        <v>1205</v>
      </c>
    </row>
    <row r="368" spans="1:65" s="2" customFormat="1" ht="33.75" customHeight="1">
      <c r="A368" s="30"/>
      <c r="B368" s="135"/>
      <c r="C368" s="136" t="s">
        <v>390</v>
      </c>
      <c r="D368" s="136" t="s">
        <v>175</v>
      </c>
      <c r="E368" s="137" t="s">
        <v>482</v>
      </c>
      <c r="F368" s="138" t="s">
        <v>575</v>
      </c>
      <c r="G368" s="139" t="s">
        <v>190</v>
      </c>
      <c r="H368" s="140">
        <v>26</v>
      </c>
      <c r="I368" s="141"/>
      <c r="J368" s="141">
        <f>ROUND(I368*H368,2)</f>
        <v>0</v>
      </c>
      <c r="K368" s="138" t="s">
        <v>3</v>
      </c>
      <c r="L368" s="31"/>
      <c r="M368" s="142" t="s">
        <v>3</v>
      </c>
      <c r="N368" s="143" t="s">
        <v>41</v>
      </c>
      <c r="O368" s="144">
        <v>0</v>
      </c>
      <c r="P368" s="144">
        <f>O368*H368</f>
        <v>0</v>
      </c>
      <c r="Q368" s="144">
        <v>5.5E-2</v>
      </c>
      <c r="R368" s="144">
        <f>Q368*H368</f>
        <v>1.43</v>
      </c>
      <c r="S368" s="144">
        <v>0.25</v>
      </c>
      <c r="T368" s="145">
        <f>S368*H368</f>
        <v>6.5</v>
      </c>
      <c r="U368" s="30"/>
      <c r="V368" s="30"/>
      <c r="W368" s="30"/>
      <c r="X368" s="30"/>
      <c r="Y368" s="30"/>
      <c r="Z368" s="30"/>
      <c r="AA368" s="30"/>
      <c r="AB368" s="30"/>
      <c r="AC368" s="30"/>
      <c r="AD368" s="30"/>
      <c r="AE368" s="30"/>
      <c r="AR368" s="146" t="s">
        <v>477</v>
      </c>
      <c r="AT368" s="146" t="s">
        <v>175</v>
      </c>
      <c r="AU368" s="146" t="s">
        <v>79</v>
      </c>
      <c r="AY368" s="18" t="s">
        <v>173</v>
      </c>
      <c r="BE368" s="147">
        <f>IF(N368="základní",J368,0)</f>
        <v>0</v>
      </c>
      <c r="BF368" s="147">
        <f>IF(N368="snížená",J368,0)</f>
        <v>0</v>
      </c>
      <c r="BG368" s="147">
        <f>IF(N368="zákl. přenesená",J368,0)</f>
        <v>0</v>
      </c>
      <c r="BH368" s="147">
        <f>IF(N368="sníž. přenesená",J368,0)</f>
        <v>0</v>
      </c>
      <c r="BI368" s="147">
        <f>IF(N368="nulová",J368,0)</f>
        <v>0</v>
      </c>
      <c r="BJ368" s="18" t="s">
        <v>76</v>
      </c>
      <c r="BK368" s="147">
        <f>ROUND(I368*H368,2)</f>
        <v>0</v>
      </c>
      <c r="BL368" s="18" t="s">
        <v>477</v>
      </c>
      <c r="BM368" s="146" t="s">
        <v>1206</v>
      </c>
    </row>
    <row r="369" spans="1:65" s="2" customFormat="1" ht="68.25">
      <c r="A369" s="30"/>
      <c r="B369" s="31"/>
      <c r="C369" s="30"/>
      <c r="D369" s="148" t="s">
        <v>304</v>
      </c>
      <c r="E369" s="30"/>
      <c r="F369" s="149" t="s">
        <v>484</v>
      </c>
      <c r="G369" s="30"/>
      <c r="H369" s="30"/>
      <c r="I369" s="30"/>
      <c r="J369" s="30"/>
      <c r="K369" s="30"/>
      <c r="L369" s="31"/>
      <c r="M369" s="150"/>
      <c r="N369" s="151"/>
      <c r="O369" s="51"/>
      <c r="P369" s="51"/>
      <c r="Q369" s="51"/>
      <c r="R369" s="51"/>
      <c r="S369" s="51"/>
      <c r="T369" s="52"/>
      <c r="U369" s="30"/>
      <c r="V369" s="30"/>
      <c r="W369" s="30"/>
      <c r="X369" s="30"/>
      <c r="Y369" s="30"/>
      <c r="Z369" s="30"/>
      <c r="AA369" s="30"/>
      <c r="AB369" s="30"/>
      <c r="AC369" s="30"/>
      <c r="AD369" s="30"/>
      <c r="AE369" s="30"/>
      <c r="AT369" s="18" t="s">
        <v>304</v>
      </c>
      <c r="AU369" s="18" t="s">
        <v>79</v>
      </c>
    </row>
    <row r="370" spans="1:65" s="13" customFormat="1">
      <c r="B370" s="152"/>
      <c r="D370" s="148" t="s">
        <v>181</v>
      </c>
      <c r="E370" s="153" t="s">
        <v>3</v>
      </c>
      <c r="F370" s="154" t="s">
        <v>577</v>
      </c>
      <c r="H370" s="153" t="s">
        <v>3</v>
      </c>
      <c r="L370" s="152"/>
      <c r="M370" s="155"/>
      <c r="N370" s="156"/>
      <c r="O370" s="156"/>
      <c r="P370" s="156"/>
      <c r="Q370" s="156"/>
      <c r="R370" s="156"/>
      <c r="S370" s="156"/>
      <c r="T370" s="157"/>
      <c r="AT370" s="153" t="s">
        <v>181</v>
      </c>
      <c r="AU370" s="153" t="s">
        <v>79</v>
      </c>
      <c r="AV370" s="13" t="s">
        <v>76</v>
      </c>
      <c r="AW370" s="13" t="s">
        <v>31</v>
      </c>
      <c r="AX370" s="13" t="s">
        <v>70</v>
      </c>
      <c r="AY370" s="153" t="s">
        <v>173</v>
      </c>
    </row>
    <row r="371" spans="1:65" s="14" customFormat="1" ht="22.5">
      <c r="B371" s="158"/>
      <c r="D371" s="148" t="s">
        <v>181</v>
      </c>
      <c r="E371" s="159" t="s">
        <v>3</v>
      </c>
      <c r="F371" s="160" t="s">
        <v>1207</v>
      </c>
      <c r="H371" s="161">
        <v>9</v>
      </c>
      <c r="L371" s="158"/>
      <c r="M371" s="162"/>
      <c r="N371" s="163"/>
      <c r="O371" s="163"/>
      <c r="P371" s="163"/>
      <c r="Q371" s="163"/>
      <c r="R371" s="163"/>
      <c r="S371" s="163"/>
      <c r="T371" s="164"/>
      <c r="AT371" s="159" t="s">
        <v>181</v>
      </c>
      <c r="AU371" s="159" t="s">
        <v>79</v>
      </c>
      <c r="AV371" s="14" t="s">
        <v>79</v>
      </c>
      <c r="AW371" s="14" t="s">
        <v>31</v>
      </c>
      <c r="AX371" s="14" t="s">
        <v>70</v>
      </c>
      <c r="AY371" s="159" t="s">
        <v>173</v>
      </c>
    </row>
    <row r="372" spans="1:65" s="14" customFormat="1">
      <c r="B372" s="158"/>
      <c r="D372" s="148" t="s">
        <v>181</v>
      </c>
      <c r="E372" s="159" t="s">
        <v>3</v>
      </c>
      <c r="F372" s="160" t="s">
        <v>1208</v>
      </c>
      <c r="H372" s="161">
        <v>17</v>
      </c>
      <c r="L372" s="158"/>
      <c r="M372" s="162"/>
      <c r="N372" s="163"/>
      <c r="O372" s="163"/>
      <c r="P372" s="163"/>
      <c r="Q372" s="163"/>
      <c r="R372" s="163"/>
      <c r="S372" s="163"/>
      <c r="T372" s="164"/>
      <c r="AT372" s="159" t="s">
        <v>181</v>
      </c>
      <c r="AU372" s="159" t="s">
        <v>79</v>
      </c>
      <c r="AV372" s="14" t="s">
        <v>79</v>
      </c>
      <c r="AW372" s="14" t="s">
        <v>31</v>
      </c>
      <c r="AX372" s="14" t="s">
        <v>70</v>
      </c>
      <c r="AY372" s="159" t="s">
        <v>173</v>
      </c>
    </row>
    <row r="373" spans="1:65" s="15" customFormat="1">
      <c r="B373" s="165"/>
      <c r="D373" s="148" t="s">
        <v>181</v>
      </c>
      <c r="E373" s="166" t="s">
        <v>3</v>
      </c>
      <c r="F373" s="167" t="s">
        <v>188</v>
      </c>
      <c r="H373" s="168">
        <v>26</v>
      </c>
      <c r="L373" s="165"/>
      <c r="M373" s="169"/>
      <c r="N373" s="170"/>
      <c r="O373" s="170"/>
      <c r="P373" s="170"/>
      <c r="Q373" s="170"/>
      <c r="R373" s="170"/>
      <c r="S373" s="170"/>
      <c r="T373" s="171"/>
      <c r="AT373" s="166" t="s">
        <v>181</v>
      </c>
      <c r="AU373" s="166" t="s">
        <v>79</v>
      </c>
      <c r="AV373" s="15" t="s">
        <v>178</v>
      </c>
      <c r="AW373" s="15" t="s">
        <v>31</v>
      </c>
      <c r="AX373" s="15" t="s">
        <v>76</v>
      </c>
      <c r="AY373" s="166" t="s">
        <v>173</v>
      </c>
    </row>
    <row r="374" spans="1:65" s="12" customFormat="1" ht="22.9" customHeight="1">
      <c r="B374" s="123"/>
      <c r="D374" s="124" t="s">
        <v>69</v>
      </c>
      <c r="E374" s="133" t="s">
        <v>486</v>
      </c>
      <c r="F374" s="133" t="s">
        <v>487</v>
      </c>
      <c r="J374" s="134">
        <f>BK374</f>
        <v>0</v>
      </c>
      <c r="L374" s="123"/>
      <c r="M374" s="127"/>
      <c r="N374" s="128"/>
      <c r="O374" s="128"/>
      <c r="P374" s="129">
        <f>P375</f>
        <v>0</v>
      </c>
      <c r="Q374" s="128"/>
      <c r="R374" s="129">
        <f>R375</f>
        <v>0</v>
      </c>
      <c r="S374" s="128"/>
      <c r="T374" s="130">
        <f>T375</f>
        <v>0</v>
      </c>
      <c r="AR374" s="124" t="s">
        <v>197</v>
      </c>
      <c r="AT374" s="131" t="s">
        <v>69</v>
      </c>
      <c r="AU374" s="131" t="s">
        <v>76</v>
      </c>
      <c r="AY374" s="124" t="s">
        <v>173</v>
      </c>
      <c r="BK374" s="132">
        <f>BK375</f>
        <v>0</v>
      </c>
    </row>
    <row r="375" spans="1:65" s="2" customFormat="1" ht="16.5" customHeight="1">
      <c r="A375" s="30"/>
      <c r="B375" s="135"/>
      <c r="C375" s="136" t="s">
        <v>395</v>
      </c>
      <c r="D375" s="136" t="s">
        <v>175</v>
      </c>
      <c r="E375" s="137" t="s">
        <v>488</v>
      </c>
      <c r="F375" s="138" t="s">
        <v>487</v>
      </c>
      <c r="G375" s="139" t="s">
        <v>476</v>
      </c>
      <c r="H375" s="140">
        <v>1</v>
      </c>
      <c r="I375" s="141"/>
      <c r="J375" s="141">
        <f>ROUND(I375*H375,2)</f>
        <v>0</v>
      </c>
      <c r="K375" s="138" t="s">
        <v>177</v>
      </c>
      <c r="L375" s="31"/>
      <c r="M375" s="142" t="s">
        <v>3</v>
      </c>
      <c r="N375" s="143" t="s">
        <v>41</v>
      </c>
      <c r="O375" s="144">
        <v>0</v>
      </c>
      <c r="P375" s="144">
        <f>O375*H375</f>
        <v>0</v>
      </c>
      <c r="Q375" s="144">
        <v>0</v>
      </c>
      <c r="R375" s="144">
        <f>Q375*H375</f>
        <v>0</v>
      </c>
      <c r="S375" s="144">
        <v>0</v>
      </c>
      <c r="T375" s="145">
        <f>S375*H375</f>
        <v>0</v>
      </c>
      <c r="U375" s="30"/>
      <c r="V375" s="30"/>
      <c r="W375" s="30"/>
      <c r="X375" s="30"/>
      <c r="Y375" s="30"/>
      <c r="Z375" s="30"/>
      <c r="AA375" s="30"/>
      <c r="AB375" s="30"/>
      <c r="AC375" s="30"/>
      <c r="AD375" s="30"/>
      <c r="AE375" s="30"/>
      <c r="AR375" s="146" t="s">
        <v>477</v>
      </c>
      <c r="AT375" s="146" t="s">
        <v>175</v>
      </c>
      <c r="AU375" s="146" t="s">
        <v>79</v>
      </c>
      <c r="AY375" s="18" t="s">
        <v>173</v>
      </c>
      <c r="BE375" s="147">
        <f>IF(N375="základní",J375,0)</f>
        <v>0</v>
      </c>
      <c r="BF375" s="147">
        <f>IF(N375="snížená",J375,0)</f>
        <v>0</v>
      </c>
      <c r="BG375" s="147">
        <f>IF(N375="zákl. přenesená",J375,0)</f>
        <v>0</v>
      </c>
      <c r="BH375" s="147">
        <f>IF(N375="sníž. přenesená",J375,0)</f>
        <v>0</v>
      </c>
      <c r="BI375" s="147">
        <f>IF(N375="nulová",J375,0)</f>
        <v>0</v>
      </c>
      <c r="BJ375" s="18" t="s">
        <v>76</v>
      </c>
      <c r="BK375" s="147">
        <f>ROUND(I375*H375,2)</f>
        <v>0</v>
      </c>
      <c r="BL375" s="18" t="s">
        <v>477</v>
      </c>
      <c r="BM375" s="146" t="s">
        <v>1209</v>
      </c>
    </row>
    <row r="376" spans="1:65" s="12" customFormat="1" ht="22.9" customHeight="1">
      <c r="B376" s="123"/>
      <c r="D376" s="124" t="s">
        <v>69</v>
      </c>
      <c r="E376" s="133" t="s">
        <v>489</v>
      </c>
      <c r="F376" s="133" t="s">
        <v>490</v>
      </c>
      <c r="J376" s="134">
        <f>BK376</f>
        <v>0</v>
      </c>
      <c r="L376" s="123"/>
      <c r="M376" s="127"/>
      <c r="N376" s="128"/>
      <c r="O376" s="128"/>
      <c r="P376" s="129">
        <f>P377</f>
        <v>0</v>
      </c>
      <c r="Q376" s="128"/>
      <c r="R376" s="129">
        <f>R377</f>
        <v>0</v>
      </c>
      <c r="S376" s="128"/>
      <c r="T376" s="130">
        <f>T377</f>
        <v>0</v>
      </c>
      <c r="AR376" s="124" t="s">
        <v>197</v>
      </c>
      <c r="AT376" s="131" t="s">
        <v>69</v>
      </c>
      <c r="AU376" s="131" t="s">
        <v>76</v>
      </c>
      <c r="AY376" s="124" t="s">
        <v>173</v>
      </c>
      <c r="BK376" s="132">
        <f>BK377</f>
        <v>0</v>
      </c>
    </row>
    <row r="377" spans="1:65" s="2" customFormat="1" ht="16.5" customHeight="1">
      <c r="A377" s="30"/>
      <c r="B377" s="135"/>
      <c r="C377" s="136" t="s">
        <v>399</v>
      </c>
      <c r="D377" s="136" t="s">
        <v>175</v>
      </c>
      <c r="E377" s="137" t="s">
        <v>491</v>
      </c>
      <c r="F377" s="138" t="s">
        <v>490</v>
      </c>
      <c r="G377" s="139" t="s">
        <v>476</v>
      </c>
      <c r="H377" s="140">
        <v>1</v>
      </c>
      <c r="I377" s="141"/>
      <c r="J377" s="141">
        <f>ROUND(I377*H377,2)</f>
        <v>0</v>
      </c>
      <c r="K377" s="138" t="s">
        <v>177</v>
      </c>
      <c r="L377" s="31"/>
      <c r="M377" s="142" t="s">
        <v>3</v>
      </c>
      <c r="N377" s="143" t="s">
        <v>41</v>
      </c>
      <c r="O377" s="144">
        <v>0</v>
      </c>
      <c r="P377" s="144">
        <f>O377*H377</f>
        <v>0</v>
      </c>
      <c r="Q377" s="144">
        <v>0</v>
      </c>
      <c r="R377" s="144">
        <f>Q377*H377</f>
        <v>0</v>
      </c>
      <c r="S377" s="144">
        <v>0</v>
      </c>
      <c r="T377" s="145">
        <f>S377*H377</f>
        <v>0</v>
      </c>
      <c r="U377" s="30"/>
      <c r="V377" s="30"/>
      <c r="W377" s="30"/>
      <c r="X377" s="30"/>
      <c r="Y377" s="30"/>
      <c r="Z377" s="30"/>
      <c r="AA377" s="30"/>
      <c r="AB377" s="30"/>
      <c r="AC377" s="30"/>
      <c r="AD377" s="30"/>
      <c r="AE377" s="30"/>
      <c r="AR377" s="146" t="s">
        <v>477</v>
      </c>
      <c r="AT377" s="146" t="s">
        <v>175</v>
      </c>
      <c r="AU377" s="146" t="s">
        <v>79</v>
      </c>
      <c r="AY377" s="18" t="s">
        <v>173</v>
      </c>
      <c r="BE377" s="147">
        <f>IF(N377="základní",J377,0)</f>
        <v>0</v>
      </c>
      <c r="BF377" s="147">
        <f>IF(N377="snížená",J377,0)</f>
        <v>0</v>
      </c>
      <c r="BG377" s="147">
        <f>IF(N377="zákl. přenesená",J377,0)</f>
        <v>0</v>
      </c>
      <c r="BH377" s="147">
        <f>IF(N377="sníž. přenesená",J377,0)</f>
        <v>0</v>
      </c>
      <c r="BI377" s="147">
        <f>IF(N377="nulová",J377,0)</f>
        <v>0</v>
      </c>
      <c r="BJ377" s="18" t="s">
        <v>76</v>
      </c>
      <c r="BK377" s="147">
        <f>ROUND(I377*H377,2)</f>
        <v>0</v>
      </c>
      <c r="BL377" s="18" t="s">
        <v>477</v>
      </c>
      <c r="BM377" s="146" t="s">
        <v>1210</v>
      </c>
    </row>
    <row r="378" spans="1:65" s="12" customFormat="1" ht="22.9" customHeight="1">
      <c r="B378" s="123"/>
      <c r="D378" s="124" t="s">
        <v>69</v>
      </c>
      <c r="E378" s="133" t="s">
        <v>492</v>
      </c>
      <c r="F378" s="133" t="s">
        <v>493</v>
      </c>
      <c r="J378" s="134">
        <f>BK378</f>
        <v>0</v>
      </c>
      <c r="L378" s="123"/>
      <c r="M378" s="127"/>
      <c r="N378" s="128"/>
      <c r="O378" s="128"/>
      <c r="P378" s="129">
        <f>P379</f>
        <v>0</v>
      </c>
      <c r="Q378" s="128"/>
      <c r="R378" s="129">
        <f>R379</f>
        <v>0</v>
      </c>
      <c r="S378" s="128"/>
      <c r="T378" s="130">
        <f>T379</f>
        <v>0</v>
      </c>
      <c r="AR378" s="124" t="s">
        <v>197</v>
      </c>
      <c r="AT378" s="131" t="s">
        <v>69</v>
      </c>
      <c r="AU378" s="131" t="s">
        <v>76</v>
      </c>
      <c r="AY378" s="124" t="s">
        <v>173</v>
      </c>
      <c r="BK378" s="132">
        <f>BK379</f>
        <v>0</v>
      </c>
    </row>
    <row r="379" spans="1:65" s="2" customFormat="1" ht="16.5" customHeight="1">
      <c r="A379" s="30"/>
      <c r="B379" s="135"/>
      <c r="C379" s="136" t="s">
        <v>403</v>
      </c>
      <c r="D379" s="136" t="s">
        <v>175</v>
      </c>
      <c r="E379" s="137" t="s">
        <v>494</v>
      </c>
      <c r="F379" s="138" t="s">
        <v>493</v>
      </c>
      <c r="G379" s="139" t="s">
        <v>476</v>
      </c>
      <c r="H379" s="140">
        <v>1</v>
      </c>
      <c r="I379" s="141"/>
      <c r="J379" s="141">
        <f>ROUND(I379*H379,2)</f>
        <v>0</v>
      </c>
      <c r="K379" s="138" t="s">
        <v>177</v>
      </c>
      <c r="L379" s="31"/>
      <c r="M379" s="142" t="s">
        <v>3</v>
      </c>
      <c r="N379" s="143" t="s">
        <v>41</v>
      </c>
      <c r="O379" s="144">
        <v>0</v>
      </c>
      <c r="P379" s="144">
        <f>O379*H379</f>
        <v>0</v>
      </c>
      <c r="Q379" s="144">
        <v>0</v>
      </c>
      <c r="R379" s="144">
        <f>Q379*H379</f>
        <v>0</v>
      </c>
      <c r="S379" s="144">
        <v>0</v>
      </c>
      <c r="T379" s="145">
        <f>S379*H379</f>
        <v>0</v>
      </c>
      <c r="U379" s="30"/>
      <c r="V379" s="30"/>
      <c r="W379" s="30"/>
      <c r="X379" s="30"/>
      <c r="Y379" s="30"/>
      <c r="Z379" s="30"/>
      <c r="AA379" s="30"/>
      <c r="AB379" s="30"/>
      <c r="AC379" s="30"/>
      <c r="AD379" s="30"/>
      <c r="AE379" s="30"/>
      <c r="AR379" s="146" t="s">
        <v>477</v>
      </c>
      <c r="AT379" s="146" t="s">
        <v>175</v>
      </c>
      <c r="AU379" s="146" t="s">
        <v>79</v>
      </c>
      <c r="AY379" s="18" t="s">
        <v>173</v>
      </c>
      <c r="BE379" s="147">
        <f>IF(N379="základní",J379,0)</f>
        <v>0</v>
      </c>
      <c r="BF379" s="147">
        <f>IF(N379="snížená",J379,0)</f>
        <v>0</v>
      </c>
      <c r="BG379" s="147">
        <f>IF(N379="zákl. přenesená",J379,0)</f>
        <v>0</v>
      </c>
      <c r="BH379" s="147">
        <f>IF(N379="sníž. přenesená",J379,0)</f>
        <v>0</v>
      </c>
      <c r="BI379" s="147">
        <f>IF(N379="nulová",J379,0)</f>
        <v>0</v>
      </c>
      <c r="BJ379" s="18" t="s">
        <v>76</v>
      </c>
      <c r="BK379" s="147">
        <f>ROUND(I379*H379,2)</f>
        <v>0</v>
      </c>
      <c r="BL379" s="18" t="s">
        <v>477</v>
      </c>
      <c r="BM379" s="146" t="s">
        <v>1211</v>
      </c>
    </row>
    <row r="380" spans="1:65" s="12" customFormat="1" ht="22.9" customHeight="1">
      <c r="B380" s="123"/>
      <c r="D380" s="124" t="s">
        <v>69</v>
      </c>
      <c r="E380" s="133" t="s">
        <v>495</v>
      </c>
      <c r="F380" s="133" t="s">
        <v>496</v>
      </c>
      <c r="J380" s="134">
        <f>BK380</f>
        <v>0</v>
      </c>
      <c r="L380" s="123"/>
      <c r="M380" s="127"/>
      <c r="N380" s="128"/>
      <c r="O380" s="128"/>
      <c r="P380" s="129">
        <f>P381</f>
        <v>0</v>
      </c>
      <c r="Q380" s="128"/>
      <c r="R380" s="129">
        <f>R381</f>
        <v>0</v>
      </c>
      <c r="S380" s="128"/>
      <c r="T380" s="130">
        <f>T381</f>
        <v>0</v>
      </c>
      <c r="AR380" s="124" t="s">
        <v>197</v>
      </c>
      <c r="AT380" s="131" t="s">
        <v>69</v>
      </c>
      <c r="AU380" s="131" t="s">
        <v>76</v>
      </c>
      <c r="AY380" s="124" t="s">
        <v>173</v>
      </c>
      <c r="BK380" s="132">
        <f>BK381</f>
        <v>0</v>
      </c>
    </row>
    <row r="381" spans="1:65" s="2" customFormat="1" ht="16.5" customHeight="1">
      <c r="A381" s="30"/>
      <c r="B381" s="135"/>
      <c r="C381" s="136" t="s">
        <v>407</v>
      </c>
      <c r="D381" s="136" t="s">
        <v>175</v>
      </c>
      <c r="E381" s="137" t="s">
        <v>497</v>
      </c>
      <c r="F381" s="138" t="s">
        <v>496</v>
      </c>
      <c r="G381" s="139" t="s">
        <v>476</v>
      </c>
      <c r="H381" s="140">
        <v>1</v>
      </c>
      <c r="I381" s="141"/>
      <c r="J381" s="141">
        <f>ROUND(I381*H381,2)</f>
        <v>0</v>
      </c>
      <c r="K381" s="138" t="s">
        <v>177</v>
      </c>
      <c r="L381" s="31"/>
      <c r="M381" s="142" t="s">
        <v>3</v>
      </c>
      <c r="N381" s="143" t="s">
        <v>41</v>
      </c>
      <c r="O381" s="144">
        <v>0</v>
      </c>
      <c r="P381" s="144">
        <f>O381*H381</f>
        <v>0</v>
      </c>
      <c r="Q381" s="144">
        <v>0</v>
      </c>
      <c r="R381" s="144">
        <f>Q381*H381</f>
        <v>0</v>
      </c>
      <c r="S381" s="144">
        <v>0</v>
      </c>
      <c r="T381" s="145">
        <f>S381*H381</f>
        <v>0</v>
      </c>
      <c r="U381" s="30"/>
      <c r="V381" s="30"/>
      <c r="W381" s="30"/>
      <c r="X381" s="30"/>
      <c r="Y381" s="30"/>
      <c r="Z381" s="30"/>
      <c r="AA381" s="30"/>
      <c r="AB381" s="30"/>
      <c r="AC381" s="30"/>
      <c r="AD381" s="30"/>
      <c r="AE381" s="30"/>
      <c r="AR381" s="146" t="s">
        <v>477</v>
      </c>
      <c r="AT381" s="146" t="s">
        <v>175</v>
      </c>
      <c r="AU381" s="146" t="s">
        <v>79</v>
      </c>
      <c r="AY381" s="18" t="s">
        <v>173</v>
      </c>
      <c r="BE381" s="147">
        <f>IF(N381="základní",J381,0)</f>
        <v>0</v>
      </c>
      <c r="BF381" s="147">
        <f>IF(N381="snížená",J381,0)</f>
        <v>0</v>
      </c>
      <c r="BG381" s="147">
        <f>IF(N381="zákl. přenesená",J381,0)</f>
        <v>0</v>
      </c>
      <c r="BH381" s="147">
        <f>IF(N381="sníž. přenesená",J381,0)</f>
        <v>0</v>
      </c>
      <c r="BI381" s="147">
        <f>IF(N381="nulová",J381,0)</f>
        <v>0</v>
      </c>
      <c r="BJ381" s="18" t="s">
        <v>76</v>
      </c>
      <c r="BK381" s="147">
        <f>ROUND(I381*H381,2)</f>
        <v>0</v>
      </c>
      <c r="BL381" s="18" t="s">
        <v>477</v>
      </c>
      <c r="BM381" s="146" t="s">
        <v>1212</v>
      </c>
    </row>
    <row r="382" spans="1:65" s="12" customFormat="1" ht="22.9" customHeight="1">
      <c r="B382" s="123"/>
      <c r="D382" s="124" t="s">
        <v>69</v>
      </c>
      <c r="E382" s="133" t="s">
        <v>498</v>
      </c>
      <c r="F382" s="133" t="s">
        <v>499</v>
      </c>
      <c r="J382" s="134">
        <f>BK382</f>
        <v>0</v>
      </c>
      <c r="L382" s="123"/>
      <c r="M382" s="127"/>
      <c r="N382" s="128"/>
      <c r="O382" s="128"/>
      <c r="P382" s="129">
        <f>P383</f>
        <v>0</v>
      </c>
      <c r="Q382" s="128"/>
      <c r="R382" s="129">
        <f>R383</f>
        <v>0</v>
      </c>
      <c r="S382" s="128"/>
      <c r="T382" s="130">
        <f>T383</f>
        <v>0</v>
      </c>
      <c r="AR382" s="124" t="s">
        <v>197</v>
      </c>
      <c r="AT382" s="131" t="s">
        <v>69</v>
      </c>
      <c r="AU382" s="131" t="s">
        <v>76</v>
      </c>
      <c r="AY382" s="124" t="s">
        <v>173</v>
      </c>
      <c r="BK382" s="132">
        <f>BK383</f>
        <v>0</v>
      </c>
    </row>
    <row r="383" spans="1:65" s="2" customFormat="1" ht="16.5" customHeight="1">
      <c r="A383" s="30"/>
      <c r="B383" s="135"/>
      <c r="C383" s="136" t="s">
        <v>411</v>
      </c>
      <c r="D383" s="136" t="s">
        <v>175</v>
      </c>
      <c r="E383" s="137" t="s">
        <v>500</v>
      </c>
      <c r="F383" s="138" t="s">
        <v>499</v>
      </c>
      <c r="G383" s="139" t="s">
        <v>476</v>
      </c>
      <c r="H383" s="140">
        <v>1</v>
      </c>
      <c r="I383" s="141"/>
      <c r="J383" s="141">
        <f>ROUND(I383*H383,2)</f>
        <v>0</v>
      </c>
      <c r="K383" s="138" t="s">
        <v>177</v>
      </c>
      <c r="L383" s="31"/>
      <c r="M383" s="142" t="s">
        <v>3</v>
      </c>
      <c r="N383" s="143" t="s">
        <v>41</v>
      </c>
      <c r="O383" s="144">
        <v>0</v>
      </c>
      <c r="P383" s="144">
        <f>O383*H383</f>
        <v>0</v>
      </c>
      <c r="Q383" s="144">
        <v>0</v>
      </c>
      <c r="R383" s="144">
        <f>Q383*H383</f>
        <v>0</v>
      </c>
      <c r="S383" s="144">
        <v>0</v>
      </c>
      <c r="T383" s="145">
        <f>S383*H383</f>
        <v>0</v>
      </c>
      <c r="U383" s="30"/>
      <c r="V383" s="30"/>
      <c r="W383" s="30"/>
      <c r="X383" s="30"/>
      <c r="Y383" s="30"/>
      <c r="Z383" s="30"/>
      <c r="AA383" s="30"/>
      <c r="AB383" s="30"/>
      <c r="AC383" s="30"/>
      <c r="AD383" s="30"/>
      <c r="AE383" s="30"/>
      <c r="AR383" s="146" t="s">
        <v>477</v>
      </c>
      <c r="AT383" s="146" t="s">
        <v>175</v>
      </c>
      <c r="AU383" s="146" t="s">
        <v>79</v>
      </c>
      <c r="AY383" s="18" t="s">
        <v>173</v>
      </c>
      <c r="BE383" s="147">
        <f>IF(N383="základní",J383,0)</f>
        <v>0</v>
      </c>
      <c r="BF383" s="147">
        <f>IF(N383="snížená",J383,0)</f>
        <v>0</v>
      </c>
      <c r="BG383" s="147">
        <f>IF(N383="zákl. přenesená",J383,0)</f>
        <v>0</v>
      </c>
      <c r="BH383" s="147">
        <f>IF(N383="sníž. přenesená",J383,0)</f>
        <v>0</v>
      </c>
      <c r="BI383" s="147">
        <f>IF(N383="nulová",J383,0)</f>
        <v>0</v>
      </c>
      <c r="BJ383" s="18" t="s">
        <v>76</v>
      </c>
      <c r="BK383" s="147">
        <f>ROUND(I383*H383,2)</f>
        <v>0</v>
      </c>
      <c r="BL383" s="18" t="s">
        <v>477</v>
      </c>
      <c r="BM383" s="146" t="s">
        <v>1213</v>
      </c>
    </row>
    <row r="384" spans="1:65" s="12" customFormat="1" ht="22.9" customHeight="1">
      <c r="B384" s="123"/>
      <c r="D384" s="124" t="s">
        <v>69</v>
      </c>
      <c r="E384" s="133" t="s">
        <v>501</v>
      </c>
      <c r="F384" s="133" t="s">
        <v>502</v>
      </c>
      <c r="J384" s="134">
        <f>BK384</f>
        <v>0</v>
      </c>
      <c r="L384" s="123"/>
      <c r="M384" s="127"/>
      <c r="N384" s="128"/>
      <c r="O384" s="128"/>
      <c r="P384" s="129">
        <f>P385</f>
        <v>0</v>
      </c>
      <c r="Q384" s="128"/>
      <c r="R384" s="129">
        <f>R385</f>
        <v>0</v>
      </c>
      <c r="S384" s="128"/>
      <c r="T384" s="130">
        <f>T385</f>
        <v>0</v>
      </c>
      <c r="AR384" s="124" t="s">
        <v>197</v>
      </c>
      <c r="AT384" s="131" t="s">
        <v>69</v>
      </c>
      <c r="AU384" s="131" t="s">
        <v>76</v>
      </c>
      <c r="AY384" s="124" t="s">
        <v>173</v>
      </c>
      <c r="BK384" s="132">
        <f>BK385</f>
        <v>0</v>
      </c>
    </row>
    <row r="385" spans="1:65" s="2" customFormat="1" ht="16.5" customHeight="1">
      <c r="A385" s="30"/>
      <c r="B385" s="135"/>
      <c r="C385" s="136" t="s">
        <v>415</v>
      </c>
      <c r="D385" s="136" t="s">
        <v>175</v>
      </c>
      <c r="E385" s="137" t="s">
        <v>503</v>
      </c>
      <c r="F385" s="138" t="s">
        <v>504</v>
      </c>
      <c r="G385" s="139" t="s">
        <v>476</v>
      </c>
      <c r="H385" s="140">
        <v>1</v>
      </c>
      <c r="I385" s="141"/>
      <c r="J385" s="141">
        <f>ROUND(I385*H385,2)</f>
        <v>0</v>
      </c>
      <c r="K385" s="138" t="s">
        <v>177</v>
      </c>
      <c r="L385" s="31"/>
      <c r="M385" s="142" t="s">
        <v>3</v>
      </c>
      <c r="N385" s="143" t="s">
        <v>41</v>
      </c>
      <c r="O385" s="144">
        <v>0</v>
      </c>
      <c r="P385" s="144">
        <f>O385*H385</f>
        <v>0</v>
      </c>
      <c r="Q385" s="144">
        <v>0</v>
      </c>
      <c r="R385" s="144">
        <f>Q385*H385</f>
        <v>0</v>
      </c>
      <c r="S385" s="144">
        <v>0</v>
      </c>
      <c r="T385" s="145">
        <f>S385*H385</f>
        <v>0</v>
      </c>
      <c r="U385" s="30"/>
      <c r="V385" s="30"/>
      <c r="W385" s="30"/>
      <c r="X385" s="30"/>
      <c r="Y385" s="30"/>
      <c r="Z385" s="30"/>
      <c r="AA385" s="30"/>
      <c r="AB385" s="30"/>
      <c r="AC385" s="30"/>
      <c r="AD385" s="30"/>
      <c r="AE385" s="30"/>
      <c r="AR385" s="146" t="s">
        <v>477</v>
      </c>
      <c r="AT385" s="146" t="s">
        <v>175</v>
      </c>
      <c r="AU385" s="146" t="s">
        <v>79</v>
      </c>
      <c r="AY385" s="18" t="s">
        <v>173</v>
      </c>
      <c r="BE385" s="147">
        <f>IF(N385="základní",J385,0)</f>
        <v>0</v>
      </c>
      <c r="BF385" s="147">
        <f>IF(N385="snížená",J385,0)</f>
        <v>0</v>
      </c>
      <c r="BG385" s="147">
        <f>IF(N385="zákl. přenesená",J385,0)</f>
        <v>0</v>
      </c>
      <c r="BH385" s="147">
        <f>IF(N385="sníž. přenesená",J385,0)</f>
        <v>0</v>
      </c>
      <c r="BI385" s="147">
        <f>IF(N385="nulová",J385,0)</f>
        <v>0</v>
      </c>
      <c r="BJ385" s="18" t="s">
        <v>76</v>
      </c>
      <c r="BK385" s="147">
        <f>ROUND(I385*H385,2)</f>
        <v>0</v>
      </c>
      <c r="BL385" s="18" t="s">
        <v>477</v>
      </c>
      <c r="BM385" s="146" t="s">
        <v>1214</v>
      </c>
    </row>
    <row r="386" spans="1:65" s="12" customFormat="1" ht="22.9" customHeight="1">
      <c r="B386" s="123"/>
      <c r="D386" s="124" t="s">
        <v>69</v>
      </c>
      <c r="E386" s="133" t="s">
        <v>505</v>
      </c>
      <c r="F386" s="133" t="s">
        <v>506</v>
      </c>
      <c r="J386" s="134">
        <f>BK386</f>
        <v>0</v>
      </c>
      <c r="L386" s="123"/>
      <c r="M386" s="127"/>
      <c r="N386" s="128"/>
      <c r="O386" s="128"/>
      <c r="P386" s="129">
        <f>P387</f>
        <v>0</v>
      </c>
      <c r="Q386" s="128"/>
      <c r="R386" s="129">
        <f>R387</f>
        <v>0</v>
      </c>
      <c r="S386" s="128"/>
      <c r="T386" s="130">
        <f>T387</f>
        <v>0</v>
      </c>
      <c r="AR386" s="124" t="s">
        <v>197</v>
      </c>
      <c r="AT386" s="131" t="s">
        <v>69</v>
      </c>
      <c r="AU386" s="131" t="s">
        <v>76</v>
      </c>
      <c r="AY386" s="124" t="s">
        <v>173</v>
      </c>
      <c r="BK386" s="132">
        <f>BK387</f>
        <v>0</v>
      </c>
    </row>
    <row r="387" spans="1:65" s="2" customFormat="1" ht="16.5" customHeight="1">
      <c r="A387" s="30"/>
      <c r="B387" s="135"/>
      <c r="C387" s="136" t="s">
        <v>419</v>
      </c>
      <c r="D387" s="136" t="s">
        <v>175</v>
      </c>
      <c r="E387" s="137" t="s">
        <v>507</v>
      </c>
      <c r="F387" s="138" t="s">
        <v>506</v>
      </c>
      <c r="G387" s="139" t="s">
        <v>476</v>
      </c>
      <c r="H387" s="140">
        <v>1</v>
      </c>
      <c r="I387" s="141"/>
      <c r="J387" s="141">
        <f>ROUND(I387*H387,2)</f>
        <v>0</v>
      </c>
      <c r="K387" s="138" t="s">
        <v>177</v>
      </c>
      <c r="L387" s="31"/>
      <c r="M387" s="181" t="s">
        <v>3</v>
      </c>
      <c r="N387" s="182" t="s">
        <v>41</v>
      </c>
      <c r="O387" s="183">
        <v>0</v>
      </c>
      <c r="P387" s="183">
        <f>O387*H387</f>
        <v>0</v>
      </c>
      <c r="Q387" s="183">
        <v>0</v>
      </c>
      <c r="R387" s="183">
        <f>Q387*H387</f>
        <v>0</v>
      </c>
      <c r="S387" s="183">
        <v>0</v>
      </c>
      <c r="T387" s="184">
        <f>S387*H387</f>
        <v>0</v>
      </c>
      <c r="U387" s="30"/>
      <c r="V387" s="30"/>
      <c r="W387" s="30"/>
      <c r="X387" s="30"/>
      <c r="Y387" s="30"/>
      <c r="Z387" s="30"/>
      <c r="AA387" s="30"/>
      <c r="AB387" s="30"/>
      <c r="AC387" s="30"/>
      <c r="AD387" s="30"/>
      <c r="AE387" s="30"/>
      <c r="AR387" s="146" t="s">
        <v>477</v>
      </c>
      <c r="AT387" s="146" t="s">
        <v>175</v>
      </c>
      <c r="AU387" s="146" t="s">
        <v>79</v>
      </c>
      <c r="AY387" s="18" t="s">
        <v>173</v>
      </c>
      <c r="BE387" s="147">
        <f>IF(N387="základní",J387,0)</f>
        <v>0</v>
      </c>
      <c r="BF387" s="147">
        <f>IF(N387="snížená",J387,0)</f>
        <v>0</v>
      </c>
      <c r="BG387" s="147">
        <f>IF(N387="zákl. přenesená",J387,0)</f>
        <v>0</v>
      </c>
      <c r="BH387" s="147">
        <f>IF(N387="sníž. přenesená",J387,0)</f>
        <v>0</v>
      </c>
      <c r="BI387" s="147">
        <f>IF(N387="nulová",J387,0)</f>
        <v>0</v>
      </c>
      <c r="BJ387" s="18" t="s">
        <v>76</v>
      </c>
      <c r="BK387" s="147">
        <f>ROUND(I387*H387,2)</f>
        <v>0</v>
      </c>
      <c r="BL387" s="18" t="s">
        <v>477</v>
      </c>
      <c r="BM387" s="146" t="s">
        <v>1215</v>
      </c>
    </row>
    <row r="388" spans="1:65" s="2" customFormat="1" ht="6.95" customHeight="1">
      <c r="A388" s="30"/>
      <c r="B388" s="40"/>
      <c r="C388" s="41"/>
      <c r="D388" s="41"/>
      <c r="E388" s="41"/>
      <c r="F388" s="41"/>
      <c r="G388" s="41"/>
      <c r="H388" s="41"/>
      <c r="I388" s="41"/>
      <c r="J388" s="41"/>
      <c r="K388" s="41"/>
      <c r="L388" s="31"/>
      <c r="M388" s="30"/>
      <c r="O388" s="30"/>
      <c r="P388" s="30"/>
      <c r="Q388" s="30"/>
      <c r="R388" s="30"/>
      <c r="S388" s="30"/>
      <c r="T388" s="30"/>
      <c r="U388" s="30"/>
      <c r="V388" s="30"/>
      <c r="W388" s="30"/>
      <c r="X388" s="30"/>
      <c r="Y388" s="30"/>
      <c r="Z388" s="30"/>
      <c r="AA388" s="30"/>
      <c r="AB388" s="30"/>
      <c r="AC388" s="30"/>
      <c r="AD388" s="30"/>
      <c r="AE388" s="30"/>
    </row>
  </sheetData>
  <autoFilter ref="C99:K387"/>
  <mergeCells count="8">
    <mergeCell ref="E90:H90"/>
    <mergeCell ref="E92:H92"/>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397"/>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6"/>
    </row>
    <row r="2" spans="1:46" s="1" customFormat="1" ht="36.950000000000003" customHeight="1">
      <c r="L2" s="286" t="s">
        <v>6</v>
      </c>
      <c r="M2" s="273"/>
      <c r="N2" s="273"/>
      <c r="O2" s="273"/>
      <c r="P2" s="273"/>
      <c r="Q2" s="273"/>
      <c r="R2" s="273"/>
      <c r="S2" s="273"/>
      <c r="T2" s="273"/>
      <c r="U2" s="273"/>
      <c r="V2" s="273"/>
      <c r="AT2" s="18" t="s">
        <v>94</v>
      </c>
    </row>
    <row r="3" spans="1:46" s="1" customFormat="1" ht="6.95" customHeight="1">
      <c r="B3" s="19"/>
      <c r="C3" s="20"/>
      <c r="D3" s="20"/>
      <c r="E3" s="20"/>
      <c r="F3" s="20"/>
      <c r="G3" s="20"/>
      <c r="H3" s="20"/>
      <c r="I3" s="20"/>
      <c r="J3" s="20"/>
      <c r="K3" s="20"/>
      <c r="L3" s="21"/>
      <c r="AT3" s="18" t="s">
        <v>79</v>
      </c>
    </row>
    <row r="4" spans="1:46" s="1" customFormat="1" ht="24.95" customHeight="1">
      <c r="B4" s="21"/>
      <c r="D4" s="22" t="s">
        <v>125</v>
      </c>
      <c r="L4" s="21"/>
      <c r="M4" s="87" t="s">
        <v>11</v>
      </c>
      <c r="AT4" s="18" t="s">
        <v>4</v>
      </c>
    </row>
    <row r="5" spans="1:46" s="1" customFormat="1" ht="6.95" customHeight="1">
      <c r="B5" s="21"/>
      <c r="L5" s="21"/>
    </row>
    <row r="6" spans="1:46" s="1" customFormat="1" ht="12" customHeight="1">
      <c r="B6" s="21"/>
      <c r="D6" s="27" t="s">
        <v>15</v>
      </c>
      <c r="L6" s="21"/>
    </row>
    <row r="7" spans="1:46" s="1" customFormat="1" ht="16.5" customHeight="1">
      <c r="B7" s="21"/>
      <c r="E7" s="296" t="str">
        <f>'Rekapitulace stavby'!K6</f>
        <v>Oprava traťového úseku Hanušovice - Jeseník</v>
      </c>
      <c r="F7" s="297"/>
      <c r="G7" s="297"/>
      <c r="H7" s="297"/>
      <c r="L7" s="21"/>
    </row>
    <row r="8" spans="1:46" s="2" customFormat="1" ht="12" customHeight="1">
      <c r="A8" s="30"/>
      <c r="B8" s="31"/>
      <c r="C8" s="30"/>
      <c r="D8" s="27" t="s">
        <v>126</v>
      </c>
      <c r="E8" s="30"/>
      <c r="F8" s="30"/>
      <c r="G8" s="30"/>
      <c r="H8" s="30"/>
      <c r="I8" s="30"/>
      <c r="J8" s="30"/>
      <c r="K8" s="30"/>
      <c r="L8" s="88"/>
      <c r="S8" s="30"/>
      <c r="T8" s="30"/>
      <c r="U8" s="30"/>
      <c r="V8" s="30"/>
      <c r="W8" s="30"/>
      <c r="X8" s="30"/>
      <c r="Y8" s="30"/>
      <c r="Z8" s="30"/>
      <c r="AA8" s="30"/>
      <c r="AB8" s="30"/>
      <c r="AC8" s="30"/>
      <c r="AD8" s="30"/>
      <c r="AE8" s="30"/>
    </row>
    <row r="9" spans="1:46" s="2" customFormat="1" ht="24.75" customHeight="1">
      <c r="A9" s="30"/>
      <c r="B9" s="31"/>
      <c r="C9" s="30"/>
      <c r="D9" s="30"/>
      <c r="E9" s="267" t="s">
        <v>1216</v>
      </c>
      <c r="F9" s="298"/>
      <c r="G9" s="298"/>
      <c r="H9" s="298"/>
      <c r="I9" s="30"/>
      <c r="J9" s="30"/>
      <c r="K9" s="30"/>
      <c r="L9" s="88"/>
      <c r="S9" s="30"/>
      <c r="T9" s="30"/>
      <c r="U9" s="30"/>
      <c r="V9" s="30"/>
      <c r="W9" s="30"/>
      <c r="X9" s="30"/>
      <c r="Y9" s="30"/>
      <c r="Z9" s="30"/>
      <c r="AA9" s="30"/>
      <c r="AB9" s="30"/>
      <c r="AC9" s="30"/>
      <c r="AD9" s="30"/>
      <c r="AE9" s="30"/>
    </row>
    <row r="10" spans="1:46" s="2" customFormat="1">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c r="A12" s="30"/>
      <c r="B12" s="31"/>
      <c r="C12" s="30"/>
      <c r="D12" s="27" t="s">
        <v>19</v>
      </c>
      <c r="E12" s="30"/>
      <c r="F12" s="25" t="s">
        <v>20</v>
      </c>
      <c r="G12" s="30"/>
      <c r="H12" s="30"/>
      <c r="I12" s="27" t="s">
        <v>21</v>
      </c>
      <c r="J12" s="48" t="str">
        <f>'Rekapitulace stavby'!AN8</f>
        <v>26. 3. 2020</v>
      </c>
      <c r="K12" s="30"/>
      <c r="L12" s="88"/>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c r="A14" s="30"/>
      <c r="B14" s="31"/>
      <c r="C14" s="30"/>
      <c r="D14" s="27" t="s">
        <v>23</v>
      </c>
      <c r="E14" s="30"/>
      <c r="F14" s="30"/>
      <c r="G14" s="30"/>
      <c r="H14" s="30"/>
      <c r="I14" s="27" t="s">
        <v>24</v>
      </c>
      <c r="J14" s="25" t="s">
        <v>3</v>
      </c>
      <c r="K14" s="30"/>
      <c r="L14" s="88"/>
      <c r="S14" s="30"/>
      <c r="T14" s="30"/>
      <c r="U14" s="30"/>
      <c r="V14" s="30"/>
      <c r="W14" s="30"/>
      <c r="X14" s="30"/>
      <c r="Y14" s="30"/>
      <c r="Z14" s="30"/>
      <c r="AA14" s="30"/>
      <c r="AB14" s="30"/>
      <c r="AC14" s="30"/>
      <c r="AD14" s="30"/>
      <c r="AE14" s="30"/>
    </row>
    <row r="15" spans="1:46" s="2" customFormat="1" ht="18" customHeight="1">
      <c r="A15" s="30"/>
      <c r="B15" s="31"/>
      <c r="C15" s="30"/>
      <c r="D15" s="30"/>
      <c r="E15" s="25" t="s">
        <v>25</v>
      </c>
      <c r="F15" s="30"/>
      <c r="G15" s="30"/>
      <c r="H15" s="30"/>
      <c r="I15" s="27" t="s">
        <v>26</v>
      </c>
      <c r="J15" s="25" t="s">
        <v>3</v>
      </c>
      <c r="K15" s="30"/>
      <c r="L15" s="88"/>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c r="A17" s="30"/>
      <c r="B17" s="31"/>
      <c r="C17" s="30"/>
      <c r="D17" s="27" t="s">
        <v>27</v>
      </c>
      <c r="E17" s="30"/>
      <c r="F17" s="30"/>
      <c r="G17" s="30"/>
      <c r="H17" s="30"/>
      <c r="I17" s="27" t="s">
        <v>24</v>
      </c>
      <c r="J17" s="25" t="s">
        <v>3</v>
      </c>
      <c r="K17" s="30"/>
      <c r="L17" s="88"/>
      <c r="S17" s="30"/>
      <c r="T17" s="30"/>
      <c r="U17" s="30"/>
      <c r="V17" s="30"/>
      <c r="W17" s="30"/>
      <c r="X17" s="30"/>
      <c r="Y17" s="30"/>
      <c r="Z17" s="30"/>
      <c r="AA17" s="30"/>
      <c r="AB17" s="30"/>
      <c r="AC17" s="30"/>
      <c r="AD17" s="30"/>
      <c r="AE17" s="30"/>
    </row>
    <row r="18" spans="1:31" s="2" customFormat="1" ht="18" customHeight="1">
      <c r="A18" s="30"/>
      <c r="B18" s="31"/>
      <c r="C18" s="30"/>
      <c r="D18" s="30"/>
      <c r="E18" s="25" t="s">
        <v>28</v>
      </c>
      <c r="F18" s="30"/>
      <c r="G18" s="30"/>
      <c r="H18" s="30"/>
      <c r="I18" s="27" t="s">
        <v>26</v>
      </c>
      <c r="J18" s="25" t="s">
        <v>3</v>
      </c>
      <c r="K18" s="30"/>
      <c r="L18" s="88"/>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c r="A20" s="30"/>
      <c r="B20" s="31"/>
      <c r="C20" s="30"/>
      <c r="D20" s="27" t="s">
        <v>29</v>
      </c>
      <c r="E20" s="30"/>
      <c r="F20" s="30"/>
      <c r="G20" s="30"/>
      <c r="H20" s="30"/>
      <c r="I20" s="27" t="s">
        <v>24</v>
      </c>
      <c r="J20" s="25" t="s">
        <v>3</v>
      </c>
      <c r="K20" s="30"/>
      <c r="L20" s="88"/>
      <c r="S20" s="30"/>
      <c r="T20" s="30"/>
      <c r="U20" s="30"/>
      <c r="V20" s="30"/>
      <c r="W20" s="30"/>
      <c r="X20" s="30"/>
      <c r="Y20" s="30"/>
      <c r="Z20" s="30"/>
      <c r="AA20" s="30"/>
      <c r="AB20" s="30"/>
      <c r="AC20" s="30"/>
      <c r="AD20" s="30"/>
      <c r="AE20" s="30"/>
    </row>
    <row r="21" spans="1:31" s="2" customFormat="1" ht="18" customHeight="1">
      <c r="A21" s="30"/>
      <c r="B21" s="31"/>
      <c r="C21" s="30"/>
      <c r="D21" s="30"/>
      <c r="E21" s="25" t="s">
        <v>1217</v>
      </c>
      <c r="F21" s="30"/>
      <c r="G21" s="30"/>
      <c r="H21" s="30"/>
      <c r="I21" s="27" t="s">
        <v>26</v>
      </c>
      <c r="J21" s="25" t="s">
        <v>3</v>
      </c>
      <c r="K21" s="30"/>
      <c r="L21" s="88"/>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c r="A23" s="30"/>
      <c r="B23" s="31"/>
      <c r="C23" s="30"/>
      <c r="D23" s="27" t="s">
        <v>32</v>
      </c>
      <c r="E23" s="30"/>
      <c r="F23" s="30"/>
      <c r="G23" s="30"/>
      <c r="H23" s="30"/>
      <c r="I23" s="27" t="s">
        <v>24</v>
      </c>
      <c r="J23" s="25" t="s">
        <v>3</v>
      </c>
      <c r="K23" s="30"/>
      <c r="L23" s="88"/>
      <c r="S23" s="30"/>
      <c r="T23" s="30"/>
      <c r="U23" s="30"/>
      <c r="V23" s="30"/>
      <c r="W23" s="30"/>
      <c r="X23" s="30"/>
      <c r="Y23" s="30"/>
      <c r="Z23" s="30"/>
      <c r="AA23" s="30"/>
      <c r="AB23" s="30"/>
      <c r="AC23" s="30"/>
      <c r="AD23" s="30"/>
      <c r="AE23" s="30"/>
    </row>
    <row r="24" spans="1:31" s="2" customFormat="1" ht="18" customHeight="1">
      <c r="A24" s="30"/>
      <c r="B24" s="31"/>
      <c r="C24" s="30"/>
      <c r="D24" s="30"/>
      <c r="E24" s="25" t="s">
        <v>33</v>
      </c>
      <c r="F24" s="30"/>
      <c r="G24" s="30"/>
      <c r="H24" s="30"/>
      <c r="I24" s="27" t="s">
        <v>26</v>
      </c>
      <c r="J24" s="25" t="s">
        <v>3</v>
      </c>
      <c r="K24" s="30"/>
      <c r="L24" s="88"/>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c r="A26" s="30"/>
      <c r="B26" s="31"/>
      <c r="C26" s="30"/>
      <c r="D26" s="27" t="s">
        <v>34</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c r="A27" s="89"/>
      <c r="B27" s="90"/>
      <c r="C27" s="89"/>
      <c r="D27" s="89"/>
      <c r="E27" s="275" t="s">
        <v>3</v>
      </c>
      <c r="F27" s="275"/>
      <c r="G27" s="275"/>
      <c r="H27" s="275"/>
      <c r="I27" s="89"/>
      <c r="J27" s="89"/>
      <c r="K27" s="89"/>
      <c r="L27" s="91"/>
      <c r="S27" s="89"/>
      <c r="T27" s="89"/>
      <c r="U27" s="89"/>
      <c r="V27" s="89"/>
      <c r="W27" s="89"/>
      <c r="X27" s="89"/>
      <c r="Y27" s="89"/>
      <c r="Z27" s="89"/>
      <c r="AA27" s="89"/>
      <c r="AB27" s="89"/>
      <c r="AC27" s="89"/>
      <c r="AD27" s="89"/>
      <c r="AE27" s="89"/>
    </row>
    <row r="28" spans="1:31" s="2" customFormat="1" ht="6.95" customHeight="1">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c r="A30" s="30"/>
      <c r="B30" s="31"/>
      <c r="C30" s="30"/>
      <c r="D30" s="92" t="s">
        <v>36</v>
      </c>
      <c r="E30" s="30"/>
      <c r="F30" s="30"/>
      <c r="G30" s="30"/>
      <c r="H30" s="30"/>
      <c r="I30" s="30"/>
      <c r="J30" s="64">
        <f>ROUND(J102, 2)</f>
        <v>0</v>
      </c>
      <c r="K30" s="30"/>
      <c r="L30" s="88"/>
      <c r="S30" s="30"/>
      <c r="T30" s="30"/>
      <c r="U30" s="30"/>
      <c r="V30" s="30"/>
      <c r="W30" s="30"/>
      <c r="X30" s="30"/>
      <c r="Y30" s="30"/>
      <c r="Z30" s="30"/>
      <c r="AA30" s="30"/>
      <c r="AB30" s="30"/>
      <c r="AC30" s="30"/>
      <c r="AD30" s="30"/>
      <c r="AE30" s="30"/>
    </row>
    <row r="31" spans="1:31" s="2" customFormat="1" ht="6.95" customHeight="1">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c r="A32" s="30"/>
      <c r="B32" s="31"/>
      <c r="C32" s="30"/>
      <c r="D32" s="30"/>
      <c r="E32" s="30"/>
      <c r="F32" s="34" t="s">
        <v>38</v>
      </c>
      <c r="G32" s="30"/>
      <c r="H32" s="30"/>
      <c r="I32" s="34" t="s">
        <v>37</v>
      </c>
      <c r="J32" s="34" t="s">
        <v>39</v>
      </c>
      <c r="K32" s="30"/>
      <c r="L32" s="88"/>
      <c r="S32" s="30"/>
      <c r="T32" s="30"/>
      <c r="U32" s="30"/>
      <c r="V32" s="30"/>
      <c r="W32" s="30"/>
      <c r="X32" s="30"/>
      <c r="Y32" s="30"/>
      <c r="Z32" s="30"/>
      <c r="AA32" s="30"/>
      <c r="AB32" s="30"/>
      <c r="AC32" s="30"/>
      <c r="AD32" s="30"/>
      <c r="AE32" s="30"/>
    </row>
    <row r="33" spans="1:31" s="2" customFormat="1" ht="14.45" customHeight="1">
      <c r="A33" s="30"/>
      <c r="B33" s="31"/>
      <c r="C33" s="30"/>
      <c r="D33" s="93" t="s">
        <v>40</v>
      </c>
      <c r="E33" s="27" t="s">
        <v>41</v>
      </c>
      <c r="F33" s="94">
        <f>ROUND((SUM(BE102:BE396)),  2)</f>
        <v>0</v>
      </c>
      <c r="G33" s="30"/>
      <c r="H33" s="30"/>
      <c r="I33" s="95">
        <v>0.21</v>
      </c>
      <c r="J33" s="94">
        <f>ROUND(((SUM(BE102:BE396))*I33),  2)</f>
        <v>0</v>
      </c>
      <c r="K33" s="30"/>
      <c r="L33" s="88"/>
      <c r="S33" s="30"/>
      <c r="T33" s="30"/>
      <c r="U33" s="30"/>
      <c r="V33" s="30"/>
      <c r="W33" s="30"/>
      <c r="X33" s="30"/>
      <c r="Y33" s="30"/>
      <c r="Z33" s="30"/>
      <c r="AA33" s="30"/>
      <c r="AB33" s="30"/>
      <c r="AC33" s="30"/>
      <c r="AD33" s="30"/>
      <c r="AE33" s="30"/>
    </row>
    <row r="34" spans="1:31" s="2" customFormat="1" ht="14.45" customHeight="1">
      <c r="A34" s="30"/>
      <c r="B34" s="31"/>
      <c r="C34" s="30"/>
      <c r="D34" s="30"/>
      <c r="E34" s="27" t="s">
        <v>42</v>
      </c>
      <c r="F34" s="94">
        <f>ROUND((SUM(BF102:BF396)),  2)</f>
        <v>0</v>
      </c>
      <c r="G34" s="30"/>
      <c r="H34" s="30"/>
      <c r="I34" s="95">
        <v>0.15</v>
      </c>
      <c r="J34" s="94">
        <f>ROUND(((SUM(BF102:BF396))*I34),  2)</f>
        <v>0</v>
      </c>
      <c r="K34" s="30"/>
      <c r="L34" s="88"/>
      <c r="S34" s="30"/>
      <c r="T34" s="30"/>
      <c r="U34" s="30"/>
      <c r="V34" s="30"/>
      <c r="W34" s="30"/>
      <c r="X34" s="30"/>
      <c r="Y34" s="30"/>
      <c r="Z34" s="30"/>
      <c r="AA34" s="30"/>
      <c r="AB34" s="30"/>
      <c r="AC34" s="30"/>
      <c r="AD34" s="30"/>
      <c r="AE34" s="30"/>
    </row>
    <row r="35" spans="1:31" s="2" customFormat="1" ht="14.45" hidden="1" customHeight="1">
      <c r="A35" s="30"/>
      <c r="B35" s="31"/>
      <c r="C35" s="30"/>
      <c r="D35" s="30"/>
      <c r="E35" s="27" t="s">
        <v>43</v>
      </c>
      <c r="F35" s="94">
        <f>ROUND((SUM(BG102:BG396)),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c r="A36" s="30"/>
      <c r="B36" s="31"/>
      <c r="C36" s="30"/>
      <c r="D36" s="30"/>
      <c r="E36" s="27" t="s">
        <v>44</v>
      </c>
      <c r="F36" s="94">
        <f>ROUND((SUM(BH102:BH396)),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c r="A37" s="30"/>
      <c r="B37" s="31"/>
      <c r="C37" s="30"/>
      <c r="D37" s="30"/>
      <c r="E37" s="27" t="s">
        <v>45</v>
      </c>
      <c r="F37" s="94">
        <f>ROUND((SUM(BI102:BI396)),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c r="A39" s="30"/>
      <c r="B39" s="31"/>
      <c r="C39" s="96"/>
      <c r="D39" s="97" t="s">
        <v>46</v>
      </c>
      <c r="E39" s="53"/>
      <c r="F39" s="53"/>
      <c r="G39" s="98" t="s">
        <v>47</v>
      </c>
      <c r="H39" s="99" t="s">
        <v>48</v>
      </c>
      <c r="I39" s="53"/>
      <c r="J39" s="100">
        <f>SUM(J30:J37)</f>
        <v>0</v>
      </c>
      <c r="K39" s="101"/>
      <c r="L39" s="88"/>
      <c r="S39" s="30"/>
      <c r="T39" s="30"/>
      <c r="U39" s="30"/>
      <c r="V39" s="30"/>
      <c r="W39" s="30"/>
      <c r="X39" s="30"/>
      <c r="Y39" s="30"/>
      <c r="Z39" s="30"/>
      <c r="AA39" s="30"/>
      <c r="AB39" s="30"/>
      <c r="AC39" s="30"/>
      <c r="AD39" s="30"/>
      <c r="AE39" s="30"/>
    </row>
    <row r="40" spans="1:31" s="2" customFormat="1" ht="14.45" customHeight="1">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c r="A45" s="30"/>
      <c r="B45" s="31"/>
      <c r="C45" s="22" t="s">
        <v>130</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c r="A48" s="30"/>
      <c r="B48" s="31"/>
      <c r="C48" s="30"/>
      <c r="D48" s="30"/>
      <c r="E48" s="296" t="str">
        <f>E7</f>
        <v>Oprava traťového úseku Hanušovice - Jeseník</v>
      </c>
      <c r="F48" s="297"/>
      <c r="G48" s="297"/>
      <c r="H48" s="297"/>
      <c r="I48" s="30"/>
      <c r="J48" s="30"/>
      <c r="K48" s="30"/>
      <c r="L48" s="88"/>
      <c r="S48" s="30"/>
      <c r="T48" s="30"/>
      <c r="U48" s="30"/>
      <c r="V48" s="30"/>
      <c r="W48" s="30"/>
      <c r="X48" s="30"/>
      <c r="Y48" s="30"/>
      <c r="Z48" s="30"/>
      <c r="AA48" s="30"/>
      <c r="AB48" s="30"/>
      <c r="AC48" s="30"/>
      <c r="AD48" s="30"/>
      <c r="AE48" s="30"/>
    </row>
    <row r="49" spans="1:47" s="2" customFormat="1" ht="12" customHeight="1">
      <c r="A49" s="30"/>
      <c r="B49" s="31"/>
      <c r="C49" s="27" t="s">
        <v>126</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24.75" customHeight="1">
      <c r="A50" s="30"/>
      <c r="B50" s="31"/>
      <c r="C50" s="30"/>
      <c r="D50" s="30"/>
      <c r="E50" s="267" t="str">
        <f>E9</f>
        <v>SO 04-19-06 - Hanušovice - Jindřichov na Moravě, žel. propustek v ev. km 3,368</v>
      </c>
      <c r="F50" s="298"/>
      <c r="G50" s="298"/>
      <c r="H50" s="298"/>
      <c r="I50" s="30"/>
      <c r="J50" s="30"/>
      <c r="K50" s="30"/>
      <c r="L50" s="88"/>
      <c r="S50" s="30"/>
      <c r="T50" s="30"/>
      <c r="U50" s="30"/>
      <c r="V50" s="30"/>
      <c r="W50" s="30"/>
      <c r="X50" s="30"/>
      <c r="Y50" s="30"/>
      <c r="Z50" s="30"/>
      <c r="AA50" s="30"/>
      <c r="AB50" s="30"/>
      <c r="AC50" s="30"/>
      <c r="AD50" s="30"/>
      <c r="AE50" s="30"/>
    </row>
    <row r="51" spans="1:47" s="2" customFormat="1" ht="6.95" customHeight="1">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c r="A52" s="30"/>
      <c r="B52" s="31"/>
      <c r="C52" s="27" t="s">
        <v>19</v>
      </c>
      <c r="D52" s="30"/>
      <c r="E52" s="30"/>
      <c r="F52" s="25" t="str">
        <f>F12</f>
        <v>Olomouc</v>
      </c>
      <c r="G52" s="30"/>
      <c r="H52" s="30"/>
      <c r="I52" s="27" t="s">
        <v>21</v>
      </c>
      <c r="J52" s="48" t="str">
        <f>IF(J12="","",J12)</f>
        <v>26. 3. 2020</v>
      </c>
      <c r="K52" s="30"/>
      <c r="L52" s="88"/>
      <c r="S52" s="30"/>
      <c r="T52" s="30"/>
      <c r="U52" s="30"/>
      <c r="V52" s="30"/>
      <c r="W52" s="30"/>
      <c r="X52" s="30"/>
      <c r="Y52" s="30"/>
      <c r="Z52" s="30"/>
      <c r="AA52" s="30"/>
      <c r="AB52" s="30"/>
      <c r="AC52" s="30"/>
      <c r="AD52" s="30"/>
      <c r="AE52" s="30"/>
    </row>
    <row r="53" spans="1:47" s="2" customFormat="1" ht="6.95" customHeight="1">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c r="A54" s="30"/>
      <c r="B54" s="31"/>
      <c r="C54" s="27" t="s">
        <v>23</v>
      </c>
      <c r="D54" s="30"/>
      <c r="E54" s="30"/>
      <c r="F54" s="25" t="str">
        <f>E15</f>
        <v>Správa železnic, státní organizace</v>
      </c>
      <c r="G54" s="30"/>
      <c r="H54" s="30"/>
      <c r="I54" s="27" t="s">
        <v>29</v>
      </c>
      <c r="J54" s="28" t="str">
        <f>E21</f>
        <v>Ing. Jan Londa</v>
      </c>
      <c r="K54" s="30"/>
      <c r="L54" s="88"/>
      <c r="S54" s="30"/>
      <c r="T54" s="30"/>
      <c r="U54" s="30"/>
      <c r="V54" s="30"/>
      <c r="W54" s="30"/>
      <c r="X54" s="30"/>
      <c r="Y54" s="30"/>
      <c r="Z54" s="30"/>
      <c r="AA54" s="30"/>
      <c r="AB54" s="30"/>
      <c r="AC54" s="30"/>
      <c r="AD54" s="30"/>
      <c r="AE54" s="30"/>
    </row>
    <row r="55" spans="1:47" s="2" customFormat="1" ht="25.7" customHeight="1">
      <c r="A55" s="30"/>
      <c r="B55" s="31"/>
      <c r="C55" s="27" t="s">
        <v>27</v>
      </c>
      <c r="D55" s="30"/>
      <c r="E55" s="30"/>
      <c r="F55" s="25" t="str">
        <f>IF(E18="","",E18)</f>
        <v>Moravia Consult Olomouc a.s.</v>
      </c>
      <c r="G55" s="30"/>
      <c r="H55" s="30"/>
      <c r="I55" s="27" t="s">
        <v>32</v>
      </c>
      <c r="J55" s="28" t="str">
        <f>E24</f>
        <v>Ing. et Ing. Ondřej Suk</v>
      </c>
      <c r="K55" s="30"/>
      <c r="L55" s="88"/>
      <c r="S55" s="30"/>
      <c r="T55" s="30"/>
      <c r="U55" s="30"/>
      <c r="V55" s="30"/>
      <c r="W55" s="30"/>
      <c r="X55" s="30"/>
      <c r="Y55" s="30"/>
      <c r="Z55" s="30"/>
      <c r="AA55" s="30"/>
      <c r="AB55" s="30"/>
      <c r="AC55" s="30"/>
      <c r="AD55" s="30"/>
      <c r="AE55" s="30"/>
    </row>
    <row r="56" spans="1:47" s="2" customFormat="1" ht="10.35" customHeight="1">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c r="A57" s="30"/>
      <c r="B57" s="31"/>
      <c r="C57" s="102" t="s">
        <v>131</v>
      </c>
      <c r="D57" s="96"/>
      <c r="E57" s="96"/>
      <c r="F57" s="96"/>
      <c r="G57" s="96"/>
      <c r="H57" s="96"/>
      <c r="I57" s="96"/>
      <c r="J57" s="103" t="s">
        <v>132</v>
      </c>
      <c r="K57" s="96"/>
      <c r="L57" s="88"/>
      <c r="S57" s="30"/>
      <c r="T57" s="30"/>
      <c r="U57" s="30"/>
      <c r="V57" s="30"/>
      <c r="W57" s="30"/>
      <c r="X57" s="30"/>
      <c r="Y57" s="30"/>
      <c r="Z57" s="30"/>
      <c r="AA57" s="30"/>
      <c r="AB57" s="30"/>
      <c r="AC57" s="30"/>
      <c r="AD57" s="30"/>
      <c r="AE57" s="30"/>
    </row>
    <row r="58" spans="1:47" s="2" customFormat="1" ht="10.35" customHeight="1">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c r="A59" s="30"/>
      <c r="B59" s="31"/>
      <c r="C59" s="104" t="s">
        <v>68</v>
      </c>
      <c r="D59" s="30"/>
      <c r="E59" s="30"/>
      <c r="F59" s="30"/>
      <c r="G59" s="30"/>
      <c r="H59" s="30"/>
      <c r="I59" s="30"/>
      <c r="J59" s="64">
        <f>J102</f>
        <v>0</v>
      </c>
      <c r="K59" s="30"/>
      <c r="L59" s="88"/>
      <c r="S59" s="30"/>
      <c r="T59" s="30"/>
      <c r="U59" s="30"/>
      <c r="V59" s="30"/>
      <c r="W59" s="30"/>
      <c r="X59" s="30"/>
      <c r="Y59" s="30"/>
      <c r="Z59" s="30"/>
      <c r="AA59" s="30"/>
      <c r="AB59" s="30"/>
      <c r="AC59" s="30"/>
      <c r="AD59" s="30"/>
      <c r="AE59" s="30"/>
      <c r="AU59" s="18" t="s">
        <v>133</v>
      </c>
    </row>
    <row r="60" spans="1:47" s="9" customFormat="1" ht="24.95" customHeight="1">
      <c r="B60" s="105"/>
      <c r="D60" s="106" t="s">
        <v>134</v>
      </c>
      <c r="E60" s="107"/>
      <c r="F60" s="107"/>
      <c r="G60" s="107"/>
      <c r="H60" s="107"/>
      <c r="I60" s="107"/>
      <c r="J60" s="108">
        <f>J103</f>
        <v>0</v>
      </c>
      <c r="L60" s="105"/>
    </row>
    <row r="61" spans="1:47" s="10" customFormat="1" ht="19.899999999999999" customHeight="1">
      <c r="B61" s="109"/>
      <c r="D61" s="110" t="s">
        <v>135</v>
      </c>
      <c r="E61" s="111"/>
      <c r="F61" s="111"/>
      <c r="G61" s="111"/>
      <c r="H61" s="111"/>
      <c r="I61" s="111"/>
      <c r="J61" s="112">
        <f>J104</f>
        <v>0</v>
      </c>
      <c r="L61" s="109"/>
    </row>
    <row r="62" spans="1:47" s="10" customFormat="1" ht="19.899999999999999" customHeight="1">
      <c r="B62" s="109"/>
      <c r="D62" s="110" t="s">
        <v>136</v>
      </c>
      <c r="E62" s="111"/>
      <c r="F62" s="111"/>
      <c r="G62" s="111"/>
      <c r="H62" s="111"/>
      <c r="I62" s="111"/>
      <c r="J62" s="112">
        <f>J178</f>
        <v>0</v>
      </c>
      <c r="L62" s="109"/>
    </row>
    <row r="63" spans="1:47" s="10" customFormat="1" ht="19.899999999999999" customHeight="1">
      <c r="B63" s="109"/>
      <c r="D63" s="110" t="s">
        <v>137</v>
      </c>
      <c r="E63" s="111"/>
      <c r="F63" s="111"/>
      <c r="G63" s="111"/>
      <c r="H63" s="111"/>
      <c r="I63" s="111"/>
      <c r="J63" s="112">
        <f>J204</f>
        <v>0</v>
      </c>
      <c r="L63" s="109"/>
    </row>
    <row r="64" spans="1:47" s="10" customFormat="1" ht="19.899999999999999" customHeight="1">
      <c r="B64" s="109"/>
      <c r="D64" s="110" t="s">
        <v>138</v>
      </c>
      <c r="E64" s="111"/>
      <c r="F64" s="111"/>
      <c r="G64" s="111"/>
      <c r="H64" s="111"/>
      <c r="I64" s="111"/>
      <c r="J64" s="112">
        <f>J251</f>
        <v>0</v>
      </c>
      <c r="L64" s="109"/>
    </row>
    <row r="65" spans="2:12" s="10" customFormat="1" ht="19.899999999999999" customHeight="1">
      <c r="B65" s="109"/>
      <c r="D65" s="110" t="s">
        <v>139</v>
      </c>
      <c r="E65" s="111"/>
      <c r="F65" s="111"/>
      <c r="G65" s="111"/>
      <c r="H65" s="111"/>
      <c r="I65" s="111"/>
      <c r="J65" s="112">
        <f>J268</f>
        <v>0</v>
      </c>
      <c r="L65" s="109"/>
    </row>
    <row r="66" spans="2:12" s="10" customFormat="1" ht="19.899999999999999" customHeight="1">
      <c r="B66" s="109"/>
      <c r="D66" s="110" t="s">
        <v>141</v>
      </c>
      <c r="E66" s="111"/>
      <c r="F66" s="111"/>
      <c r="G66" s="111"/>
      <c r="H66" s="111"/>
      <c r="I66" s="111"/>
      <c r="J66" s="112">
        <f>J280</f>
        <v>0</v>
      </c>
      <c r="L66" s="109"/>
    </row>
    <row r="67" spans="2:12" s="10" customFormat="1" ht="19.899999999999999" customHeight="1">
      <c r="B67" s="109"/>
      <c r="D67" s="110" t="s">
        <v>142</v>
      </c>
      <c r="E67" s="111"/>
      <c r="F67" s="111"/>
      <c r="G67" s="111"/>
      <c r="H67" s="111"/>
      <c r="I67" s="111"/>
      <c r="J67" s="112">
        <f>J285</f>
        <v>0</v>
      </c>
      <c r="L67" s="109"/>
    </row>
    <row r="68" spans="2:12" s="10" customFormat="1" ht="19.899999999999999" customHeight="1">
      <c r="B68" s="109"/>
      <c r="D68" s="110" t="s">
        <v>143</v>
      </c>
      <c r="E68" s="111"/>
      <c r="F68" s="111"/>
      <c r="G68" s="111"/>
      <c r="H68" s="111"/>
      <c r="I68" s="111"/>
      <c r="J68" s="112">
        <f>J323</f>
        <v>0</v>
      </c>
      <c r="L68" s="109"/>
    </row>
    <row r="69" spans="2:12" s="10" customFormat="1" ht="19.899999999999999" customHeight="1">
      <c r="B69" s="109"/>
      <c r="D69" s="110" t="s">
        <v>144</v>
      </c>
      <c r="E69" s="111"/>
      <c r="F69" s="111"/>
      <c r="G69" s="111"/>
      <c r="H69" s="111"/>
      <c r="I69" s="111"/>
      <c r="J69" s="112">
        <f>J342</f>
        <v>0</v>
      </c>
      <c r="L69" s="109"/>
    </row>
    <row r="70" spans="2:12" s="9" customFormat="1" ht="24.95" customHeight="1">
      <c r="B70" s="105"/>
      <c r="D70" s="106" t="s">
        <v>145</v>
      </c>
      <c r="E70" s="107"/>
      <c r="F70" s="107"/>
      <c r="G70" s="107"/>
      <c r="H70" s="107"/>
      <c r="I70" s="107"/>
      <c r="J70" s="108">
        <f>J345</f>
        <v>0</v>
      </c>
      <c r="L70" s="105"/>
    </row>
    <row r="71" spans="2:12" s="10" customFormat="1" ht="19.899999999999999" customHeight="1">
      <c r="B71" s="109"/>
      <c r="D71" s="110" t="s">
        <v>146</v>
      </c>
      <c r="E71" s="111"/>
      <c r="F71" s="111"/>
      <c r="G71" s="111"/>
      <c r="H71" s="111"/>
      <c r="I71" s="111"/>
      <c r="J71" s="112">
        <f>J346</f>
        <v>0</v>
      </c>
      <c r="L71" s="109"/>
    </row>
    <row r="72" spans="2:12" s="9" customFormat="1" ht="24.95" customHeight="1">
      <c r="B72" s="105"/>
      <c r="D72" s="106" t="s">
        <v>1218</v>
      </c>
      <c r="E72" s="107"/>
      <c r="F72" s="107"/>
      <c r="G72" s="107"/>
      <c r="H72" s="107"/>
      <c r="I72" s="107"/>
      <c r="J72" s="108">
        <f>J371</f>
        <v>0</v>
      </c>
      <c r="L72" s="105"/>
    </row>
    <row r="73" spans="2:12" s="9" customFormat="1" ht="24.95" customHeight="1">
      <c r="B73" s="105"/>
      <c r="D73" s="106" t="s">
        <v>148</v>
      </c>
      <c r="E73" s="107"/>
      <c r="F73" s="107"/>
      <c r="G73" s="107"/>
      <c r="H73" s="107"/>
      <c r="I73" s="107"/>
      <c r="J73" s="108">
        <f>J372</f>
        <v>0</v>
      </c>
      <c r="L73" s="105"/>
    </row>
    <row r="74" spans="2:12" s="10" customFormat="1" ht="19.899999999999999" customHeight="1">
      <c r="B74" s="109"/>
      <c r="D74" s="110" t="s">
        <v>149</v>
      </c>
      <c r="E74" s="111"/>
      <c r="F74" s="111"/>
      <c r="G74" s="111"/>
      <c r="H74" s="111"/>
      <c r="I74" s="111"/>
      <c r="J74" s="112">
        <f>J373</f>
        <v>0</v>
      </c>
      <c r="L74" s="109"/>
    </row>
    <row r="75" spans="2:12" s="10" customFormat="1" ht="19.899999999999999" customHeight="1">
      <c r="B75" s="109"/>
      <c r="D75" s="110" t="s">
        <v>150</v>
      </c>
      <c r="E75" s="111"/>
      <c r="F75" s="111"/>
      <c r="G75" s="111"/>
      <c r="H75" s="111"/>
      <c r="I75" s="111"/>
      <c r="J75" s="112">
        <f>J375</f>
        <v>0</v>
      </c>
      <c r="L75" s="109"/>
    </row>
    <row r="76" spans="2:12" s="10" customFormat="1" ht="19.899999999999999" customHeight="1">
      <c r="B76" s="109"/>
      <c r="D76" s="110" t="s">
        <v>151</v>
      </c>
      <c r="E76" s="111"/>
      <c r="F76" s="111"/>
      <c r="G76" s="111"/>
      <c r="H76" s="111"/>
      <c r="I76" s="111"/>
      <c r="J76" s="112">
        <f>J383</f>
        <v>0</v>
      </c>
      <c r="L76" s="109"/>
    </row>
    <row r="77" spans="2:12" s="10" customFormat="1" ht="19.899999999999999" customHeight="1">
      <c r="B77" s="109"/>
      <c r="D77" s="110" t="s">
        <v>152</v>
      </c>
      <c r="E77" s="111"/>
      <c r="F77" s="111"/>
      <c r="G77" s="111"/>
      <c r="H77" s="111"/>
      <c r="I77" s="111"/>
      <c r="J77" s="112">
        <f>J385</f>
        <v>0</v>
      </c>
      <c r="L77" s="109"/>
    </row>
    <row r="78" spans="2:12" s="10" customFormat="1" ht="19.899999999999999" customHeight="1">
      <c r="B78" s="109"/>
      <c r="D78" s="110" t="s">
        <v>153</v>
      </c>
      <c r="E78" s="111"/>
      <c r="F78" s="111"/>
      <c r="G78" s="111"/>
      <c r="H78" s="111"/>
      <c r="I78" s="111"/>
      <c r="J78" s="112">
        <f>J387</f>
        <v>0</v>
      </c>
      <c r="L78" s="109"/>
    </row>
    <row r="79" spans="2:12" s="10" customFormat="1" ht="19.899999999999999" customHeight="1">
      <c r="B79" s="109"/>
      <c r="D79" s="110" t="s">
        <v>154</v>
      </c>
      <c r="E79" s="111"/>
      <c r="F79" s="111"/>
      <c r="G79" s="111"/>
      <c r="H79" s="111"/>
      <c r="I79" s="111"/>
      <c r="J79" s="112">
        <f>J389</f>
        <v>0</v>
      </c>
      <c r="L79" s="109"/>
    </row>
    <row r="80" spans="2:12" s="10" customFormat="1" ht="19.899999999999999" customHeight="1">
      <c r="B80" s="109"/>
      <c r="D80" s="110" t="s">
        <v>155</v>
      </c>
      <c r="E80" s="111"/>
      <c r="F80" s="111"/>
      <c r="G80" s="111"/>
      <c r="H80" s="111"/>
      <c r="I80" s="111"/>
      <c r="J80" s="112">
        <f>J391</f>
        <v>0</v>
      </c>
      <c r="L80" s="109"/>
    </row>
    <row r="81" spans="1:31" s="10" customFormat="1" ht="19.899999999999999" customHeight="1">
      <c r="B81" s="109"/>
      <c r="D81" s="110" t="s">
        <v>156</v>
      </c>
      <c r="E81" s="111"/>
      <c r="F81" s="111"/>
      <c r="G81" s="111"/>
      <c r="H81" s="111"/>
      <c r="I81" s="111"/>
      <c r="J81" s="112">
        <f>J393</f>
        <v>0</v>
      </c>
      <c r="L81" s="109"/>
    </row>
    <row r="82" spans="1:31" s="10" customFormat="1" ht="19.899999999999999" customHeight="1">
      <c r="B82" s="109"/>
      <c r="D82" s="110" t="s">
        <v>157</v>
      </c>
      <c r="E82" s="111"/>
      <c r="F82" s="111"/>
      <c r="G82" s="111"/>
      <c r="H82" s="111"/>
      <c r="I82" s="111"/>
      <c r="J82" s="112">
        <f>J395</f>
        <v>0</v>
      </c>
      <c r="L82" s="109"/>
    </row>
    <row r="83" spans="1:31" s="2" customFormat="1" ht="21.75" customHeight="1">
      <c r="A83" s="30"/>
      <c r="B83" s="31"/>
      <c r="C83" s="30"/>
      <c r="D83" s="30"/>
      <c r="E83" s="30"/>
      <c r="F83" s="30"/>
      <c r="G83" s="30"/>
      <c r="H83" s="30"/>
      <c r="I83" s="30"/>
      <c r="J83" s="30"/>
      <c r="K83" s="30"/>
      <c r="L83" s="88"/>
      <c r="S83" s="30"/>
      <c r="T83" s="30"/>
      <c r="U83" s="30"/>
      <c r="V83" s="30"/>
      <c r="W83" s="30"/>
      <c r="X83" s="30"/>
      <c r="Y83" s="30"/>
      <c r="Z83" s="30"/>
      <c r="AA83" s="30"/>
      <c r="AB83" s="30"/>
      <c r="AC83" s="30"/>
      <c r="AD83" s="30"/>
      <c r="AE83" s="30"/>
    </row>
    <row r="84" spans="1:31" s="2" customFormat="1" ht="6.95" customHeight="1">
      <c r="A84" s="30"/>
      <c r="B84" s="40"/>
      <c r="C84" s="41"/>
      <c r="D84" s="41"/>
      <c r="E84" s="41"/>
      <c r="F84" s="41"/>
      <c r="G84" s="41"/>
      <c r="H84" s="41"/>
      <c r="I84" s="41"/>
      <c r="J84" s="41"/>
      <c r="K84" s="41"/>
      <c r="L84" s="88"/>
      <c r="S84" s="30"/>
      <c r="T84" s="30"/>
      <c r="U84" s="30"/>
      <c r="V84" s="30"/>
      <c r="W84" s="30"/>
      <c r="X84" s="30"/>
      <c r="Y84" s="30"/>
      <c r="Z84" s="30"/>
      <c r="AA84" s="30"/>
      <c r="AB84" s="30"/>
      <c r="AC84" s="30"/>
      <c r="AD84" s="30"/>
      <c r="AE84" s="30"/>
    </row>
    <row r="88" spans="1:31" s="2" customFormat="1" ht="6.95" customHeight="1">
      <c r="A88" s="30"/>
      <c r="B88" s="42"/>
      <c r="C88" s="43"/>
      <c r="D88" s="43"/>
      <c r="E88" s="43"/>
      <c r="F88" s="43"/>
      <c r="G88" s="43"/>
      <c r="H88" s="43"/>
      <c r="I88" s="43"/>
      <c r="J88" s="43"/>
      <c r="K88" s="43"/>
      <c r="L88" s="88"/>
      <c r="S88" s="30"/>
      <c r="T88" s="30"/>
      <c r="U88" s="30"/>
      <c r="V88" s="30"/>
      <c r="W88" s="30"/>
      <c r="X88" s="30"/>
      <c r="Y88" s="30"/>
      <c r="Z88" s="30"/>
      <c r="AA88" s="30"/>
      <c r="AB88" s="30"/>
      <c r="AC88" s="30"/>
      <c r="AD88" s="30"/>
      <c r="AE88" s="30"/>
    </row>
    <row r="89" spans="1:31" s="2" customFormat="1" ht="24.95" customHeight="1">
      <c r="A89" s="30"/>
      <c r="B89" s="31"/>
      <c r="C89" s="22" t="s">
        <v>158</v>
      </c>
      <c r="D89" s="30"/>
      <c r="E89" s="30"/>
      <c r="F89" s="30"/>
      <c r="G89" s="30"/>
      <c r="H89" s="30"/>
      <c r="I89" s="30"/>
      <c r="J89" s="30"/>
      <c r="K89" s="30"/>
      <c r="L89" s="88"/>
      <c r="S89" s="30"/>
      <c r="T89" s="30"/>
      <c r="U89" s="30"/>
      <c r="V89" s="30"/>
      <c r="W89" s="30"/>
      <c r="X89" s="30"/>
      <c r="Y89" s="30"/>
      <c r="Z89" s="30"/>
      <c r="AA89" s="30"/>
      <c r="AB89" s="30"/>
      <c r="AC89" s="30"/>
      <c r="AD89" s="30"/>
      <c r="AE89" s="30"/>
    </row>
    <row r="90" spans="1:31" s="2" customFormat="1" ht="6.95" customHeight="1">
      <c r="A90" s="30"/>
      <c r="B90" s="31"/>
      <c r="C90" s="30"/>
      <c r="D90" s="30"/>
      <c r="E90" s="30"/>
      <c r="F90" s="30"/>
      <c r="G90" s="30"/>
      <c r="H90" s="30"/>
      <c r="I90" s="30"/>
      <c r="J90" s="30"/>
      <c r="K90" s="30"/>
      <c r="L90" s="88"/>
      <c r="S90" s="30"/>
      <c r="T90" s="30"/>
      <c r="U90" s="30"/>
      <c r="V90" s="30"/>
      <c r="W90" s="30"/>
      <c r="X90" s="30"/>
      <c r="Y90" s="30"/>
      <c r="Z90" s="30"/>
      <c r="AA90" s="30"/>
      <c r="AB90" s="30"/>
      <c r="AC90" s="30"/>
      <c r="AD90" s="30"/>
      <c r="AE90" s="30"/>
    </row>
    <row r="91" spans="1:31" s="2" customFormat="1" ht="12" customHeight="1">
      <c r="A91" s="30"/>
      <c r="B91" s="31"/>
      <c r="C91" s="27" t="s">
        <v>15</v>
      </c>
      <c r="D91" s="30"/>
      <c r="E91" s="30"/>
      <c r="F91" s="30"/>
      <c r="G91" s="30"/>
      <c r="H91" s="30"/>
      <c r="I91" s="30"/>
      <c r="J91" s="30"/>
      <c r="K91" s="30"/>
      <c r="L91" s="88"/>
      <c r="S91" s="30"/>
      <c r="T91" s="30"/>
      <c r="U91" s="30"/>
      <c r="V91" s="30"/>
      <c r="W91" s="30"/>
      <c r="X91" s="30"/>
      <c r="Y91" s="30"/>
      <c r="Z91" s="30"/>
      <c r="AA91" s="30"/>
      <c r="AB91" s="30"/>
      <c r="AC91" s="30"/>
      <c r="AD91" s="30"/>
      <c r="AE91" s="30"/>
    </row>
    <row r="92" spans="1:31" s="2" customFormat="1" ht="16.5" customHeight="1">
      <c r="A92" s="30"/>
      <c r="B92" s="31"/>
      <c r="C92" s="30"/>
      <c r="D92" s="30"/>
      <c r="E92" s="296" t="str">
        <f>E7</f>
        <v>Oprava traťového úseku Hanušovice - Jeseník</v>
      </c>
      <c r="F92" s="297"/>
      <c r="G92" s="297"/>
      <c r="H92" s="297"/>
      <c r="I92" s="30"/>
      <c r="J92" s="30"/>
      <c r="K92" s="30"/>
      <c r="L92" s="88"/>
      <c r="S92" s="30"/>
      <c r="T92" s="30"/>
      <c r="U92" s="30"/>
      <c r="V92" s="30"/>
      <c r="W92" s="30"/>
      <c r="X92" s="30"/>
      <c r="Y92" s="30"/>
      <c r="Z92" s="30"/>
      <c r="AA92" s="30"/>
      <c r="AB92" s="30"/>
      <c r="AC92" s="30"/>
      <c r="AD92" s="30"/>
      <c r="AE92" s="30"/>
    </row>
    <row r="93" spans="1:31" s="2" customFormat="1" ht="12" customHeight="1">
      <c r="A93" s="30"/>
      <c r="B93" s="31"/>
      <c r="C93" s="27" t="s">
        <v>126</v>
      </c>
      <c r="D93" s="30"/>
      <c r="E93" s="30"/>
      <c r="F93" s="30"/>
      <c r="G93" s="30"/>
      <c r="H93" s="30"/>
      <c r="I93" s="30"/>
      <c r="J93" s="30"/>
      <c r="K93" s="30"/>
      <c r="L93" s="88"/>
      <c r="S93" s="30"/>
      <c r="T93" s="30"/>
      <c r="U93" s="30"/>
      <c r="V93" s="30"/>
      <c r="W93" s="30"/>
      <c r="X93" s="30"/>
      <c r="Y93" s="30"/>
      <c r="Z93" s="30"/>
      <c r="AA93" s="30"/>
      <c r="AB93" s="30"/>
      <c r="AC93" s="30"/>
      <c r="AD93" s="30"/>
      <c r="AE93" s="30"/>
    </row>
    <row r="94" spans="1:31" s="2" customFormat="1" ht="24.75" customHeight="1">
      <c r="A94" s="30"/>
      <c r="B94" s="31"/>
      <c r="C94" s="30"/>
      <c r="D94" s="30"/>
      <c r="E94" s="267" t="str">
        <f>E9</f>
        <v>SO 04-19-06 - Hanušovice - Jindřichov na Moravě, žel. propustek v ev. km 3,368</v>
      </c>
      <c r="F94" s="298"/>
      <c r="G94" s="298"/>
      <c r="H94" s="298"/>
      <c r="I94" s="30"/>
      <c r="J94" s="30"/>
      <c r="K94" s="30"/>
      <c r="L94" s="88"/>
      <c r="S94" s="30"/>
      <c r="T94" s="30"/>
      <c r="U94" s="30"/>
      <c r="V94" s="30"/>
      <c r="W94" s="30"/>
      <c r="X94" s="30"/>
      <c r="Y94" s="30"/>
      <c r="Z94" s="30"/>
      <c r="AA94" s="30"/>
      <c r="AB94" s="30"/>
      <c r="AC94" s="30"/>
      <c r="AD94" s="30"/>
      <c r="AE94" s="30"/>
    </row>
    <row r="95" spans="1:31" s="2" customFormat="1" ht="6.95" customHeight="1">
      <c r="A95" s="30"/>
      <c r="B95" s="31"/>
      <c r="C95" s="30"/>
      <c r="D95" s="30"/>
      <c r="E95" s="30"/>
      <c r="F95" s="30"/>
      <c r="G95" s="30"/>
      <c r="H95" s="30"/>
      <c r="I95" s="30"/>
      <c r="J95" s="30"/>
      <c r="K95" s="30"/>
      <c r="L95" s="88"/>
      <c r="S95" s="30"/>
      <c r="T95" s="30"/>
      <c r="U95" s="30"/>
      <c r="V95" s="30"/>
      <c r="W95" s="30"/>
      <c r="X95" s="30"/>
      <c r="Y95" s="30"/>
      <c r="Z95" s="30"/>
      <c r="AA95" s="30"/>
      <c r="AB95" s="30"/>
      <c r="AC95" s="30"/>
      <c r="AD95" s="30"/>
      <c r="AE95" s="30"/>
    </row>
    <row r="96" spans="1:31" s="2" customFormat="1" ht="12" customHeight="1">
      <c r="A96" s="30"/>
      <c r="B96" s="31"/>
      <c r="C96" s="27" t="s">
        <v>19</v>
      </c>
      <c r="D96" s="30"/>
      <c r="E96" s="30"/>
      <c r="F96" s="25" t="str">
        <f>F12</f>
        <v>Olomouc</v>
      </c>
      <c r="G96" s="30"/>
      <c r="H96" s="30"/>
      <c r="I96" s="27" t="s">
        <v>21</v>
      </c>
      <c r="J96" s="48" t="str">
        <f>IF(J12="","",J12)</f>
        <v>26. 3. 2020</v>
      </c>
      <c r="K96" s="30"/>
      <c r="L96" s="88"/>
      <c r="S96" s="30"/>
      <c r="T96" s="30"/>
      <c r="U96" s="30"/>
      <c r="V96" s="30"/>
      <c r="W96" s="30"/>
      <c r="X96" s="30"/>
      <c r="Y96" s="30"/>
      <c r="Z96" s="30"/>
      <c r="AA96" s="30"/>
      <c r="AB96" s="30"/>
      <c r="AC96" s="30"/>
      <c r="AD96" s="30"/>
      <c r="AE96" s="30"/>
    </row>
    <row r="97" spans="1:65" s="2" customFormat="1" ht="6.95" customHeight="1">
      <c r="A97" s="30"/>
      <c r="B97" s="31"/>
      <c r="C97" s="30"/>
      <c r="D97" s="30"/>
      <c r="E97" s="30"/>
      <c r="F97" s="30"/>
      <c r="G97" s="30"/>
      <c r="H97" s="30"/>
      <c r="I97" s="30"/>
      <c r="J97" s="30"/>
      <c r="K97" s="30"/>
      <c r="L97" s="88"/>
      <c r="S97" s="30"/>
      <c r="T97" s="30"/>
      <c r="U97" s="30"/>
      <c r="V97" s="30"/>
      <c r="W97" s="30"/>
      <c r="X97" s="30"/>
      <c r="Y97" s="30"/>
      <c r="Z97" s="30"/>
      <c r="AA97" s="30"/>
      <c r="AB97" s="30"/>
      <c r="AC97" s="30"/>
      <c r="AD97" s="30"/>
      <c r="AE97" s="30"/>
    </row>
    <row r="98" spans="1:65" s="2" customFormat="1" ht="15.2" customHeight="1">
      <c r="A98" s="30"/>
      <c r="B98" s="31"/>
      <c r="C98" s="27" t="s">
        <v>23</v>
      </c>
      <c r="D98" s="30"/>
      <c r="E98" s="30"/>
      <c r="F98" s="25" t="str">
        <f>E15</f>
        <v>Správa železnic, státní organizace</v>
      </c>
      <c r="G98" s="30"/>
      <c r="H98" s="30"/>
      <c r="I98" s="27" t="s">
        <v>29</v>
      </c>
      <c r="J98" s="28" t="str">
        <f>E21</f>
        <v>Ing. Jan Londa</v>
      </c>
      <c r="K98" s="30"/>
      <c r="L98" s="88"/>
      <c r="S98" s="30"/>
      <c r="T98" s="30"/>
      <c r="U98" s="30"/>
      <c r="V98" s="30"/>
      <c r="W98" s="30"/>
      <c r="X98" s="30"/>
      <c r="Y98" s="30"/>
      <c r="Z98" s="30"/>
      <c r="AA98" s="30"/>
      <c r="AB98" s="30"/>
      <c r="AC98" s="30"/>
      <c r="AD98" s="30"/>
      <c r="AE98" s="30"/>
    </row>
    <row r="99" spans="1:65" s="2" customFormat="1" ht="25.7" customHeight="1">
      <c r="A99" s="30"/>
      <c r="B99" s="31"/>
      <c r="C99" s="27" t="s">
        <v>27</v>
      </c>
      <c r="D99" s="30"/>
      <c r="E99" s="30"/>
      <c r="F99" s="25" t="str">
        <f>IF(E18="","",E18)</f>
        <v>Moravia Consult Olomouc a.s.</v>
      </c>
      <c r="G99" s="30"/>
      <c r="H99" s="30"/>
      <c r="I99" s="27" t="s">
        <v>32</v>
      </c>
      <c r="J99" s="28" t="str">
        <f>E24</f>
        <v>Ing. et Ing. Ondřej Suk</v>
      </c>
      <c r="K99" s="30"/>
      <c r="L99" s="88"/>
      <c r="S99" s="30"/>
      <c r="T99" s="30"/>
      <c r="U99" s="30"/>
      <c r="V99" s="30"/>
      <c r="W99" s="30"/>
      <c r="X99" s="30"/>
      <c r="Y99" s="30"/>
      <c r="Z99" s="30"/>
      <c r="AA99" s="30"/>
      <c r="AB99" s="30"/>
      <c r="AC99" s="30"/>
      <c r="AD99" s="30"/>
      <c r="AE99" s="30"/>
    </row>
    <row r="100" spans="1:65" s="2" customFormat="1" ht="10.35" customHeight="1">
      <c r="A100" s="30"/>
      <c r="B100" s="31"/>
      <c r="C100" s="30"/>
      <c r="D100" s="30"/>
      <c r="E100" s="30"/>
      <c r="F100" s="30"/>
      <c r="G100" s="30"/>
      <c r="H100" s="30"/>
      <c r="I100" s="30"/>
      <c r="J100" s="30"/>
      <c r="K100" s="30"/>
      <c r="L100" s="88"/>
      <c r="S100" s="30"/>
      <c r="T100" s="30"/>
      <c r="U100" s="30"/>
      <c r="V100" s="30"/>
      <c r="W100" s="30"/>
      <c r="X100" s="30"/>
      <c r="Y100" s="30"/>
      <c r="Z100" s="30"/>
      <c r="AA100" s="30"/>
      <c r="AB100" s="30"/>
      <c r="AC100" s="30"/>
      <c r="AD100" s="30"/>
      <c r="AE100" s="30"/>
    </row>
    <row r="101" spans="1:65" s="11" customFormat="1" ht="29.25" customHeight="1">
      <c r="A101" s="113"/>
      <c r="B101" s="114"/>
      <c r="C101" s="115" t="s">
        <v>159</v>
      </c>
      <c r="D101" s="116" t="s">
        <v>55</v>
      </c>
      <c r="E101" s="116" t="s">
        <v>51</v>
      </c>
      <c r="F101" s="116" t="s">
        <v>52</v>
      </c>
      <c r="G101" s="116" t="s">
        <v>160</v>
      </c>
      <c r="H101" s="116" t="s">
        <v>161</v>
      </c>
      <c r="I101" s="116" t="s">
        <v>162</v>
      </c>
      <c r="J101" s="116" t="s">
        <v>132</v>
      </c>
      <c r="K101" s="117" t="s">
        <v>163</v>
      </c>
      <c r="L101" s="118"/>
      <c r="M101" s="55" t="s">
        <v>3</v>
      </c>
      <c r="N101" s="56" t="s">
        <v>40</v>
      </c>
      <c r="O101" s="56" t="s">
        <v>164</v>
      </c>
      <c r="P101" s="56" t="s">
        <v>165</v>
      </c>
      <c r="Q101" s="56" t="s">
        <v>166</v>
      </c>
      <c r="R101" s="56" t="s">
        <v>167</v>
      </c>
      <c r="S101" s="56" t="s">
        <v>168</v>
      </c>
      <c r="T101" s="57" t="s">
        <v>169</v>
      </c>
      <c r="U101" s="113"/>
      <c r="V101" s="113"/>
      <c r="W101" s="113"/>
      <c r="X101" s="113"/>
      <c r="Y101" s="113"/>
      <c r="Z101" s="113"/>
      <c r="AA101" s="113"/>
      <c r="AB101" s="113"/>
      <c r="AC101" s="113"/>
      <c r="AD101" s="113"/>
      <c r="AE101" s="113"/>
    </row>
    <row r="102" spans="1:65" s="2" customFormat="1" ht="22.9" customHeight="1">
      <c r="A102" s="30"/>
      <c r="B102" s="31"/>
      <c r="C102" s="62" t="s">
        <v>170</v>
      </c>
      <c r="D102" s="30"/>
      <c r="E102" s="30"/>
      <c r="F102" s="30"/>
      <c r="G102" s="30"/>
      <c r="H102" s="30"/>
      <c r="I102" s="30"/>
      <c r="J102" s="119">
        <f>BK102</f>
        <v>0</v>
      </c>
      <c r="K102" s="30"/>
      <c r="L102" s="31"/>
      <c r="M102" s="58"/>
      <c r="N102" s="49"/>
      <c r="O102" s="59"/>
      <c r="P102" s="120">
        <f>P103+P345+P371+P372</f>
        <v>496.95735100000002</v>
      </c>
      <c r="Q102" s="59"/>
      <c r="R102" s="120">
        <f>R103+R345+R371+R372</f>
        <v>137.59999979800401</v>
      </c>
      <c r="S102" s="59"/>
      <c r="T102" s="121">
        <f>T103+T345+T371+T372</f>
        <v>68.900193000000002</v>
      </c>
      <c r="U102" s="30"/>
      <c r="V102" s="30"/>
      <c r="W102" s="30"/>
      <c r="X102" s="30"/>
      <c r="Y102" s="30"/>
      <c r="Z102" s="30"/>
      <c r="AA102" s="30"/>
      <c r="AB102" s="30"/>
      <c r="AC102" s="30"/>
      <c r="AD102" s="30"/>
      <c r="AE102" s="30"/>
      <c r="AT102" s="18" t="s">
        <v>69</v>
      </c>
      <c r="AU102" s="18" t="s">
        <v>133</v>
      </c>
      <c r="BK102" s="122">
        <f>BK103+BK345+BK371+BK372</f>
        <v>0</v>
      </c>
    </row>
    <row r="103" spans="1:65" s="12" customFormat="1" ht="25.9" customHeight="1">
      <c r="B103" s="123"/>
      <c r="D103" s="124" t="s">
        <v>69</v>
      </c>
      <c r="E103" s="125" t="s">
        <v>171</v>
      </c>
      <c r="F103" s="125" t="s">
        <v>172</v>
      </c>
      <c r="J103" s="126">
        <f>BK103</f>
        <v>0</v>
      </c>
      <c r="L103" s="123"/>
      <c r="M103" s="127"/>
      <c r="N103" s="128"/>
      <c r="O103" s="128"/>
      <c r="P103" s="129">
        <f>P104+P178+P204+P251+P268+P280+P285+P323+P342</f>
        <v>480.24625300000002</v>
      </c>
      <c r="Q103" s="128"/>
      <c r="R103" s="129">
        <f>R104+R178+R204+R251+R268+R280+R285+R323+R342</f>
        <v>136.075619798004</v>
      </c>
      <c r="S103" s="128"/>
      <c r="T103" s="130">
        <f>T104+T178+T204+T251+T268+T280+T285+T323+T342</f>
        <v>62.400193000000002</v>
      </c>
      <c r="AR103" s="124" t="s">
        <v>76</v>
      </c>
      <c r="AT103" s="131" t="s">
        <v>69</v>
      </c>
      <c r="AU103" s="131" t="s">
        <v>70</v>
      </c>
      <c r="AY103" s="124" t="s">
        <v>173</v>
      </c>
      <c r="BK103" s="132">
        <f>BK104+BK178+BK204+BK251+BK268+BK280+BK285+BK323+BK342</f>
        <v>0</v>
      </c>
    </row>
    <row r="104" spans="1:65" s="12" customFormat="1" ht="22.9" customHeight="1">
      <c r="B104" s="123"/>
      <c r="D104" s="124" t="s">
        <v>69</v>
      </c>
      <c r="E104" s="133" t="s">
        <v>76</v>
      </c>
      <c r="F104" s="133" t="s">
        <v>174</v>
      </c>
      <c r="J104" s="134">
        <f>BK104</f>
        <v>0</v>
      </c>
      <c r="L104" s="123"/>
      <c r="M104" s="127"/>
      <c r="N104" s="128"/>
      <c r="O104" s="128"/>
      <c r="P104" s="129">
        <f>SUM(P105:P177)</f>
        <v>102.35040400000001</v>
      </c>
      <c r="Q104" s="128"/>
      <c r="R104" s="129">
        <f>SUM(R105:R177)</f>
        <v>82.258323792000013</v>
      </c>
      <c r="S104" s="128"/>
      <c r="T104" s="130">
        <f>SUM(T105:T177)</f>
        <v>0</v>
      </c>
      <c r="AR104" s="124" t="s">
        <v>76</v>
      </c>
      <c r="AT104" s="131" t="s">
        <v>69</v>
      </c>
      <c r="AU104" s="131" t="s">
        <v>76</v>
      </c>
      <c r="AY104" s="124" t="s">
        <v>173</v>
      </c>
      <c r="BK104" s="132">
        <f>SUM(BK105:BK177)</f>
        <v>0</v>
      </c>
    </row>
    <row r="105" spans="1:65" s="2" customFormat="1" ht="16.5" customHeight="1">
      <c r="A105" s="30"/>
      <c r="B105" s="135"/>
      <c r="C105" s="136" t="s">
        <v>76</v>
      </c>
      <c r="D105" s="136" t="s">
        <v>175</v>
      </c>
      <c r="E105" s="137" t="s">
        <v>1029</v>
      </c>
      <c r="F105" s="138" t="s">
        <v>1030</v>
      </c>
      <c r="G105" s="139" t="s">
        <v>190</v>
      </c>
      <c r="H105" s="140">
        <v>20</v>
      </c>
      <c r="I105" s="141"/>
      <c r="J105" s="141">
        <f>ROUND(I105*H105,2)</f>
        <v>0</v>
      </c>
      <c r="K105" s="138" t="s">
        <v>177</v>
      </c>
      <c r="L105" s="31"/>
      <c r="M105" s="142" t="s">
        <v>3</v>
      </c>
      <c r="N105" s="143" t="s">
        <v>41</v>
      </c>
      <c r="O105" s="144">
        <v>0.57299999999999995</v>
      </c>
      <c r="P105" s="144">
        <f>O105*H105</f>
        <v>11.459999999999999</v>
      </c>
      <c r="Q105" s="144">
        <v>2.19291816E-2</v>
      </c>
      <c r="R105" s="144">
        <f>Q105*H105</f>
        <v>0.438583632</v>
      </c>
      <c r="S105" s="144">
        <v>0</v>
      </c>
      <c r="T105" s="145">
        <f>S105*H105</f>
        <v>0</v>
      </c>
      <c r="U105" s="30"/>
      <c r="V105" s="30"/>
      <c r="W105" s="30"/>
      <c r="X105" s="30"/>
      <c r="Y105" s="30"/>
      <c r="Z105" s="30"/>
      <c r="AA105" s="30"/>
      <c r="AB105" s="30"/>
      <c r="AC105" s="30"/>
      <c r="AD105" s="30"/>
      <c r="AE105" s="30"/>
      <c r="AR105" s="146" t="s">
        <v>178</v>
      </c>
      <c r="AT105" s="146" t="s">
        <v>175</v>
      </c>
      <c r="AU105" s="146" t="s">
        <v>79</v>
      </c>
      <c r="AY105" s="18" t="s">
        <v>173</v>
      </c>
      <c r="BE105" s="147">
        <f>IF(N105="základní",J105,0)</f>
        <v>0</v>
      </c>
      <c r="BF105" s="147">
        <f>IF(N105="snížená",J105,0)</f>
        <v>0</v>
      </c>
      <c r="BG105" s="147">
        <f>IF(N105="zákl. přenesená",J105,0)</f>
        <v>0</v>
      </c>
      <c r="BH105" s="147">
        <f>IF(N105="sníž. přenesená",J105,0)</f>
        <v>0</v>
      </c>
      <c r="BI105" s="147">
        <f>IF(N105="nulová",J105,0)</f>
        <v>0</v>
      </c>
      <c r="BJ105" s="18" t="s">
        <v>76</v>
      </c>
      <c r="BK105" s="147">
        <f>ROUND(I105*H105,2)</f>
        <v>0</v>
      </c>
      <c r="BL105" s="18" t="s">
        <v>178</v>
      </c>
      <c r="BM105" s="146" t="s">
        <v>1219</v>
      </c>
    </row>
    <row r="106" spans="1:65" s="2" customFormat="1" ht="195">
      <c r="A106" s="30"/>
      <c r="B106" s="31"/>
      <c r="C106" s="30"/>
      <c r="D106" s="148" t="s">
        <v>179</v>
      </c>
      <c r="E106" s="30"/>
      <c r="F106" s="149" t="s">
        <v>191</v>
      </c>
      <c r="G106" s="30"/>
      <c r="H106" s="30"/>
      <c r="I106" s="30"/>
      <c r="J106" s="30"/>
      <c r="K106" s="30"/>
      <c r="L106" s="31"/>
      <c r="M106" s="150"/>
      <c r="N106" s="151"/>
      <c r="O106" s="51"/>
      <c r="P106" s="51"/>
      <c r="Q106" s="51"/>
      <c r="R106" s="51"/>
      <c r="S106" s="51"/>
      <c r="T106" s="52"/>
      <c r="U106" s="30"/>
      <c r="V106" s="30"/>
      <c r="W106" s="30"/>
      <c r="X106" s="30"/>
      <c r="Y106" s="30"/>
      <c r="Z106" s="30"/>
      <c r="AA106" s="30"/>
      <c r="AB106" s="30"/>
      <c r="AC106" s="30"/>
      <c r="AD106" s="30"/>
      <c r="AE106" s="30"/>
      <c r="AT106" s="18" t="s">
        <v>179</v>
      </c>
      <c r="AU106" s="18" t="s">
        <v>79</v>
      </c>
    </row>
    <row r="107" spans="1:65" s="13" customFormat="1" ht="22.5">
      <c r="B107" s="152"/>
      <c r="D107" s="148" t="s">
        <v>181</v>
      </c>
      <c r="E107" s="153" t="s">
        <v>3</v>
      </c>
      <c r="F107" s="154" t="s">
        <v>192</v>
      </c>
      <c r="H107" s="153" t="s">
        <v>3</v>
      </c>
      <c r="L107" s="152"/>
      <c r="M107" s="155"/>
      <c r="N107" s="156"/>
      <c r="O107" s="156"/>
      <c r="P107" s="156"/>
      <c r="Q107" s="156"/>
      <c r="R107" s="156"/>
      <c r="S107" s="156"/>
      <c r="T107" s="157"/>
      <c r="AT107" s="153" t="s">
        <v>181</v>
      </c>
      <c r="AU107" s="153" t="s">
        <v>79</v>
      </c>
      <c r="AV107" s="13" t="s">
        <v>76</v>
      </c>
      <c r="AW107" s="13" t="s">
        <v>31</v>
      </c>
      <c r="AX107" s="13" t="s">
        <v>70</v>
      </c>
      <c r="AY107" s="153" t="s">
        <v>173</v>
      </c>
    </row>
    <row r="108" spans="1:65" s="13" customFormat="1">
      <c r="B108" s="152"/>
      <c r="D108" s="148" t="s">
        <v>181</v>
      </c>
      <c r="E108" s="153" t="s">
        <v>3</v>
      </c>
      <c r="F108" s="154" t="s">
        <v>1032</v>
      </c>
      <c r="H108" s="153" t="s">
        <v>3</v>
      </c>
      <c r="L108" s="152"/>
      <c r="M108" s="155"/>
      <c r="N108" s="156"/>
      <c r="O108" s="156"/>
      <c r="P108" s="156"/>
      <c r="Q108" s="156"/>
      <c r="R108" s="156"/>
      <c r="S108" s="156"/>
      <c r="T108" s="157"/>
      <c r="AT108" s="153" t="s">
        <v>181</v>
      </c>
      <c r="AU108" s="153" t="s">
        <v>79</v>
      </c>
      <c r="AV108" s="13" t="s">
        <v>76</v>
      </c>
      <c r="AW108" s="13" t="s">
        <v>31</v>
      </c>
      <c r="AX108" s="13" t="s">
        <v>70</v>
      </c>
      <c r="AY108" s="153" t="s">
        <v>173</v>
      </c>
    </row>
    <row r="109" spans="1:65" s="14" customFormat="1">
      <c r="B109" s="158"/>
      <c r="D109" s="148" t="s">
        <v>181</v>
      </c>
      <c r="E109" s="159" t="s">
        <v>3</v>
      </c>
      <c r="F109" s="160" t="s">
        <v>1220</v>
      </c>
      <c r="H109" s="161">
        <v>20</v>
      </c>
      <c r="L109" s="158"/>
      <c r="M109" s="162"/>
      <c r="N109" s="163"/>
      <c r="O109" s="163"/>
      <c r="P109" s="163"/>
      <c r="Q109" s="163"/>
      <c r="R109" s="163"/>
      <c r="S109" s="163"/>
      <c r="T109" s="164"/>
      <c r="AT109" s="159" t="s">
        <v>181</v>
      </c>
      <c r="AU109" s="159" t="s">
        <v>79</v>
      </c>
      <c r="AV109" s="14" t="s">
        <v>79</v>
      </c>
      <c r="AW109" s="14" t="s">
        <v>31</v>
      </c>
      <c r="AX109" s="14" t="s">
        <v>70</v>
      </c>
      <c r="AY109" s="159" t="s">
        <v>173</v>
      </c>
    </row>
    <row r="110" spans="1:65" s="15" customFormat="1">
      <c r="B110" s="165"/>
      <c r="D110" s="148" t="s">
        <v>181</v>
      </c>
      <c r="E110" s="166" t="s">
        <v>3</v>
      </c>
      <c r="F110" s="167" t="s">
        <v>188</v>
      </c>
      <c r="H110" s="168">
        <v>20</v>
      </c>
      <c r="L110" s="165"/>
      <c r="M110" s="169"/>
      <c r="N110" s="170"/>
      <c r="O110" s="170"/>
      <c r="P110" s="170"/>
      <c r="Q110" s="170"/>
      <c r="R110" s="170"/>
      <c r="S110" s="170"/>
      <c r="T110" s="171"/>
      <c r="AT110" s="166" t="s">
        <v>181</v>
      </c>
      <c r="AU110" s="166" t="s">
        <v>79</v>
      </c>
      <c r="AV110" s="15" t="s">
        <v>178</v>
      </c>
      <c r="AW110" s="15" t="s">
        <v>31</v>
      </c>
      <c r="AX110" s="15" t="s">
        <v>76</v>
      </c>
      <c r="AY110" s="166" t="s">
        <v>173</v>
      </c>
    </row>
    <row r="111" spans="1:65" s="2" customFormat="1" ht="21.75" customHeight="1">
      <c r="A111" s="30"/>
      <c r="B111" s="135"/>
      <c r="C111" s="136" t="s">
        <v>79</v>
      </c>
      <c r="D111" s="136" t="s">
        <v>175</v>
      </c>
      <c r="E111" s="137" t="s">
        <v>193</v>
      </c>
      <c r="F111" s="138" t="s">
        <v>194</v>
      </c>
      <c r="G111" s="139" t="s">
        <v>195</v>
      </c>
      <c r="H111" s="140">
        <v>240</v>
      </c>
      <c r="I111" s="141"/>
      <c r="J111" s="141">
        <f>ROUND(I111*H111,2)</f>
        <v>0</v>
      </c>
      <c r="K111" s="138" t="s">
        <v>177</v>
      </c>
      <c r="L111" s="31"/>
      <c r="M111" s="142" t="s">
        <v>3</v>
      </c>
      <c r="N111" s="143" t="s">
        <v>41</v>
      </c>
      <c r="O111" s="144">
        <v>0.184</v>
      </c>
      <c r="P111" s="144">
        <f>O111*H111</f>
        <v>44.16</v>
      </c>
      <c r="Q111" s="144">
        <v>3.2634E-5</v>
      </c>
      <c r="R111" s="144">
        <f>Q111*H111</f>
        <v>7.8321599999999995E-3</v>
      </c>
      <c r="S111" s="144">
        <v>0</v>
      </c>
      <c r="T111" s="145">
        <f>S111*H111</f>
        <v>0</v>
      </c>
      <c r="U111" s="30"/>
      <c r="V111" s="30"/>
      <c r="W111" s="30"/>
      <c r="X111" s="30"/>
      <c r="Y111" s="30"/>
      <c r="Z111" s="30"/>
      <c r="AA111" s="30"/>
      <c r="AB111" s="30"/>
      <c r="AC111" s="30"/>
      <c r="AD111" s="30"/>
      <c r="AE111" s="30"/>
      <c r="AR111" s="146" t="s">
        <v>178</v>
      </c>
      <c r="AT111" s="146" t="s">
        <v>175</v>
      </c>
      <c r="AU111" s="146" t="s">
        <v>79</v>
      </c>
      <c r="AY111" s="18" t="s">
        <v>173</v>
      </c>
      <c r="BE111" s="147">
        <f>IF(N111="základní",J111,0)</f>
        <v>0</v>
      </c>
      <c r="BF111" s="147">
        <f>IF(N111="snížená",J111,0)</f>
        <v>0</v>
      </c>
      <c r="BG111" s="147">
        <f>IF(N111="zákl. přenesená",J111,0)</f>
        <v>0</v>
      </c>
      <c r="BH111" s="147">
        <f>IF(N111="sníž. přenesená",J111,0)</f>
        <v>0</v>
      </c>
      <c r="BI111" s="147">
        <f>IF(N111="nulová",J111,0)</f>
        <v>0</v>
      </c>
      <c r="BJ111" s="18" t="s">
        <v>76</v>
      </c>
      <c r="BK111" s="147">
        <f>ROUND(I111*H111,2)</f>
        <v>0</v>
      </c>
      <c r="BL111" s="18" t="s">
        <v>178</v>
      </c>
      <c r="BM111" s="146" t="s">
        <v>1221</v>
      </c>
    </row>
    <row r="112" spans="1:65" s="2" customFormat="1" ht="302.25">
      <c r="A112" s="30"/>
      <c r="B112" s="31"/>
      <c r="C112" s="30"/>
      <c r="D112" s="148" t="s">
        <v>179</v>
      </c>
      <c r="E112" s="30"/>
      <c r="F112" s="149" t="s">
        <v>196</v>
      </c>
      <c r="G112" s="30"/>
      <c r="H112" s="30"/>
      <c r="I112" s="30"/>
      <c r="J112" s="30"/>
      <c r="K112" s="30"/>
      <c r="L112" s="31"/>
      <c r="M112" s="150"/>
      <c r="N112" s="151"/>
      <c r="O112" s="51"/>
      <c r="P112" s="51"/>
      <c r="Q112" s="51"/>
      <c r="R112" s="51"/>
      <c r="S112" s="51"/>
      <c r="T112" s="52"/>
      <c r="U112" s="30"/>
      <c r="V112" s="30"/>
      <c r="W112" s="30"/>
      <c r="X112" s="30"/>
      <c r="Y112" s="30"/>
      <c r="Z112" s="30"/>
      <c r="AA112" s="30"/>
      <c r="AB112" s="30"/>
      <c r="AC112" s="30"/>
      <c r="AD112" s="30"/>
      <c r="AE112" s="30"/>
      <c r="AT112" s="18" t="s">
        <v>179</v>
      </c>
      <c r="AU112" s="18" t="s">
        <v>79</v>
      </c>
    </row>
    <row r="113" spans="1:65" s="13" customFormat="1">
      <c r="B113" s="152"/>
      <c r="D113" s="148" t="s">
        <v>181</v>
      </c>
      <c r="E113" s="153" t="s">
        <v>3</v>
      </c>
      <c r="F113" s="154" t="s">
        <v>378</v>
      </c>
      <c r="H113" s="153" t="s">
        <v>3</v>
      </c>
      <c r="L113" s="152"/>
      <c r="M113" s="155"/>
      <c r="N113" s="156"/>
      <c r="O113" s="156"/>
      <c r="P113" s="156"/>
      <c r="Q113" s="156"/>
      <c r="R113" s="156"/>
      <c r="S113" s="156"/>
      <c r="T113" s="157"/>
      <c r="AT113" s="153" t="s">
        <v>181</v>
      </c>
      <c r="AU113" s="153" t="s">
        <v>79</v>
      </c>
      <c r="AV113" s="13" t="s">
        <v>76</v>
      </c>
      <c r="AW113" s="13" t="s">
        <v>31</v>
      </c>
      <c r="AX113" s="13" t="s">
        <v>70</v>
      </c>
      <c r="AY113" s="153" t="s">
        <v>173</v>
      </c>
    </row>
    <row r="114" spans="1:65" s="14" customFormat="1">
      <c r="B114" s="158"/>
      <c r="D114" s="148" t="s">
        <v>181</v>
      </c>
      <c r="E114" s="159" t="s">
        <v>3</v>
      </c>
      <c r="F114" s="160" t="s">
        <v>1222</v>
      </c>
      <c r="H114" s="161">
        <v>240</v>
      </c>
      <c r="L114" s="158"/>
      <c r="M114" s="162"/>
      <c r="N114" s="163"/>
      <c r="O114" s="163"/>
      <c r="P114" s="163"/>
      <c r="Q114" s="163"/>
      <c r="R114" s="163"/>
      <c r="S114" s="163"/>
      <c r="T114" s="164"/>
      <c r="AT114" s="159" t="s">
        <v>181</v>
      </c>
      <c r="AU114" s="159" t="s">
        <v>79</v>
      </c>
      <c r="AV114" s="14" t="s">
        <v>79</v>
      </c>
      <c r="AW114" s="14" t="s">
        <v>31</v>
      </c>
      <c r="AX114" s="14" t="s">
        <v>70</v>
      </c>
      <c r="AY114" s="159" t="s">
        <v>173</v>
      </c>
    </row>
    <row r="115" spans="1:65" s="15" customFormat="1">
      <c r="B115" s="165"/>
      <c r="D115" s="148" t="s">
        <v>181</v>
      </c>
      <c r="E115" s="166" t="s">
        <v>3</v>
      </c>
      <c r="F115" s="167" t="s">
        <v>188</v>
      </c>
      <c r="H115" s="168">
        <v>240</v>
      </c>
      <c r="L115" s="165"/>
      <c r="M115" s="169"/>
      <c r="N115" s="170"/>
      <c r="O115" s="170"/>
      <c r="P115" s="170"/>
      <c r="Q115" s="170"/>
      <c r="R115" s="170"/>
      <c r="S115" s="170"/>
      <c r="T115" s="171"/>
      <c r="AT115" s="166" t="s">
        <v>181</v>
      </c>
      <c r="AU115" s="166" t="s">
        <v>79</v>
      </c>
      <c r="AV115" s="15" t="s">
        <v>178</v>
      </c>
      <c r="AW115" s="15" t="s">
        <v>31</v>
      </c>
      <c r="AX115" s="15" t="s">
        <v>76</v>
      </c>
      <c r="AY115" s="166" t="s">
        <v>173</v>
      </c>
    </row>
    <row r="116" spans="1:65" s="2" customFormat="1" ht="33" customHeight="1">
      <c r="A116" s="30"/>
      <c r="B116" s="135"/>
      <c r="C116" s="136" t="s">
        <v>189</v>
      </c>
      <c r="D116" s="136" t="s">
        <v>175</v>
      </c>
      <c r="E116" s="137" t="s">
        <v>1223</v>
      </c>
      <c r="F116" s="138" t="s">
        <v>1224</v>
      </c>
      <c r="G116" s="139" t="s">
        <v>200</v>
      </c>
      <c r="H116" s="140">
        <v>1</v>
      </c>
      <c r="I116" s="141"/>
      <c r="J116" s="141">
        <f>ROUND(I116*H116,2)</f>
        <v>0</v>
      </c>
      <c r="K116" s="138" t="s">
        <v>177</v>
      </c>
      <c r="L116" s="31"/>
      <c r="M116" s="142" t="s">
        <v>3</v>
      </c>
      <c r="N116" s="143" t="s">
        <v>41</v>
      </c>
      <c r="O116" s="144">
        <v>0.27500000000000002</v>
      </c>
      <c r="P116" s="144">
        <f>O116*H116</f>
        <v>0.27500000000000002</v>
      </c>
      <c r="Q116" s="144">
        <v>0</v>
      </c>
      <c r="R116" s="144">
        <f>Q116*H116</f>
        <v>0</v>
      </c>
      <c r="S116" s="144">
        <v>0</v>
      </c>
      <c r="T116" s="145">
        <f>S116*H116</f>
        <v>0</v>
      </c>
      <c r="U116" s="30"/>
      <c r="V116" s="30"/>
      <c r="W116" s="30"/>
      <c r="X116" s="30"/>
      <c r="Y116" s="30"/>
      <c r="Z116" s="30"/>
      <c r="AA116" s="30"/>
      <c r="AB116" s="30"/>
      <c r="AC116" s="30"/>
      <c r="AD116" s="30"/>
      <c r="AE116" s="30"/>
      <c r="AR116" s="146" t="s">
        <v>178</v>
      </c>
      <c r="AT116" s="146" t="s">
        <v>175</v>
      </c>
      <c r="AU116" s="146" t="s">
        <v>79</v>
      </c>
      <c r="AY116" s="18" t="s">
        <v>173</v>
      </c>
      <c r="BE116" s="147">
        <f>IF(N116="základní",J116,0)</f>
        <v>0</v>
      </c>
      <c r="BF116" s="147">
        <f>IF(N116="snížená",J116,0)</f>
        <v>0</v>
      </c>
      <c r="BG116" s="147">
        <f>IF(N116="zákl. přenesená",J116,0)</f>
        <v>0</v>
      </c>
      <c r="BH116" s="147">
        <f>IF(N116="sníž. přenesená",J116,0)</f>
        <v>0</v>
      </c>
      <c r="BI116" s="147">
        <f>IF(N116="nulová",J116,0)</f>
        <v>0</v>
      </c>
      <c r="BJ116" s="18" t="s">
        <v>76</v>
      </c>
      <c r="BK116" s="147">
        <f>ROUND(I116*H116,2)</f>
        <v>0</v>
      </c>
      <c r="BL116" s="18" t="s">
        <v>178</v>
      </c>
      <c r="BM116" s="146" t="s">
        <v>1225</v>
      </c>
    </row>
    <row r="117" spans="1:65" s="2" customFormat="1" ht="39">
      <c r="A117" s="30"/>
      <c r="B117" s="31"/>
      <c r="C117" s="30"/>
      <c r="D117" s="148" t="s">
        <v>179</v>
      </c>
      <c r="E117" s="30"/>
      <c r="F117" s="149" t="s">
        <v>201</v>
      </c>
      <c r="G117" s="30"/>
      <c r="H117" s="30"/>
      <c r="I117" s="30"/>
      <c r="J117" s="30"/>
      <c r="K117" s="30"/>
      <c r="L117" s="31"/>
      <c r="M117" s="150"/>
      <c r="N117" s="151"/>
      <c r="O117" s="51"/>
      <c r="P117" s="51"/>
      <c r="Q117" s="51"/>
      <c r="R117" s="51"/>
      <c r="S117" s="51"/>
      <c r="T117" s="52"/>
      <c r="U117" s="30"/>
      <c r="V117" s="30"/>
      <c r="W117" s="30"/>
      <c r="X117" s="30"/>
      <c r="Y117" s="30"/>
      <c r="Z117" s="30"/>
      <c r="AA117" s="30"/>
      <c r="AB117" s="30"/>
      <c r="AC117" s="30"/>
      <c r="AD117" s="30"/>
      <c r="AE117" s="30"/>
      <c r="AT117" s="18" t="s">
        <v>179</v>
      </c>
      <c r="AU117" s="18" t="s">
        <v>79</v>
      </c>
    </row>
    <row r="118" spans="1:65" s="13" customFormat="1">
      <c r="B118" s="152"/>
      <c r="D118" s="148" t="s">
        <v>181</v>
      </c>
      <c r="E118" s="153" t="s">
        <v>3</v>
      </c>
      <c r="F118" s="154" t="s">
        <v>1226</v>
      </c>
      <c r="H118" s="153" t="s">
        <v>3</v>
      </c>
      <c r="L118" s="152"/>
      <c r="M118" s="155"/>
      <c r="N118" s="156"/>
      <c r="O118" s="156"/>
      <c r="P118" s="156"/>
      <c r="Q118" s="156"/>
      <c r="R118" s="156"/>
      <c r="S118" s="156"/>
      <c r="T118" s="157"/>
      <c r="AT118" s="153" t="s">
        <v>181</v>
      </c>
      <c r="AU118" s="153" t="s">
        <v>79</v>
      </c>
      <c r="AV118" s="13" t="s">
        <v>76</v>
      </c>
      <c r="AW118" s="13" t="s">
        <v>31</v>
      </c>
      <c r="AX118" s="13" t="s">
        <v>70</v>
      </c>
      <c r="AY118" s="153" t="s">
        <v>173</v>
      </c>
    </row>
    <row r="119" spans="1:65" s="14" customFormat="1">
      <c r="B119" s="158"/>
      <c r="D119" s="148" t="s">
        <v>181</v>
      </c>
      <c r="E119" s="159" t="s">
        <v>3</v>
      </c>
      <c r="F119" s="160" t="s">
        <v>1227</v>
      </c>
      <c r="H119" s="161">
        <v>1</v>
      </c>
      <c r="L119" s="158"/>
      <c r="M119" s="162"/>
      <c r="N119" s="163"/>
      <c r="O119" s="163"/>
      <c r="P119" s="163"/>
      <c r="Q119" s="163"/>
      <c r="R119" s="163"/>
      <c r="S119" s="163"/>
      <c r="T119" s="164"/>
      <c r="AT119" s="159" t="s">
        <v>181</v>
      </c>
      <c r="AU119" s="159" t="s">
        <v>79</v>
      </c>
      <c r="AV119" s="14" t="s">
        <v>79</v>
      </c>
      <c r="AW119" s="14" t="s">
        <v>31</v>
      </c>
      <c r="AX119" s="14" t="s">
        <v>70</v>
      </c>
      <c r="AY119" s="159" t="s">
        <v>173</v>
      </c>
    </row>
    <row r="120" spans="1:65" s="15" customFormat="1">
      <c r="B120" s="165"/>
      <c r="D120" s="148" t="s">
        <v>181</v>
      </c>
      <c r="E120" s="166" t="s">
        <v>3</v>
      </c>
      <c r="F120" s="167" t="s">
        <v>188</v>
      </c>
      <c r="H120" s="168">
        <v>1</v>
      </c>
      <c r="L120" s="165"/>
      <c r="M120" s="169"/>
      <c r="N120" s="170"/>
      <c r="O120" s="170"/>
      <c r="P120" s="170"/>
      <c r="Q120" s="170"/>
      <c r="R120" s="170"/>
      <c r="S120" s="170"/>
      <c r="T120" s="171"/>
      <c r="AT120" s="166" t="s">
        <v>181</v>
      </c>
      <c r="AU120" s="166" t="s">
        <v>79</v>
      </c>
      <c r="AV120" s="15" t="s">
        <v>178</v>
      </c>
      <c r="AW120" s="15" t="s">
        <v>31</v>
      </c>
      <c r="AX120" s="15" t="s">
        <v>76</v>
      </c>
      <c r="AY120" s="166" t="s">
        <v>173</v>
      </c>
    </row>
    <row r="121" spans="1:65" s="2" customFormat="1" ht="33" customHeight="1">
      <c r="A121" s="30"/>
      <c r="B121" s="135"/>
      <c r="C121" s="136" t="s">
        <v>178</v>
      </c>
      <c r="D121" s="136" t="s">
        <v>175</v>
      </c>
      <c r="E121" s="137" t="s">
        <v>1228</v>
      </c>
      <c r="F121" s="138" t="s">
        <v>1229</v>
      </c>
      <c r="G121" s="139" t="s">
        <v>200</v>
      </c>
      <c r="H121" s="140">
        <v>0.86399999999999999</v>
      </c>
      <c r="I121" s="141"/>
      <c r="J121" s="141">
        <f>ROUND(I121*H121,2)</f>
        <v>0</v>
      </c>
      <c r="K121" s="138" t="s">
        <v>177</v>
      </c>
      <c r="L121" s="31"/>
      <c r="M121" s="142" t="s">
        <v>3</v>
      </c>
      <c r="N121" s="143" t="s">
        <v>41</v>
      </c>
      <c r="O121" s="144">
        <v>0.17699999999999999</v>
      </c>
      <c r="P121" s="144">
        <f>O121*H121</f>
        <v>0.15292799999999998</v>
      </c>
      <c r="Q121" s="144">
        <v>0</v>
      </c>
      <c r="R121" s="144">
        <f>Q121*H121</f>
        <v>0</v>
      </c>
      <c r="S121" s="144">
        <v>0</v>
      </c>
      <c r="T121" s="145">
        <f>S121*H121</f>
        <v>0</v>
      </c>
      <c r="U121" s="30"/>
      <c r="V121" s="30"/>
      <c r="W121" s="30"/>
      <c r="X121" s="30"/>
      <c r="Y121" s="30"/>
      <c r="Z121" s="30"/>
      <c r="AA121" s="30"/>
      <c r="AB121" s="30"/>
      <c r="AC121" s="30"/>
      <c r="AD121" s="30"/>
      <c r="AE121" s="30"/>
      <c r="AR121" s="146" t="s">
        <v>178</v>
      </c>
      <c r="AT121" s="146" t="s">
        <v>175</v>
      </c>
      <c r="AU121" s="146" t="s">
        <v>79</v>
      </c>
      <c r="AY121" s="18" t="s">
        <v>173</v>
      </c>
      <c r="BE121" s="147">
        <f>IF(N121="základní",J121,0)</f>
        <v>0</v>
      </c>
      <c r="BF121" s="147">
        <f>IF(N121="snížená",J121,0)</f>
        <v>0</v>
      </c>
      <c r="BG121" s="147">
        <f>IF(N121="zákl. přenesená",J121,0)</f>
        <v>0</v>
      </c>
      <c r="BH121" s="147">
        <f>IF(N121="sníž. přenesená",J121,0)</f>
        <v>0</v>
      </c>
      <c r="BI121" s="147">
        <f>IF(N121="nulová",J121,0)</f>
        <v>0</v>
      </c>
      <c r="BJ121" s="18" t="s">
        <v>76</v>
      </c>
      <c r="BK121" s="147">
        <f>ROUND(I121*H121,2)</f>
        <v>0</v>
      </c>
      <c r="BL121" s="18" t="s">
        <v>178</v>
      </c>
      <c r="BM121" s="146" t="s">
        <v>1230</v>
      </c>
    </row>
    <row r="122" spans="1:65" s="2" customFormat="1" ht="136.5">
      <c r="A122" s="30"/>
      <c r="B122" s="31"/>
      <c r="C122" s="30"/>
      <c r="D122" s="148" t="s">
        <v>179</v>
      </c>
      <c r="E122" s="30"/>
      <c r="F122" s="149" t="s">
        <v>1231</v>
      </c>
      <c r="G122" s="30"/>
      <c r="H122" s="30"/>
      <c r="I122" s="30"/>
      <c r="J122" s="30"/>
      <c r="K122" s="30"/>
      <c r="L122" s="31"/>
      <c r="M122" s="150"/>
      <c r="N122" s="151"/>
      <c r="O122" s="51"/>
      <c r="P122" s="51"/>
      <c r="Q122" s="51"/>
      <c r="R122" s="51"/>
      <c r="S122" s="51"/>
      <c r="T122" s="52"/>
      <c r="U122" s="30"/>
      <c r="V122" s="30"/>
      <c r="W122" s="30"/>
      <c r="X122" s="30"/>
      <c r="Y122" s="30"/>
      <c r="Z122" s="30"/>
      <c r="AA122" s="30"/>
      <c r="AB122" s="30"/>
      <c r="AC122" s="30"/>
      <c r="AD122" s="30"/>
      <c r="AE122" s="30"/>
      <c r="AT122" s="18" t="s">
        <v>179</v>
      </c>
      <c r="AU122" s="18" t="s">
        <v>79</v>
      </c>
    </row>
    <row r="123" spans="1:65" s="14" customFormat="1">
      <c r="B123" s="158"/>
      <c r="D123" s="148" t="s">
        <v>181</v>
      </c>
      <c r="E123" s="159" t="s">
        <v>3</v>
      </c>
      <c r="F123" s="160" t="s">
        <v>1232</v>
      </c>
      <c r="H123" s="161">
        <v>0.86399999999999999</v>
      </c>
      <c r="L123" s="158"/>
      <c r="M123" s="162"/>
      <c r="N123" s="163"/>
      <c r="O123" s="163"/>
      <c r="P123" s="163"/>
      <c r="Q123" s="163"/>
      <c r="R123" s="163"/>
      <c r="S123" s="163"/>
      <c r="T123" s="164"/>
      <c r="AT123" s="159" t="s">
        <v>181</v>
      </c>
      <c r="AU123" s="159" t="s">
        <v>79</v>
      </c>
      <c r="AV123" s="14" t="s">
        <v>79</v>
      </c>
      <c r="AW123" s="14" t="s">
        <v>31</v>
      </c>
      <c r="AX123" s="14" t="s">
        <v>70</v>
      </c>
      <c r="AY123" s="159" t="s">
        <v>173</v>
      </c>
    </row>
    <row r="124" spans="1:65" s="15" customFormat="1">
      <c r="B124" s="165"/>
      <c r="D124" s="148" t="s">
        <v>181</v>
      </c>
      <c r="E124" s="166" t="s">
        <v>3</v>
      </c>
      <c r="F124" s="167" t="s">
        <v>188</v>
      </c>
      <c r="H124" s="168">
        <v>0.86399999999999999</v>
      </c>
      <c r="L124" s="165"/>
      <c r="M124" s="169"/>
      <c r="N124" s="170"/>
      <c r="O124" s="170"/>
      <c r="P124" s="170"/>
      <c r="Q124" s="170"/>
      <c r="R124" s="170"/>
      <c r="S124" s="170"/>
      <c r="T124" s="171"/>
      <c r="AT124" s="166" t="s">
        <v>181</v>
      </c>
      <c r="AU124" s="166" t="s">
        <v>79</v>
      </c>
      <c r="AV124" s="15" t="s">
        <v>178</v>
      </c>
      <c r="AW124" s="15" t="s">
        <v>31</v>
      </c>
      <c r="AX124" s="15" t="s">
        <v>76</v>
      </c>
      <c r="AY124" s="166" t="s">
        <v>173</v>
      </c>
    </row>
    <row r="125" spans="1:65" s="2" customFormat="1" ht="33" customHeight="1">
      <c r="A125" s="30"/>
      <c r="B125" s="135"/>
      <c r="C125" s="136" t="s">
        <v>197</v>
      </c>
      <c r="D125" s="136" t="s">
        <v>175</v>
      </c>
      <c r="E125" s="137" t="s">
        <v>1233</v>
      </c>
      <c r="F125" s="138" t="s">
        <v>1234</v>
      </c>
      <c r="G125" s="139" t="s">
        <v>200</v>
      </c>
      <c r="H125" s="140">
        <v>35.840000000000003</v>
      </c>
      <c r="I125" s="141"/>
      <c r="J125" s="141">
        <f>ROUND(I125*H125,2)</f>
        <v>0</v>
      </c>
      <c r="K125" s="138" t="s">
        <v>177</v>
      </c>
      <c r="L125" s="31"/>
      <c r="M125" s="142" t="s">
        <v>3</v>
      </c>
      <c r="N125" s="143" t="s">
        <v>41</v>
      </c>
      <c r="O125" s="144">
        <v>0.61</v>
      </c>
      <c r="P125" s="144">
        <f>O125*H125</f>
        <v>21.862400000000001</v>
      </c>
      <c r="Q125" s="144">
        <v>0</v>
      </c>
      <c r="R125" s="144">
        <f>Q125*H125</f>
        <v>0</v>
      </c>
      <c r="S125" s="144">
        <v>0</v>
      </c>
      <c r="T125" s="145">
        <f>S125*H125</f>
        <v>0</v>
      </c>
      <c r="U125" s="30"/>
      <c r="V125" s="30"/>
      <c r="W125" s="30"/>
      <c r="X125" s="30"/>
      <c r="Y125" s="30"/>
      <c r="Z125" s="30"/>
      <c r="AA125" s="30"/>
      <c r="AB125" s="30"/>
      <c r="AC125" s="30"/>
      <c r="AD125" s="30"/>
      <c r="AE125" s="30"/>
      <c r="AR125" s="146" t="s">
        <v>178</v>
      </c>
      <c r="AT125" s="146" t="s">
        <v>175</v>
      </c>
      <c r="AU125" s="146" t="s">
        <v>79</v>
      </c>
      <c r="AY125" s="18" t="s">
        <v>173</v>
      </c>
      <c r="BE125" s="147">
        <f>IF(N125="základní",J125,0)</f>
        <v>0</v>
      </c>
      <c r="BF125" s="147">
        <f>IF(N125="snížená",J125,0)</f>
        <v>0</v>
      </c>
      <c r="BG125" s="147">
        <f>IF(N125="zákl. přenesená",J125,0)</f>
        <v>0</v>
      </c>
      <c r="BH125" s="147">
        <f>IF(N125="sníž. přenesená",J125,0)</f>
        <v>0</v>
      </c>
      <c r="BI125" s="147">
        <f>IF(N125="nulová",J125,0)</f>
        <v>0</v>
      </c>
      <c r="BJ125" s="18" t="s">
        <v>76</v>
      </c>
      <c r="BK125" s="147">
        <f>ROUND(I125*H125,2)</f>
        <v>0</v>
      </c>
      <c r="BL125" s="18" t="s">
        <v>178</v>
      </c>
      <c r="BM125" s="146" t="s">
        <v>1235</v>
      </c>
    </row>
    <row r="126" spans="1:65" s="2" customFormat="1" ht="78">
      <c r="A126" s="30"/>
      <c r="B126" s="31"/>
      <c r="C126" s="30"/>
      <c r="D126" s="148" t="s">
        <v>179</v>
      </c>
      <c r="E126" s="30"/>
      <c r="F126" s="149" t="s">
        <v>209</v>
      </c>
      <c r="G126" s="30"/>
      <c r="H126" s="30"/>
      <c r="I126" s="30"/>
      <c r="J126" s="30"/>
      <c r="K126" s="30"/>
      <c r="L126" s="31"/>
      <c r="M126" s="150"/>
      <c r="N126" s="151"/>
      <c r="O126" s="51"/>
      <c r="P126" s="51"/>
      <c r="Q126" s="51"/>
      <c r="R126" s="51"/>
      <c r="S126" s="51"/>
      <c r="T126" s="52"/>
      <c r="U126" s="30"/>
      <c r="V126" s="30"/>
      <c r="W126" s="30"/>
      <c r="X126" s="30"/>
      <c r="Y126" s="30"/>
      <c r="Z126" s="30"/>
      <c r="AA126" s="30"/>
      <c r="AB126" s="30"/>
      <c r="AC126" s="30"/>
      <c r="AD126" s="30"/>
      <c r="AE126" s="30"/>
      <c r="AT126" s="18" t="s">
        <v>179</v>
      </c>
      <c r="AU126" s="18" t="s">
        <v>79</v>
      </c>
    </row>
    <row r="127" spans="1:65" s="13" customFormat="1">
      <c r="B127" s="152"/>
      <c r="D127" s="148" t="s">
        <v>181</v>
      </c>
      <c r="E127" s="153" t="s">
        <v>3</v>
      </c>
      <c r="F127" s="154" t="s">
        <v>210</v>
      </c>
      <c r="H127" s="153" t="s">
        <v>3</v>
      </c>
      <c r="L127" s="152"/>
      <c r="M127" s="155"/>
      <c r="N127" s="156"/>
      <c r="O127" s="156"/>
      <c r="P127" s="156"/>
      <c r="Q127" s="156"/>
      <c r="R127" s="156"/>
      <c r="S127" s="156"/>
      <c r="T127" s="157"/>
      <c r="AT127" s="153" t="s">
        <v>181</v>
      </c>
      <c r="AU127" s="153" t="s">
        <v>79</v>
      </c>
      <c r="AV127" s="13" t="s">
        <v>76</v>
      </c>
      <c r="AW127" s="13" t="s">
        <v>31</v>
      </c>
      <c r="AX127" s="13" t="s">
        <v>70</v>
      </c>
      <c r="AY127" s="153" t="s">
        <v>173</v>
      </c>
    </row>
    <row r="128" spans="1:65" s="14" customFormat="1">
      <c r="B128" s="158"/>
      <c r="D128" s="148" t="s">
        <v>181</v>
      </c>
      <c r="E128" s="159" t="s">
        <v>3</v>
      </c>
      <c r="F128" s="160" t="s">
        <v>1236</v>
      </c>
      <c r="H128" s="161">
        <v>35.840000000000003</v>
      </c>
      <c r="L128" s="158"/>
      <c r="M128" s="162"/>
      <c r="N128" s="163"/>
      <c r="O128" s="163"/>
      <c r="P128" s="163"/>
      <c r="Q128" s="163"/>
      <c r="R128" s="163"/>
      <c r="S128" s="163"/>
      <c r="T128" s="164"/>
      <c r="AT128" s="159" t="s">
        <v>181</v>
      </c>
      <c r="AU128" s="159" t="s">
        <v>79</v>
      </c>
      <c r="AV128" s="14" t="s">
        <v>79</v>
      </c>
      <c r="AW128" s="14" t="s">
        <v>31</v>
      </c>
      <c r="AX128" s="14" t="s">
        <v>70</v>
      </c>
      <c r="AY128" s="159" t="s">
        <v>173</v>
      </c>
    </row>
    <row r="129" spans="1:65" s="15" customFormat="1">
      <c r="B129" s="165"/>
      <c r="D129" s="148" t="s">
        <v>181</v>
      </c>
      <c r="E129" s="166" t="s">
        <v>3</v>
      </c>
      <c r="F129" s="167" t="s">
        <v>188</v>
      </c>
      <c r="H129" s="168">
        <v>35.840000000000003</v>
      </c>
      <c r="L129" s="165"/>
      <c r="M129" s="169"/>
      <c r="N129" s="170"/>
      <c r="O129" s="170"/>
      <c r="P129" s="170"/>
      <c r="Q129" s="170"/>
      <c r="R129" s="170"/>
      <c r="S129" s="170"/>
      <c r="T129" s="171"/>
      <c r="AT129" s="166" t="s">
        <v>181</v>
      </c>
      <c r="AU129" s="166" t="s">
        <v>79</v>
      </c>
      <c r="AV129" s="15" t="s">
        <v>178</v>
      </c>
      <c r="AW129" s="15" t="s">
        <v>31</v>
      </c>
      <c r="AX129" s="15" t="s">
        <v>76</v>
      </c>
      <c r="AY129" s="166" t="s">
        <v>173</v>
      </c>
    </row>
    <row r="130" spans="1:65" s="2" customFormat="1" ht="33" customHeight="1">
      <c r="A130" s="30"/>
      <c r="B130" s="135"/>
      <c r="C130" s="136" t="s">
        <v>202</v>
      </c>
      <c r="D130" s="136" t="s">
        <v>175</v>
      </c>
      <c r="E130" s="137" t="s">
        <v>1040</v>
      </c>
      <c r="F130" s="138" t="s">
        <v>1041</v>
      </c>
      <c r="G130" s="139" t="s">
        <v>200</v>
      </c>
      <c r="H130" s="140">
        <v>1.476</v>
      </c>
      <c r="I130" s="141"/>
      <c r="J130" s="141">
        <f>ROUND(I130*H130,2)</f>
        <v>0</v>
      </c>
      <c r="K130" s="138" t="s">
        <v>177</v>
      </c>
      <c r="L130" s="31"/>
      <c r="M130" s="142" t="s">
        <v>3</v>
      </c>
      <c r="N130" s="143" t="s">
        <v>41</v>
      </c>
      <c r="O130" s="144">
        <v>1.72</v>
      </c>
      <c r="P130" s="144">
        <f>O130*H130</f>
        <v>2.5387200000000001</v>
      </c>
      <c r="Q130" s="144">
        <v>0</v>
      </c>
      <c r="R130" s="144">
        <f>Q130*H130</f>
        <v>0</v>
      </c>
      <c r="S130" s="144">
        <v>0</v>
      </c>
      <c r="T130" s="145">
        <f>S130*H130</f>
        <v>0</v>
      </c>
      <c r="U130" s="30"/>
      <c r="V130" s="30"/>
      <c r="W130" s="30"/>
      <c r="X130" s="30"/>
      <c r="Y130" s="30"/>
      <c r="Z130" s="30"/>
      <c r="AA130" s="30"/>
      <c r="AB130" s="30"/>
      <c r="AC130" s="30"/>
      <c r="AD130" s="30"/>
      <c r="AE130" s="30"/>
      <c r="AR130" s="146" t="s">
        <v>178</v>
      </c>
      <c r="AT130" s="146" t="s">
        <v>175</v>
      </c>
      <c r="AU130" s="146" t="s">
        <v>79</v>
      </c>
      <c r="AY130" s="18" t="s">
        <v>173</v>
      </c>
      <c r="BE130" s="147">
        <f>IF(N130="základní",J130,0)</f>
        <v>0</v>
      </c>
      <c r="BF130" s="147">
        <f>IF(N130="snížená",J130,0)</f>
        <v>0</v>
      </c>
      <c r="BG130" s="147">
        <f>IF(N130="zákl. přenesená",J130,0)</f>
        <v>0</v>
      </c>
      <c r="BH130" s="147">
        <f>IF(N130="sníž. přenesená",J130,0)</f>
        <v>0</v>
      </c>
      <c r="BI130" s="147">
        <f>IF(N130="nulová",J130,0)</f>
        <v>0</v>
      </c>
      <c r="BJ130" s="18" t="s">
        <v>76</v>
      </c>
      <c r="BK130" s="147">
        <f>ROUND(I130*H130,2)</f>
        <v>0</v>
      </c>
      <c r="BL130" s="18" t="s">
        <v>178</v>
      </c>
      <c r="BM130" s="146" t="s">
        <v>1237</v>
      </c>
    </row>
    <row r="131" spans="1:65" s="2" customFormat="1" ht="48.75">
      <c r="A131" s="30"/>
      <c r="B131" s="31"/>
      <c r="C131" s="30"/>
      <c r="D131" s="148" t="s">
        <v>179</v>
      </c>
      <c r="E131" s="30"/>
      <c r="F131" s="149" t="s">
        <v>214</v>
      </c>
      <c r="G131" s="30"/>
      <c r="H131" s="30"/>
      <c r="I131" s="30"/>
      <c r="J131" s="30"/>
      <c r="K131" s="30"/>
      <c r="L131" s="31"/>
      <c r="M131" s="150"/>
      <c r="N131" s="151"/>
      <c r="O131" s="51"/>
      <c r="P131" s="51"/>
      <c r="Q131" s="51"/>
      <c r="R131" s="51"/>
      <c r="S131" s="51"/>
      <c r="T131" s="52"/>
      <c r="U131" s="30"/>
      <c r="V131" s="30"/>
      <c r="W131" s="30"/>
      <c r="X131" s="30"/>
      <c r="Y131" s="30"/>
      <c r="Z131" s="30"/>
      <c r="AA131" s="30"/>
      <c r="AB131" s="30"/>
      <c r="AC131" s="30"/>
      <c r="AD131" s="30"/>
      <c r="AE131" s="30"/>
      <c r="AT131" s="18" t="s">
        <v>179</v>
      </c>
      <c r="AU131" s="18" t="s">
        <v>79</v>
      </c>
    </row>
    <row r="132" spans="1:65" s="13" customFormat="1">
      <c r="B132" s="152"/>
      <c r="D132" s="148" t="s">
        <v>181</v>
      </c>
      <c r="E132" s="153" t="s">
        <v>3</v>
      </c>
      <c r="F132" s="154" t="s">
        <v>244</v>
      </c>
      <c r="H132" s="153" t="s">
        <v>3</v>
      </c>
      <c r="L132" s="152"/>
      <c r="M132" s="155"/>
      <c r="N132" s="156"/>
      <c r="O132" s="156"/>
      <c r="P132" s="156"/>
      <c r="Q132" s="156"/>
      <c r="R132" s="156"/>
      <c r="S132" s="156"/>
      <c r="T132" s="157"/>
      <c r="AT132" s="153" t="s">
        <v>181</v>
      </c>
      <c r="AU132" s="153" t="s">
        <v>79</v>
      </c>
      <c r="AV132" s="13" t="s">
        <v>76</v>
      </c>
      <c r="AW132" s="13" t="s">
        <v>31</v>
      </c>
      <c r="AX132" s="13" t="s">
        <v>70</v>
      </c>
      <c r="AY132" s="153" t="s">
        <v>173</v>
      </c>
    </row>
    <row r="133" spans="1:65" s="13" customFormat="1">
      <c r="B133" s="152"/>
      <c r="D133" s="148" t="s">
        <v>181</v>
      </c>
      <c r="E133" s="153" t="s">
        <v>3</v>
      </c>
      <c r="F133" s="154" t="s">
        <v>215</v>
      </c>
      <c r="H133" s="153" t="s">
        <v>3</v>
      </c>
      <c r="L133" s="152"/>
      <c r="M133" s="155"/>
      <c r="N133" s="156"/>
      <c r="O133" s="156"/>
      <c r="P133" s="156"/>
      <c r="Q133" s="156"/>
      <c r="R133" s="156"/>
      <c r="S133" s="156"/>
      <c r="T133" s="157"/>
      <c r="AT133" s="153" t="s">
        <v>181</v>
      </c>
      <c r="AU133" s="153" t="s">
        <v>79</v>
      </c>
      <c r="AV133" s="13" t="s">
        <v>76</v>
      </c>
      <c r="AW133" s="13" t="s">
        <v>31</v>
      </c>
      <c r="AX133" s="13" t="s">
        <v>70</v>
      </c>
      <c r="AY133" s="153" t="s">
        <v>173</v>
      </c>
    </row>
    <row r="134" spans="1:65" s="14" customFormat="1">
      <c r="B134" s="158"/>
      <c r="D134" s="148" t="s">
        <v>181</v>
      </c>
      <c r="E134" s="159" t="s">
        <v>3</v>
      </c>
      <c r="F134" s="160" t="s">
        <v>1238</v>
      </c>
      <c r="H134" s="161">
        <v>1.476</v>
      </c>
      <c r="L134" s="158"/>
      <c r="M134" s="162"/>
      <c r="N134" s="163"/>
      <c r="O134" s="163"/>
      <c r="P134" s="163"/>
      <c r="Q134" s="163"/>
      <c r="R134" s="163"/>
      <c r="S134" s="163"/>
      <c r="T134" s="164"/>
      <c r="AT134" s="159" t="s">
        <v>181</v>
      </c>
      <c r="AU134" s="159" t="s">
        <v>79</v>
      </c>
      <c r="AV134" s="14" t="s">
        <v>79</v>
      </c>
      <c r="AW134" s="14" t="s">
        <v>31</v>
      </c>
      <c r="AX134" s="14" t="s">
        <v>76</v>
      </c>
      <c r="AY134" s="159" t="s">
        <v>173</v>
      </c>
    </row>
    <row r="135" spans="1:65" s="2" customFormat="1" ht="55.5" customHeight="1">
      <c r="A135" s="30"/>
      <c r="B135" s="135"/>
      <c r="C135" s="136" t="s">
        <v>206</v>
      </c>
      <c r="D135" s="136" t="s">
        <v>175</v>
      </c>
      <c r="E135" s="137" t="s">
        <v>217</v>
      </c>
      <c r="F135" s="138" t="s">
        <v>218</v>
      </c>
      <c r="G135" s="139" t="s">
        <v>200</v>
      </c>
      <c r="H135" s="140">
        <v>1</v>
      </c>
      <c r="I135" s="141"/>
      <c r="J135" s="141">
        <f>ROUND(I135*H135,2)</f>
        <v>0</v>
      </c>
      <c r="K135" s="138" t="s">
        <v>177</v>
      </c>
      <c r="L135" s="31"/>
      <c r="M135" s="142" t="s">
        <v>3</v>
      </c>
      <c r="N135" s="143" t="s">
        <v>41</v>
      </c>
      <c r="O135" s="144">
        <v>4.3999999999999997E-2</v>
      </c>
      <c r="P135" s="144">
        <f>O135*H135</f>
        <v>4.3999999999999997E-2</v>
      </c>
      <c r="Q135" s="144">
        <v>0</v>
      </c>
      <c r="R135" s="144">
        <f>Q135*H135</f>
        <v>0</v>
      </c>
      <c r="S135" s="144">
        <v>0</v>
      </c>
      <c r="T135" s="145">
        <f>S135*H135</f>
        <v>0</v>
      </c>
      <c r="U135" s="30"/>
      <c r="V135" s="30"/>
      <c r="W135" s="30"/>
      <c r="X135" s="30"/>
      <c r="Y135" s="30"/>
      <c r="Z135" s="30"/>
      <c r="AA135" s="30"/>
      <c r="AB135" s="30"/>
      <c r="AC135" s="30"/>
      <c r="AD135" s="30"/>
      <c r="AE135" s="30"/>
      <c r="AR135" s="146" t="s">
        <v>178</v>
      </c>
      <c r="AT135" s="146" t="s">
        <v>175</v>
      </c>
      <c r="AU135" s="146" t="s">
        <v>79</v>
      </c>
      <c r="AY135" s="18" t="s">
        <v>173</v>
      </c>
      <c r="BE135" s="147">
        <f>IF(N135="základní",J135,0)</f>
        <v>0</v>
      </c>
      <c r="BF135" s="147">
        <f>IF(N135="snížená",J135,0)</f>
        <v>0</v>
      </c>
      <c r="BG135" s="147">
        <f>IF(N135="zákl. přenesená",J135,0)</f>
        <v>0</v>
      </c>
      <c r="BH135" s="147">
        <f>IF(N135="sníž. přenesená",J135,0)</f>
        <v>0</v>
      </c>
      <c r="BI135" s="147">
        <f>IF(N135="nulová",J135,0)</f>
        <v>0</v>
      </c>
      <c r="BJ135" s="18" t="s">
        <v>76</v>
      </c>
      <c r="BK135" s="147">
        <f>ROUND(I135*H135,2)</f>
        <v>0</v>
      </c>
      <c r="BL135" s="18" t="s">
        <v>178</v>
      </c>
      <c r="BM135" s="146" t="s">
        <v>1239</v>
      </c>
    </row>
    <row r="136" spans="1:65" s="2" customFormat="1" ht="78">
      <c r="A136" s="30"/>
      <c r="B136" s="31"/>
      <c r="C136" s="30"/>
      <c r="D136" s="148" t="s">
        <v>179</v>
      </c>
      <c r="E136" s="30"/>
      <c r="F136" s="149" t="s">
        <v>219</v>
      </c>
      <c r="G136" s="30"/>
      <c r="H136" s="30"/>
      <c r="I136" s="30"/>
      <c r="J136" s="30"/>
      <c r="K136" s="30"/>
      <c r="L136" s="31"/>
      <c r="M136" s="150"/>
      <c r="N136" s="151"/>
      <c r="O136" s="51"/>
      <c r="P136" s="51"/>
      <c r="Q136" s="51"/>
      <c r="R136" s="51"/>
      <c r="S136" s="51"/>
      <c r="T136" s="52"/>
      <c r="U136" s="30"/>
      <c r="V136" s="30"/>
      <c r="W136" s="30"/>
      <c r="X136" s="30"/>
      <c r="Y136" s="30"/>
      <c r="Z136" s="30"/>
      <c r="AA136" s="30"/>
      <c r="AB136" s="30"/>
      <c r="AC136" s="30"/>
      <c r="AD136" s="30"/>
      <c r="AE136" s="30"/>
      <c r="AT136" s="18" t="s">
        <v>179</v>
      </c>
      <c r="AU136" s="18" t="s">
        <v>79</v>
      </c>
    </row>
    <row r="137" spans="1:65" s="13" customFormat="1">
      <c r="B137" s="152"/>
      <c r="D137" s="148" t="s">
        <v>181</v>
      </c>
      <c r="E137" s="153" t="s">
        <v>3</v>
      </c>
      <c r="F137" s="154" t="s">
        <v>1226</v>
      </c>
      <c r="H137" s="153" t="s">
        <v>3</v>
      </c>
      <c r="L137" s="152"/>
      <c r="M137" s="155"/>
      <c r="N137" s="156"/>
      <c r="O137" s="156"/>
      <c r="P137" s="156"/>
      <c r="Q137" s="156"/>
      <c r="R137" s="156"/>
      <c r="S137" s="156"/>
      <c r="T137" s="157"/>
      <c r="AT137" s="153" t="s">
        <v>181</v>
      </c>
      <c r="AU137" s="153" t="s">
        <v>79</v>
      </c>
      <c r="AV137" s="13" t="s">
        <v>76</v>
      </c>
      <c r="AW137" s="13" t="s">
        <v>31</v>
      </c>
      <c r="AX137" s="13" t="s">
        <v>70</v>
      </c>
      <c r="AY137" s="153" t="s">
        <v>173</v>
      </c>
    </row>
    <row r="138" spans="1:65" s="14" customFormat="1">
      <c r="B138" s="158"/>
      <c r="D138" s="148" t="s">
        <v>181</v>
      </c>
      <c r="E138" s="159" t="s">
        <v>3</v>
      </c>
      <c r="F138" s="160" t="s">
        <v>1227</v>
      </c>
      <c r="H138" s="161">
        <v>1</v>
      </c>
      <c r="L138" s="158"/>
      <c r="M138" s="162"/>
      <c r="N138" s="163"/>
      <c r="O138" s="163"/>
      <c r="P138" s="163"/>
      <c r="Q138" s="163"/>
      <c r="R138" s="163"/>
      <c r="S138" s="163"/>
      <c r="T138" s="164"/>
      <c r="AT138" s="159" t="s">
        <v>181</v>
      </c>
      <c r="AU138" s="159" t="s">
        <v>79</v>
      </c>
      <c r="AV138" s="14" t="s">
        <v>79</v>
      </c>
      <c r="AW138" s="14" t="s">
        <v>31</v>
      </c>
      <c r="AX138" s="14" t="s">
        <v>76</v>
      </c>
      <c r="AY138" s="159" t="s">
        <v>173</v>
      </c>
    </row>
    <row r="139" spans="1:65" s="2" customFormat="1" ht="55.5" customHeight="1">
      <c r="A139" s="30"/>
      <c r="B139" s="135"/>
      <c r="C139" s="136" t="s">
        <v>211</v>
      </c>
      <c r="D139" s="136" t="s">
        <v>175</v>
      </c>
      <c r="E139" s="137" t="s">
        <v>221</v>
      </c>
      <c r="F139" s="138" t="s">
        <v>222</v>
      </c>
      <c r="G139" s="139" t="s">
        <v>200</v>
      </c>
      <c r="H139" s="140">
        <v>38.316000000000003</v>
      </c>
      <c r="I139" s="141"/>
      <c r="J139" s="141">
        <f>ROUND(I139*H139,2)</f>
        <v>0</v>
      </c>
      <c r="K139" s="138" t="s">
        <v>177</v>
      </c>
      <c r="L139" s="31"/>
      <c r="M139" s="142" t="s">
        <v>3</v>
      </c>
      <c r="N139" s="143" t="s">
        <v>41</v>
      </c>
      <c r="O139" s="144">
        <v>8.6999999999999994E-2</v>
      </c>
      <c r="P139" s="144">
        <f>O139*H139</f>
        <v>3.3334920000000001</v>
      </c>
      <c r="Q139" s="144">
        <v>0</v>
      </c>
      <c r="R139" s="144">
        <f>Q139*H139</f>
        <v>0</v>
      </c>
      <c r="S139" s="144">
        <v>0</v>
      </c>
      <c r="T139" s="145">
        <f>S139*H139</f>
        <v>0</v>
      </c>
      <c r="U139" s="30"/>
      <c r="V139" s="30"/>
      <c r="W139" s="30"/>
      <c r="X139" s="30"/>
      <c r="Y139" s="30"/>
      <c r="Z139" s="30"/>
      <c r="AA139" s="30"/>
      <c r="AB139" s="30"/>
      <c r="AC139" s="30"/>
      <c r="AD139" s="30"/>
      <c r="AE139" s="30"/>
      <c r="AR139" s="146" t="s">
        <v>178</v>
      </c>
      <c r="AT139" s="146" t="s">
        <v>175</v>
      </c>
      <c r="AU139" s="146" t="s">
        <v>79</v>
      </c>
      <c r="AY139" s="18" t="s">
        <v>173</v>
      </c>
      <c r="BE139" s="147">
        <f>IF(N139="základní",J139,0)</f>
        <v>0</v>
      </c>
      <c r="BF139" s="147">
        <f>IF(N139="snížená",J139,0)</f>
        <v>0</v>
      </c>
      <c r="BG139" s="147">
        <f>IF(N139="zákl. přenesená",J139,0)</f>
        <v>0</v>
      </c>
      <c r="BH139" s="147">
        <f>IF(N139="sníž. přenesená",J139,0)</f>
        <v>0</v>
      </c>
      <c r="BI139" s="147">
        <f>IF(N139="nulová",J139,0)</f>
        <v>0</v>
      </c>
      <c r="BJ139" s="18" t="s">
        <v>76</v>
      </c>
      <c r="BK139" s="147">
        <f>ROUND(I139*H139,2)</f>
        <v>0</v>
      </c>
      <c r="BL139" s="18" t="s">
        <v>178</v>
      </c>
      <c r="BM139" s="146" t="s">
        <v>1240</v>
      </c>
    </row>
    <row r="140" spans="1:65" s="2" customFormat="1" ht="78">
      <c r="A140" s="30"/>
      <c r="B140" s="31"/>
      <c r="C140" s="30"/>
      <c r="D140" s="148" t="s">
        <v>179</v>
      </c>
      <c r="E140" s="30"/>
      <c r="F140" s="149" t="s">
        <v>219</v>
      </c>
      <c r="G140" s="30"/>
      <c r="H140" s="30"/>
      <c r="I140" s="30"/>
      <c r="J140" s="30"/>
      <c r="K140" s="30"/>
      <c r="L140" s="31"/>
      <c r="M140" s="150"/>
      <c r="N140" s="151"/>
      <c r="O140" s="51"/>
      <c r="P140" s="51"/>
      <c r="Q140" s="51"/>
      <c r="R140" s="51"/>
      <c r="S140" s="51"/>
      <c r="T140" s="52"/>
      <c r="U140" s="30"/>
      <c r="V140" s="30"/>
      <c r="W140" s="30"/>
      <c r="X140" s="30"/>
      <c r="Y140" s="30"/>
      <c r="Z140" s="30"/>
      <c r="AA140" s="30"/>
      <c r="AB140" s="30"/>
      <c r="AC140" s="30"/>
      <c r="AD140" s="30"/>
      <c r="AE140" s="30"/>
      <c r="AT140" s="18" t="s">
        <v>179</v>
      </c>
      <c r="AU140" s="18" t="s">
        <v>79</v>
      </c>
    </row>
    <row r="141" spans="1:65" s="13" customFormat="1">
      <c r="B141" s="152"/>
      <c r="D141" s="148" t="s">
        <v>181</v>
      </c>
      <c r="E141" s="153" t="s">
        <v>3</v>
      </c>
      <c r="F141" s="154" t="s">
        <v>223</v>
      </c>
      <c r="H141" s="153" t="s">
        <v>3</v>
      </c>
      <c r="L141" s="152"/>
      <c r="M141" s="155"/>
      <c r="N141" s="156"/>
      <c r="O141" s="156"/>
      <c r="P141" s="156"/>
      <c r="Q141" s="156"/>
      <c r="R141" s="156"/>
      <c r="S141" s="156"/>
      <c r="T141" s="157"/>
      <c r="AT141" s="153" t="s">
        <v>181</v>
      </c>
      <c r="AU141" s="153" t="s">
        <v>79</v>
      </c>
      <c r="AV141" s="13" t="s">
        <v>76</v>
      </c>
      <c r="AW141" s="13" t="s">
        <v>31</v>
      </c>
      <c r="AX141" s="13" t="s">
        <v>70</v>
      </c>
      <c r="AY141" s="153" t="s">
        <v>173</v>
      </c>
    </row>
    <row r="142" spans="1:65" s="14" customFormat="1">
      <c r="B142" s="158"/>
      <c r="D142" s="148" t="s">
        <v>181</v>
      </c>
      <c r="E142" s="159" t="s">
        <v>3</v>
      </c>
      <c r="F142" s="160" t="s">
        <v>1241</v>
      </c>
      <c r="H142" s="161">
        <v>37.316000000000003</v>
      </c>
      <c r="L142" s="158"/>
      <c r="M142" s="162"/>
      <c r="N142" s="163"/>
      <c r="O142" s="163"/>
      <c r="P142" s="163"/>
      <c r="Q142" s="163"/>
      <c r="R142" s="163"/>
      <c r="S142" s="163"/>
      <c r="T142" s="164"/>
      <c r="AT142" s="159" t="s">
        <v>181</v>
      </c>
      <c r="AU142" s="159" t="s">
        <v>79</v>
      </c>
      <c r="AV142" s="14" t="s">
        <v>79</v>
      </c>
      <c r="AW142" s="14" t="s">
        <v>31</v>
      </c>
      <c r="AX142" s="14" t="s">
        <v>70</v>
      </c>
      <c r="AY142" s="159" t="s">
        <v>173</v>
      </c>
    </row>
    <row r="143" spans="1:65" s="14" customFormat="1">
      <c r="B143" s="158"/>
      <c r="D143" s="148" t="s">
        <v>181</v>
      </c>
      <c r="E143" s="159" t="s">
        <v>3</v>
      </c>
      <c r="F143" s="160" t="s">
        <v>1242</v>
      </c>
      <c r="H143" s="161">
        <v>1</v>
      </c>
      <c r="L143" s="158"/>
      <c r="M143" s="162"/>
      <c r="N143" s="163"/>
      <c r="O143" s="163"/>
      <c r="P143" s="163"/>
      <c r="Q143" s="163"/>
      <c r="R143" s="163"/>
      <c r="S143" s="163"/>
      <c r="T143" s="164"/>
      <c r="AT143" s="159" t="s">
        <v>181</v>
      </c>
      <c r="AU143" s="159" t="s">
        <v>79</v>
      </c>
      <c r="AV143" s="14" t="s">
        <v>79</v>
      </c>
      <c r="AW143" s="14" t="s">
        <v>31</v>
      </c>
      <c r="AX143" s="14" t="s">
        <v>70</v>
      </c>
      <c r="AY143" s="159" t="s">
        <v>173</v>
      </c>
    </row>
    <row r="144" spans="1:65" s="15" customFormat="1">
      <c r="B144" s="165"/>
      <c r="D144" s="148" t="s">
        <v>181</v>
      </c>
      <c r="E144" s="166" t="s">
        <v>3</v>
      </c>
      <c r="F144" s="167" t="s">
        <v>188</v>
      </c>
      <c r="H144" s="168">
        <v>38.316000000000003</v>
      </c>
      <c r="L144" s="165"/>
      <c r="M144" s="169"/>
      <c r="N144" s="170"/>
      <c r="O144" s="170"/>
      <c r="P144" s="170"/>
      <c r="Q144" s="170"/>
      <c r="R144" s="170"/>
      <c r="S144" s="170"/>
      <c r="T144" s="171"/>
      <c r="AT144" s="166" t="s">
        <v>181</v>
      </c>
      <c r="AU144" s="166" t="s">
        <v>79</v>
      </c>
      <c r="AV144" s="15" t="s">
        <v>178</v>
      </c>
      <c r="AW144" s="15" t="s">
        <v>31</v>
      </c>
      <c r="AX144" s="15" t="s">
        <v>76</v>
      </c>
      <c r="AY144" s="166" t="s">
        <v>173</v>
      </c>
    </row>
    <row r="145" spans="1:65" s="2" customFormat="1" ht="55.5" customHeight="1">
      <c r="A145" s="30"/>
      <c r="B145" s="135"/>
      <c r="C145" s="136" t="s">
        <v>216</v>
      </c>
      <c r="D145" s="136" t="s">
        <v>175</v>
      </c>
      <c r="E145" s="137" t="s">
        <v>225</v>
      </c>
      <c r="F145" s="138" t="s">
        <v>226</v>
      </c>
      <c r="G145" s="139" t="s">
        <v>200</v>
      </c>
      <c r="H145" s="140">
        <v>344.84399999999999</v>
      </c>
      <c r="I145" s="141"/>
      <c r="J145" s="141">
        <f>ROUND(I145*H145,2)</f>
        <v>0</v>
      </c>
      <c r="K145" s="138" t="s">
        <v>177</v>
      </c>
      <c r="L145" s="31"/>
      <c r="M145" s="142" t="s">
        <v>3</v>
      </c>
      <c r="N145" s="143" t="s">
        <v>41</v>
      </c>
      <c r="O145" s="144">
        <v>5.0000000000000001E-3</v>
      </c>
      <c r="P145" s="144">
        <f>O145*H145</f>
        <v>1.7242200000000001</v>
      </c>
      <c r="Q145" s="144">
        <v>0</v>
      </c>
      <c r="R145" s="144">
        <f>Q145*H145</f>
        <v>0</v>
      </c>
      <c r="S145" s="144">
        <v>0</v>
      </c>
      <c r="T145" s="145">
        <f>S145*H145</f>
        <v>0</v>
      </c>
      <c r="U145" s="30"/>
      <c r="V145" s="30"/>
      <c r="W145" s="30"/>
      <c r="X145" s="30"/>
      <c r="Y145" s="30"/>
      <c r="Z145" s="30"/>
      <c r="AA145" s="30"/>
      <c r="AB145" s="30"/>
      <c r="AC145" s="30"/>
      <c r="AD145" s="30"/>
      <c r="AE145" s="30"/>
      <c r="AR145" s="146" t="s">
        <v>178</v>
      </c>
      <c r="AT145" s="146" t="s">
        <v>175</v>
      </c>
      <c r="AU145" s="146" t="s">
        <v>79</v>
      </c>
      <c r="AY145" s="18" t="s">
        <v>173</v>
      </c>
      <c r="BE145" s="147">
        <f>IF(N145="základní",J145,0)</f>
        <v>0</v>
      </c>
      <c r="BF145" s="147">
        <f>IF(N145="snížená",J145,0)</f>
        <v>0</v>
      </c>
      <c r="BG145" s="147">
        <f>IF(N145="zákl. přenesená",J145,0)</f>
        <v>0</v>
      </c>
      <c r="BH145" s="147">
        <f>IF(N145="sníž. přenesená",J145,0)</f>
        <v>0</v>
      </c>
      <c r="BI145" s="147">
        <f>IF(N145="nulová",J145,0)</f>
        <v>0</v>
      </c>
      <c r="BJ145" s="18" t="s">
        <v>76</v>
      </c>
      <c r="BK145" s="147">
        <f>ROUND(I145*H145,2)</f>
        <v>0</v>
      </c>
      <c r="BL145" s="18" t="s">
        <v>178</v>
      </c>
      <c r="BM145" s="146" t="s">
        <v>1243</v>
      </c>
    </row>
    <row r="146" spans="1:65" s="2" customFormat="1" ht="78">
      <c r="A146" s="30"/>
      <c r="B146" s="31"/>
      <c r="C146" s="30"/>
      <c r="D146" s="148" t="s">
        <v>179</v>
      </c>
      <c r="E146" s="30"/>
      <c r="F146" s="149" t="s">
        <v>219</v>
      </c>
      <c r="G146" s="30"/>
      <c r="H146" s="30"/>
      <c r="I146" s="30"/>
      <c r="J146" s="30"/>
      <c r="K146" s="30"/>
      <c r="L146" s="31"/>
      <c r="M146" s="150"/>
      <c r="N146" s="151"/>
      <c r="O146" s="51"/>
      <c r="P146" s="51"/>
      <c r="Q146" s="51"/>
      <c r="R146" s="51"/>
      <c r="S146" s="51"/>
      <c r="T146" s="52"/>
      <c r="U146" s="30"/>
      <c r="V146" s="30"/>
      <c r="W146" s="30"/>
      <c r="X146" s="30"/>
      <c r="Y146" s="30"/>
      <c r="Z146" s="30"/>
      <c r="AA146" s="30"/>
      <c r="AB146" s="30"/>
      <c r="AC146" s="30"/>
      <c r="AD146" s="30"/>
      <c r="AE146" s="30"/>
      <c r="AT146" s="18" t="s">
        <v>179</v>
      </c>
      <c r="AU146" s="18" t="s">
        <v>79</v>
      </c>
    </row>
    <row r="147" spans="1:65" s="13" customFormat="1">
      <c r="B147" s="152"/>
      <c r="D147" s="148" t="s">
        <v>181</v>
      </c>
      <c r="E147" s="153" t="s">
        <v>3</v>
      </c>
      <c r="F147" s="154" t="s">
        <v>1244</v>
      </c>
      <c r="H147" s="153" t="s">
        <v>3</v>
      </c>
      <c r="L147" s="152"/>
      <c r="M147" s="155"/>
      <c r="N147" s="156"/>
      <c r="O147" s="156"/>
      <c r="P147" s="156"/>
      <c r="Q147" s="156"/>
      <c r="R147" s="156"/>
      <c r="S147" s="156"/>
      <c r="T147" s="157"/>
      <c r="AT147" s="153" t="s">
        <v>181</v>
      </c>
      <c r="AU147" s="153" t="s">
        <v>79</v>
      </c>
      <c r="AV147" s="13" t="s">
        <v>76</v>
      </c>
      <c r="AW147" s="13" t="s">
        <v>31</v>
      </c>
      <c r="AX147" s="13" t="s">
        <v>70</v>
      </c>
      <c r="AY147" s="153" t="s">
        <v>173</v>
      </c>
    </row>
    <row r="148" spans="1:65" s="14" customFormat="1">
      <c r="B148" s="158"/>
      <c r="D148" s="148" t="s">
        <v>181</v>
      </c>
      <c r="E148" s="159" t="s">
        <v>3</v>
      </c>
      <c r="F148" s="160" t="s">
        <v>1245</v>
      </c>
      <c r="H148" s="161">
        <v>344.84399999999999</v>
      </c>
      <c r="L148" s="158"/>
      <c r="M148" s="162"/>
      <c r="N148" s="163"/>
      <c r="O148" s="163"/>
      <c r="P148" s="163"/>
      <c r="Q148" s="163"/>
      <c r="R148" s="163"/>
      <c r="S148" s="163"/>
      <c r="T148" s="164"/>
      <c r="AT148" s="159" t="s">
        <v>181</v>
      </c>
      <c r="AU148" s="159" t="s">
        <v>79</v>
      </c>
      <c r="AV148" s="14" t="s">
        <v>79</v>
      </c>
      <c r="AW148" s="14" t="s">
        <v>31</v>
      </c>
      <c r="AX148" s="14" t="s">
        <v>70</v>
      </c>
      <c r="AY148" s="159" t="s">
        <v>173</v>
      </c>
    </row>
    <row r="149" spans="1:65" s="15" customFormat="1">
      <c r="B149" s="165"/>
      <c r="D149" s="148" t="s">
        <v>181</v>
      </c>
      <c r="E149" s="166" t="s">
        <v>3</v>
      </c>
      <c r="F149" s="167" t="s">
        <v>188</v>
      </c>
      <c r="H149" s="168">
        <v>344.84399999999999</v>
      </c>
      <c r="L149" s="165"/>
      <c r="M149" s="169"/>
      <c r="N149" s="170"/>
      <c r="O149" s="170"/>
      <c r="P149" s="170"/>
      <c r="Q149" s="170"/>
      <c r="R149" s="170"/>
      <c r="S149" s="170"/>
      <c r="T149" s="171"/>
      <c r="AT149" s="166" t="s">
        <v>181</v>
      </c>
      <c r="AU149" s="166" t="s">
        <v>79</v>
      </c>
      <c r="AV149" s="15" t="s">
        <v>178</v>
      </c>
      <c r="AW149" s="15" t="s">
        <v>31</v>
      </c>
      <c r="AX149" s="15" t="s">
        <v>76</v>
      </c>
      <c r="AY149" s="166" t="s">
        <v>173</v>
      </c>
    </row>
    <row r="150" spans="1:65" s="2" customFormat="1" ht="55.5" customHeight="1">
      <c r="A150" s="30"/>
      <c r="B150" s="135"/>
      <c r="C150" s="136" t="s">
        <v>220</v>
      </c>
      <c r="D150" s="136" t="s">
        <v>175</v>
      </c>
      <c r="E150" s="137" t="s">
        <v>228</v>
      </c>
      <c r="F150" s="138" t="s">
        <v>229</v>
      </c>
      <c r="G150" s="139" t="s">
        <v>200</v>
      </c>
      <c r="H150" s="140">
        <v>1</v>
      </c>
      <c r="I150" s="141"/>
      <c r="J150" s="141">
        <f>ROUND(I150*H150,2)</f>
        <v>0</v>
      </c>
      <c r="K150" s="138" t="s">
        <v>177</v>
      </c>
      <c r="L150" s="31"/>
      <c r="M150" s="142" t="s">
        <v>3</v>
      </c>
      <c r="N150" s="143" t="s">
        <v>41</v>
      </c>
      <c r="O150" s="144">
        <v>0.39400000000000002</v>
      </c>
      <c r="P150" s="144">
        <f>O150*H150</f>
        <v>0.39400000000000002</v>
      </c>
      <c r="Q150" s="144">
        <v>0</v>
      </c>
      <c r="R150" s="144">
        <f>Q150*H150</f>
        <v>0</v>
      </c>
      <c r="S150" s="144">
        <v>0</v>
      </c>
      <c r="T150" s="145">
        <f>S150*H150</f>
        <v>0</v>
      </c>
      <c r="U150" s="30"/>
      <c r="V150" s="30"/>
      <c r="W150" s="30"/>
      <c r="X150" s="30"/>
      <c r="Y150" s="30"/>
      <c r="Z150" s="30"/>
      <c r="AA150" s="30"/>
      <c r="AB150" s="30"/>
      <c r="AC150" s="30"/>
      <c r="AD150" s="30"/>
      <c r="AE150" s="30"/>
      <c r="AR150" s="146" t="s">
        <v>178</v>
      </c>
      <c r="AT150" s="146" t="s">
        <v>175</v>
      </c>
      <c r="AU150" s="146" t="s">
        <v>79</v>
      </c>
      <c r="AY150" s="18" t="s">
        <v>173</v>
      </c>
      <c r="BE150" s="147">
        <f>IF(N150="základní",J150,0)</f>
        <v>0</v>
      </c>
      <c r="BF150" s="147">
        <f>IF(N150="snížená",J150,0)</f>
        <v>0</v>
      </c>
      <c r="BG150" s="147">
        <f>IF(N150="zákl. přenesená",J150,0)</f>
        <v>0</v>
      </c>
      <c r="BH150" s="147">
        <f>IF(N150="sníž. přenesená",J150,0)</f>
        <v>0</v>
      </c>
      <c r="BI150" s="147">
        <f>IF(N150="nulová",J150,0)</f>
        <v>0</v>
      </c>
      <c r="BJ150" s="18" t="s">
        <v>76</v>
      </c>
      <c r="BK150" s="147">
        <f>ROUND(I150*H150,2)</f>
        <v>0</v>
      </c>
      <c r="BL150" s="18" t="s">
        <v>178</v>
      </c>
      <c r="BM150" s="146" t="s">
        <v>1246</v>
      </c>
    </row>
    <row r="151" spans="1:65" s="2" customFormat="1" ht="68.25">
      <c r="A151" s="30"/>
      <c r="B151" s="31"/>
      <c r="C151" s="30"/>
      <c r="D151" s="148" t="s">
        <v>179</v>
      </c>
      <c r="E151" s="30"/>
      <c r="F151" s="149" t="s">
        <v>230</v>
      </c>
      <c r="G151" s="30"/>
      <c r="H151" s="30"/>
      <c r="I151" s="30"/>
      <c r="J151" s="30"/>
      <c r="K151" s="30"/>
      <c r="L151" s="31"/>
      <c r="M151" s="150"/>
      <c r="N151" s="151"/>
      <c r="O151" s="51"/>
      <c r="P151" s="51"/>
      <c r="Q151" s="51"/>
      <c r="R151" s="51"/>
      <c r="S151" s="51"/>
      <c r="T151" s="52"/>
      <c r="U151" s="30"/>
      <c r="V151" s="30"/>
      <c r="W151" s="30"/>
      <c r="X151" s="30"/>
      <c r="Y151" s="30"/>
      <c r="Z151" s="30"/>
      <c r="AA151" s="30"/>
      <c r="AB151" s="30"/>
      <c r="AC151" s="30"/>
      <c r="AD151" s="30"/>
      <c r="AE151" s="30"/>
      <c r="AT151" s="18" t="s">
        <v>179</v>
      </c>
      <c r="AU151" s="18" t="s">
        <v>79</v>
      </c>
    </row>
    <row r="152" spans="1:65" s="13" customFormat="1">
      <c r="B152" s="152"/>
      <c r="D152" s="148" t="s">
        <v>181</v>
      </c>
      <c r="E152" s="153" t="s">
        <v>3</v>
      </c>
      <c r="F152" s="154" t="s">
        <v>231</v>
      </c>
      <c r="H152" s="153" t="s">
        <v>3</v>
      </c>
      <c r="L152" s="152"/>
      <c r="M152" s="155"/>
      <c r="N152" s="156"/>
      <c r="O152" s="156"/>
      <c r="P152" s="156"/>
      <c r="Q152" s="156"/>
      <c r="R152" s="156"/>
      <c r="S152" s="156"/>
      <c r="T152" s="157"/>
      <c r="AT152" s="153" t="s">
        <v>181</v>
      </c>
      <c r="AU152" s="153" t="s">
        <v>79</v>
      </c>
      <c r="AV152" s="13" t="s">
        <v>76</v>
      </c>
      <c r="AW152" s="13" t="s">
        <v>31</v>
      </c>
      <c r="AX152" s="13" t="s">
        <v>70</v>
      </c>
      <c r="AY152" s="153" t="s">
        <v>173</v>
      </c>
    </row>
    <row r="153" spans="1:65" s="14" customFormat="1">
      <c r="B153" s="158"/>
      <c r="D153" s="148" t="s">
        <v>181</v>
      </c>
      <c r="E153" s="159" t="s">
        <v>3</v>
      </c>
      <c r="F153" s="160" t="s">
        <v>1247</v>
      </c>
      <c r="H153" s="161">
        <v>1</v>
      </c>
      <c r="L153" s="158"/>
      <c r="M153" s="162"/>
      <c r="N153" s="163"/>
      <c r="O153" s="163"/>
      <c r="P153" s="163"/>
      <c r="Q153" s="163"/>
      <c r="R153" s="163"/>
      <c r="S153" s="163"/>
      <c r="T153" s="164"/>
      <c r="AT153" s="159" t="s">
        <v>181</v>
      </c>
      <c r="AU153" s="159" t="s">
        <v>79</v>
      </c>
      <c r="AV153" s="14" t="s">
        <v>79</v>
      </c>
      <c r="AW153" s="14" t="s">
        <v>31</v>
      </c>
      <c r="AX153" s="14" t="s">
        <v>70</v>
      </c>
      <c r="AY153" s="159" t="s">
        <v>173</v>
      </c>
    </row>
    <row r="154" spans="1:65" s="15" customFormat="1">
      <c r="B154" s="165"/>
      <c r="D154" s="148" t="s">
        <v>181</v>
      </c>
      <c r="E154" s="166" t="s">
        <v>3</v>
      </c>
      <c r="F154" s="167" t="s">
        <v>188</v>
      </c>
      <c r="H154" s="168">
        <v>1</v>
      </c>
      <c r="L154" s="165"/>
      <c r="M154" s="169"/>
      <c r="N154" s="170"/>
      <c r="O154" s="170"/>
      <c r="P154" s="170"/>
      <c r="Q154" s="170"/>
      <c r="R154" s="170"/>
      <c r="S154" s="170"/>
      <c r="T154" s="171"/>
      <c r="AT154" s="166" t="s">
        <v>181</v>
      </c>
      <c r="AU154" s="166" t="s">
        <v>79</v>
      </c>
      <c r="AV154" s="15" t="s">
        <v>178</v>
      </c>
      <c r="AW154" s="15" t="s">
        <v>31</v>
      </c>
      <c r="AX154" s="15" t="s">
        <v>76</v>
      </c>
      <c r="AY154" s="166" t="s">
        <v>173</v>
      </c>
    </row>
    <row r="155" spans="1:65" s="2" customFormat="1" ht="33" customHeight="1">
      <c r="A155" s="30"/>
      <c r="B155" s="135"/>
      <c r="C155" s="136" t="s">
        <v>224</v>
      </c>
      <c r="D155" s="136" t="s">
        <v>175</v>
      </c>
      <c r="E155" s="137" t="s">
        <v>233</v>
      </c>
      <c r="F155" s="138" t="s">
        <v>234</v>
      </c>
      <c r="G155" s="139" t="s">
        <v>200</v>
      </c>
      <c r="H155" s="140">
        <v>38.316000000000003</v>
      </c>
      <c r="I155" s="141"/>
      <c r="J155" s="141">
        <f>ROUND(I155*H155,2)</f>
        <v>0</v>
      </c>
      <c r="K155" s="138" t="s">
        <v>177</v>
      </c>
      <c r="L155" s="31"/>
      <c r="M155" s="142" t="s">
        <v>3</v>
      </c>
      <c r="N155" s="143" t="s">
        <v>41</v>
      </c>
      <c r="O155" s="144">
        <v>8.9999999999999993E-3</v>
      </c>
      <c r="P155" s="144">
        <f>O155*H155</f>
        <v>0.34484399999999998</v>
      </c>
      <c r="Q155" s="144">
        <v>0</v>
      </c>
      <c r="R155" s="144">
        <f>Q155*H155</f>
        <v>0</v>
      </c>
      <c r="S155" s="144">
        <v>0</v>
      </c>
      <c r="T155" s="145">
        <f>S155*H155</f>
        <v>0</v>
      </c>
      <c r="U155" s="30"/>
      <c r="V155" s="30"/>
      <c r="W155" s="30"/>
      <c r="X155" s="30"/>
      <c r="Y155" s="30"/>
      <c r="Z155" s="30"/>
      <c r="AA155" s="30"/>
      <c r="AB155" s="30"/>
      <c r="AC155" s="30"/>
      <c r="AD155" s="30"/>
      <c r="AE155" s="30"/>
      <c r="AR155" s="146" t="s">
        <v>178</v>
      </c>
      <c r="AT155" s="146" t="s">
        <v>175</v>
      </c>
      <c r="AU155" s="146" t="s">
        <v>79</v>
      </c>
      <c r="AY155" s="18" t="s">
        <v>173</v>
      </c>
      <c r="BE155" s="147">
        <f>IF(N155="základní",J155,0)</f>
        <v>0</v>
      </c>
      <c r="BF155" s="147">
        <f>IF(N155="snížená",J155,0)</f>
        <v>0</v>
      </c>
      <c r="BG155" s="147">
        <f>IF(N155="zákl. přenesená",J155,0)</f>
        <v>0</v>
      </c>
      <c r="BH155" s="147">
        <f>IF(N155="sníž. přenesená",J155,0)</f>
        <v>0</v>
      </c>
      <c r="BI155" s="147">
        <f>IF(N155="nulová",J155,0)</f>
        <v>0</v>
      </c>
      <c r="BJ155" s="18" t="s">
        <v>76</v>
      </c>
      <c r="BK155" s="147">
        <f>ROUND(I155*H155,2)</f>
        <v>0</v>
      </c>
      <c r="BL155" s="18" t="s">
        <v>178</v>
      </c>
      <c r="BM155" s="146" t="s">
        <v>1248</v>
      </c>
    </row>
    <row r="156" spans="1:65" s="2" customFormat="1" ht="165.75">
      <c r="A156" s="30"/>
      <c r="B156" s="31"/>
      <c r="C156" s="30"/>
      <c r="D156" s="148" t="s">
        <v>179</v>
      </c>
      <c r="E156" s="30"/>
      <c r="F156" s="149" t="s">
        <v>235</v>
      </c>
      <c r="G156" s="30"/>
      <c r="H156" s="30"/>
      <c r="I156" s="30"/>
      <c r="J156" s="30"/>
      <c r="K156" s="30"/>
      <c r="L156" s="31"/>
      <c r="M156" s="150"/>
      <c r="N156" s="151"/>
      <c r="O156" s="51"/>
      <c r="P156" s="51"/>
      <c r="Q156" s="51"/>
      <c r="R156" s="51"/>
      <c r="S156" s="51"/>
      <c r="T156" s="52"/>
      <c r="U156" s="30"/>
      <c r="V156" s="30"/>
      <c r="W156" s="30"/>
      <c r="X156" s="30"/>
      <c r="Y156" s="30"/>
      <c r="Z156" s="30"/>
      <c r="AA156" s="30"/>
      <c r="AB156" s="30"/>
      <c r="AC156" s="30"/>
      <c r="AD156" s="30"/>
      <c r="AE156" s="30"/>
      <c r="AT156" s="18" t="s">
        <v>179</v>
      </c>
      <c r="AU156" s="18" t="s">
        <v>79</v>
      </c>
    </row>
    <row r="157" spans="1:65" s="14" customFormat="1">
      <c r="B157" s="158"/>
      <c r="D157" s="148" t="s">
        <v>181</v>
      </c>
      <c r="E157" s="159" t="s">
        <v>3</v>
      </c>
      <c r="F157" s="160" t="s">
        <v>1249</v>
      </c>
      <c r="H157" s="161">
        <v>38.316000000000003</v>
      </c>
      <c r="L157" s="158"/>
      <c r="M157" s="162"/>
      <c r="N157" s="163"/>
      <c r="O157" s="163"/>
      <c r="P157" s="163"/>
      <c r="Q157" s="163"/>
      <c r="R157" s="163"/>
      <c r="S157" s="163"/>
      <c r="T157" s="164"/>
      <c r="AT157" s="159" t="s">
        <v>181</v>
      </c>
      <c r="AU157" s="159" t="s">
        <v>79</v>
      </c>
      <c r="AV157" s="14" t="s">
        <v>79</v>
      </c>
      <c r="AW157" s="14" t="s">
        <v>31</v>
      </c>
      <c r="AX157" s="14" t="s">
        <v>76</v>
      </c>
      <c r="AY157" s="159" t="s">
        <v>173</v>
      </c>
    </row>
    <row r="158" spans="1:65" s="2" customFormat="1" ht="33" customHeight="1">
      <c r="A158" s="30"/>
      <c r="B158" s="135"/>
      <c r="C158" s="136" t="s">
        <v>227</v>
      </c>
      <c r="D158" s="136" t="s">
        <v>175</v>
      </c>
      <c r="E158" s="137" t="s">
        <v>237</v>
      </c>
      <c r="F158" s="138" t="s">
        <v>238</v>
      </c>
      <c r="G158" s="139" t="s">
        <v>239</v>
      </c>
      <c r="H158" s="140">
        <v>72.8</v>
      </c>
      <c r="I158" s="141"/>
      <c r="J158" s="141">
        <f>ROUND(I158*H158,2)</f>
        <v>0</v>
      </c>
      <c r="K158" s="138" t="s">
        <v>177</v>
      </c>
      <c r="L158" s="31"/>
      <c r="M158" s="142" t="s">
        <v>3</v>
      </c>
      <c r="N158" s="143" t="s">
        <v>41</v>
      </c>
      <c r="O158" s="144">
        <v>0</v>
      </c>
      <c r="P158" s="144">
        <f>O158*H158</f>
        <v>0</v>
      </c>
      <c r="Q158" s="144">
        <v>0</v>
      </c>
      <c r="R158" s="144">
        <f>Q158*H158</f>
        <v>0</v>
      </c>
      <c r="S158" s="144">
        <v>0</v>
      </c>
      <c r="T158" s="145">
        <f>S158*H158</f>
        <v>0</v>
      </c>
      <c r="U158" s="30"/>
      <c r="V158" s="30"/>
      <c r="W158" s="30"/>
      <c r="X158" s="30"/>
      <c r="Y158" s="30"/>
      <c r="Z158" s="30"/>
      <c r="AA158" s="30"/>
      <c r="AB158" s="30"/>
      <c r="AC158" s="30"/>
      <c r="AD158" s="30"/>
      <c r="AE158" s="30"/>
      <c r="AR158" s="146" t="s">
        <v>178</v>
      </c>
      <c r="AT158" s="146" t="s">
        <v>175</v>
      </c>
      <c r="AU158" s="146" t="s">
        <v>79</v>
      </c>
      <c r="AY158" s="18" t="s">
        <v>173</v>
      </c>
      <c r="BE158" s="147">
        <f>IF(N158="základní",J158,0)</f>
        <v>0</v>
      </c>
      <c r="BF158" s="147">
        <f>IF(N158="snížená",J158,0)</f>
        <v>0</v>
      </c>
      <c r="BG158" s="147">
        <f>IF(N158="zákl. přenesená",J158,0)</f>
        <v>0</v>
      </c>
      <c r="BH158" s="147">
        <f>IF(N158="sníž. přenesená",J158,0)</f>
        <v>0</v>
      </c>
      <c r="BI158" s="147">
        <f>IF(N158="nulová",J158,0)</f>
        <v>0</v>
      </c>
      <c r="BJ158" s="18" t="s">
        <v>76</v>
      </c>
      <c r="BK158" s="147">
        <f>ROUND(I158*H158,2)</f>
        <v>0</v>
      </c>
      <c r="BL158" s="18" t="s">
        <v>178</v>
      </c>
      <c r="BM158" s="146" t="s">
        <v>1250</v>
      </c>
    </row>
    <row r="159" spans="1:65" s="2" customFormat="1" ht="58.5">
      <c r="A159" s="30"/>
      <c r="B159" s="31"/>
      <c r="C159" s="30"/>
      <c r="D159" s="148" t="s">
        <v>179</v>
      </c>
      <c r="E159" s="30"/>
      <c r="F159" s="149" t="s">
        <v>240</v>
      </c>
      <c r="G159" s="30"/>
      <c r="H159" s="30"/>
      <c r="I159" s="30"/>
      <c r="J159" s="30"/>
      <c r="K159" s="30"/>
      <c r="L159" s="31"/>
      <c r="M159" s="150"/>
      <c r="N159" s="151"/>
      <c r="O159" s="51"/>
      <c r="P159" s="51"/>
      <c r="Q159" s="51"/>
      <c r="R159" s="51"/>
      <c r="S159" s="51"/>
      <c r="T159" s="52"/>
      <c r="U159" s="30"/>
      <c r="V159" s="30"/>
      <c r="W159" s="30"/>
      <c r="X159" s="30"/>
      <c r="Y159" s="30"/>
      <c r="Z159" s="30"/>
      <c r="AA159" s="30"/>
      <c r="AB159" s="30"/>
      <c r="AC159" s="30"/>
      <c r="AD159" s="30"/>
      <c r="AE159" s="30"/>
      <c r="AT159" s="18" t="s">
        <v>179</v>
      </c>
      <c r="AU159" s="18" t="s">
        <v>79</v>
      </c>
    </row>
    <row r="160" spans="1:65" s="14" customFormat="1">
      <c r="B160" s="158"/>
      <c r="D160" s="148" t="s">
        <v>181</v>
      </c>
      <c r="E160" s="159" t="s">
        <v>3</v>
      </c>
      <c r="F160" s="160" t="s">
        <v>1251</v>
      </c>
      <c r="H160" s="161">
        <v>72.8</v>
      </c>
      <c r="L160" s="158"/>
      <c r="M160" s="162"/>
      <c r="N160" s="163"/>
      <c r="O160" s="163"/>
      <c r="P160" s="163"/>
      <c r="Q160" s="163"/>
      <c r="R160" s="163"/>
      <c r="S160" s="163"/>
      <c r="T160" s="164"/>
      <c r="AT160" s="159" t="s">
        <v>181</v>
      </c>
      <c r="AU160" s="159" t="s">
        <v>79</v>
      </c>
      <c r="AV160" s="14" t="s">
        <v>79</v>
      </c>
      <c r="AW160" s="14" t="s">
        <v>31</v>
      </c>
      <c r="AX160" s="14" t="s">
        <v>76</v>
      </c>
      <c r="AY160" s="159" t="s">
        <v>173</v>
      </c>
    </row>
    <row r="161" spans="1:65" s="2" customFormat="1" ht="33" customHeight="1">
      <c r="A161" s="30"/>
      <c r="B161" s="135"/>
      <c r="C161" s="136" t="s">
        <v>232</v>
      </c>
      <c r="D161" s="136" t="s">
        <v>175</v>
      </c>
      <c r="E161" s="137" t="s">
        <v>241</v>
      </c>
      <c r="F161" s="138" t="s">
        <v>242</v>
      </c>
      <c r="G161" s="139" t="s">
        <v>200</v>
      </c>
      <c r="H161" s="140">
        <v>33.6</v>
      </c>
      <c r="I161" s="141"/>
      <c r="J161" s="141">
        <f>ROUND(I161*H161,2)</f>
        <v>0</v>
      </c>
      <c r="K161" s="138" t="s">
        <v>177</v>
      </c>
      <c r="L161" s="31"/>
      <c r="M161" s="142" t="s">
        <v>3</v>
      </c>
      <c r="N161" s="143" t="s">
        <v>41</v>
      </c>
      <c r="O161" s="144">
        <v>0.32800000000000001</v>
      </c>
      <c r="P161" s="144">
        <f>O161*H161</f>
        <v>11.020800000000001</v>
      </c>
      <c r="Q161" s="144">
        <v>0</v>
      </c>
      <c r="R161" s="144">
        <f>Q161*H161</f>
        <v>0</v>
      </c>
      <c r="S161" s="144">
        <v>0</v>
      </c>
      <c r="T161" s="145">
        <f>S161*H161</f>
        <v>0</v>
      </c>
      <c r="U161" s="30"/>
      <c r="V161" s="30"/>
      <c r="W161" s="30"/>
      <c r="X161" s="30"/>
      <c r="Y161" s="30"/>
      <c r="Z161" s="30"/>
      <c r="AA161" s="30"/>
      <c r="AB161" s="30"/>
      <c r="AC161" s="30"/>
      <c r="AD161" s="30"/>
      <c r="AE161" s="30"/>
      <c r="AR161" s="146" t="s">
        <v>178</v>
      </c>
      <c r="AT161" s="146" t="s">
        <v>175</v>
      </c>
      <c r="AU161" s="146" t="s">
        <v>79</v>
      </c>
      <c r="AY161" s="18" t="s">
        <v>173</v>
      </c>
      <c r="BE161" s="147">
        <f>IF(N161="základní",J161,0)</f>
        <v>0</v>
      </c>
      <c r="BF161" s="147">
        <f>IF(N161="snížená",J161,0)</f>
        <v>0</v>
      </c>
      <c r="BG161" s="147">
        <f>IF(N161="zákl. přenesená",J161,0)</f>
        <v>0</v>
      </c>
      <c r="BH161" s="147">
        <f>IF(N161="sníž. přenesená",J161,0)</f>
        <v>0</v>
      </c>
      <c r="BI161" s="147">
        <f>IF(N161="nulová",J161,0)</f>
        <v>0</v>
      </c>
      <c r="BJ161" s="18" t="s">
        <v>76</v>
      </c>
      <c r="BK161" s="147">
        <f>ROUND(I161*H161,2)</f>
        <v>0</v>
      </c>
      <c r="BL161" s="18" t="s">
        <v>178</v>
      </c>
      <c r="BM161" s="146" t="s">
        <v>1252</v>
      </c>
    </row>
    <row r="162" spans="1:65" s="2" customFormat="1" ht="234">
      <c r="A162" s="30"/>
      <c r="B162" s="31"/>
      <c r="C162" s="30"/>
      <c r="D162" s="148" t="s">
        <v>179</v>
      </c>
      <c r="E162" s="30"/>
      <c r="F162" s="149" t="s">
        <v>243</v>
      </c>
      <c r="G162" s="30"/>
      <c r="H162" s="30"/>
      <c r="I162" s="30"/>
      <c r="J162" s="30"/>
      <c r="K162" s="30"/>
      <c r="L162" s="31"/>
      <c r="M162" s="150"/>
      <c r="N162" s="151"/>
      <c r="O162" s="51"/>
      <c r="P162" s="51"/>
      <c r="Q162" s="51"/>
      <c r="R162" s="51"/>
      <c r="S162" s="51"/>
      <c r="T162" s="52"/>
      <c r="U162" s="30"/>
      <c r="V162" s="30"/>
      <c r="W162" s="30"/>
      <c r="X162" s="30"/>
      <c r="Y162" s="30"/>
      <c r="Z162" s="30"/>
      <c r="AA162" s="30"/>
      <c r="AB162" s="30"/>
      <c r="AC162" s="30"/>
      <c r="AD162" s="30"/>
      <c r="AE162" s="30"/>
      <c r="AT162" s="18" t="s">
        <v>179</v>
      </c>
      <c r="AU162" s="18" t="s">
        <v>79</v>
      </c>
    </row>
    <row r="163" spans="1:65" s="13" customFormat="1">
      <c r="B163" s="152"/>
      <c r="D163" s="148" t="s">
        <v>181</v>
      </c>
      <c r="E163" s="153" t="s">
        <v>3</v>
      </c>
      <c r="F163" s="154" t="s">
        <v>244</v>
      </c>
      <c r="H163" s="153" t="s">
        <v>3</v>
      </c>
      <c r="L163" s="152"/>
      <c r="M163" s="155"/>
      <c r="N163" s="156"/>
      <c r="O163" s="156"/>
      <c r="P163" s="156"/>
      <c r="Q163" s="156"/>
      <c r="R163" s="156"/>
      <c r="S163" s="156"/>
      <c r="T163" s="157"/>
      <c r="AT163" s="153" t="s">
        <v>181</v>
      </c>
      <c r="AU163" s="153" t="s">
        <v>79</v>
      </c>
      <c r="AV163" s="13" t="s">
        <v>76</v>
      </c>
      <c r="AW163" s="13" t="s">
        <v>31</v>
      </c>
      <c r="AX163" s="13" t="s">
        <v>70</v>
      </c>
      <c r="AY163" s="153" t="s">
        <v>173</v>
      </c>
    </row>
    <row r="164" spans="1:65" s="14" customFormat="1">
      <c r="B164" s="158"/>
      <c r="D164" s="148" t="s">
        <v>181</v>
      </c>
      <c r="E164" s="159" t="s">
        <v>3</v>
      </c>
      <c r="F164" s="160" t="s">
        <v>1253</v>
      </c>
      <c r="H164" s="161">
        <v>33.6</v>
      </c>
      <c r="L164" s="158"/>
      <c r="M164" s="162"/>
      <c r="N164" s="163"/>
      <c r="O164" s="163"/>
      <c r="P164" s="163"/>
      <c r="Q164" s="163"/>
      <c r="R164" s="163"/>
      <c r="S164" s="163"/>
      <c r="T164" s="164"/>
      <c r="AT164" s="159" t="s">
        <v>181</v>
      </c>
      <c r="AU164" s="159" t="s">
        <v>79</v>
      </c>
      <c r="AV164" s="14" t="s">
        <v>79</v>
      </c>
      <c r="AW164" s="14" t="s">
        <v>31</v>
      </c>
      <c r="AX164" s="14" t="s">
        <v>70</v>
      </c>
      <c r="AY164" s="159" t="s">
        <v>173</v>
      </c>
    </row>
    <row r="165" spans="1:65" s="15" customFormat="1">
      <c r="B165" s="165"/>
      <c r="D165" s="148" t="s">
        <v>181</v>
      </c>
      <c r="E165" s="166" t="s">
        <v>3</v>
      </c>
      <c r="F165" s="167" t="s">
        <v>188</v>
      </c>
      <c r="H165" s="168">
        <v>33.6</v>
      </c>
      <c r="L165" s="165"/>
      <c r="M165" s="169"/>
      <c r="N165" s="170"/>
      <c r="O165" s="170"/>
      <c r="P165" s="170"/>
      <c r="Q165" s="170"/>
      <c r="R165" s="170"/>
      <c r="S165" s="170"/>
      <c r="T165" s="171"/>
      <c r="AT165" s="166" t="s">
        <v>181</v>
      </c>
      <c r="AU165" s="166" t="s">
        <v>79</v>
      </c>
      <c r="AV165" s="15" t="s">
        <v>178</v>
      </c>
      <c r="AW165" s="15" t="s">
        <v>31</v>
      </c>
      <c r="AX165" s="15" t="s">
        <v>76</v>
      </c>
      <c r="AY165" s="166" t="s">
        <v>173</v>
      </c>
    </row>
    <row r="166" spans="1:65" s="2" customFormat="1" ht="16.5" customHeight="1">
      <c r="A166" s="30"/>
      <c r="B166" s="135"/>
      <c r="C166" s="172" t="s">
        <v>236</v>
      </c>
      <c r="D166" s="172" t="s">
        <v>246</v>
      </c>
      <c r="E166" s="173" t="s">
        <v>248</v>
      </c>
      <c r="F166" s="174" t="s">
        <v>249</v>
      </c>
      <c r="G166" s="175" t="s">
        <v>239</v>
      </c>
      <c r="H166" s="176">
        <v>70.56</v>
      </c>
      <c r="I166" s="177"/>
      <c r="J166" s="177">
        <f>ROUND(I166*H166,2)</f>
        <v>0</v>
      </c>
      <c r="K166" s="174" t="s">
        <v>177</v>
      </c>
      <c r="L166" s="178"/>
      <c r="M166" s="179" t="s">
        <v>3</v>
      </c>
      <c r="N166" s="180" t="s">
        <v>41</v>
      </c>
      <c r="O166" s="144">
        <v>0</v>
      </c>
      <c r="P166" s="144">
        <f>O166*H166</f>
        <v>0</v>
      </c>
      <c r="Q166" s="144">
        <v>1</v>
      </c>
      <c r="R166" s="144">
        <f>Q166*H166</f>
        <v>70.56</v>
      </c>
      <c r="S166" s="144">
        <v>0</v>
      </c>
      <c r="T166" s="145">
        <f>S166*H166</f>
        <v>0</v>
      </c>
      <c r="U166" s="30"/>
      <c r="V166" s="30"/>
      <c r="W166" s="30"/>
      <c r="X166" s="30"/>
      <c r="Y166" s="30"/>
      <c r="Z166" s="30"/>
      <c r="AA166" s="30"/>
      <c r="AB166" s="30"/>
      <c r="AC166" s="30"/>
      <c r="AD166" s="30"/>
      <c r="AE166" s="30"/>
      <c r="AR166" s="146" t="s">
        <v>211</v>
      </c>
      <c r="AT166" s="146" t="s">
        <v>246</v>
      </c>
      <c r="AU166" s="146" t="s">
        <v>79</v>
      </c>
      <c r="AY166" s="18" t="s">
        <v>173</v>
      </c>
      <c r="BE166" s="147">
        <f>IF(N166="základní",J166,0)</f>
        <v>0</v>
      </c>
      <c r="BF166" s="147">
        <f>IF(N166="snížená",J166,0)</f>
        <v>0</v>
      </c>
      <c r="BG166" s="147">
        <f>IF(N166="zákl. přenesená",J166,0)</f>
        <v>0</v>
      </c>
      <c r="BH166" s="147">
        <f>IF(N166="sníž. přenesená",J166,0)</f>
        <v>0</v>
      </c>
      <c r="BI166" s="147">
        <f>IF(N166="nulová",J166,0)</f>
        <v>0</v>
      </c>
      <c r="BJ166" s="18" t="s">
        <v>76</v>
      </c>
      <c r="BK166" s="147">
        <f>ROUND(I166*H166,2)</f>
        <v>0</v>
      </c>
      <c r="BL166" s="18" t="s">
        <v>178</v>
      </c>
      <c r="BM166" s="146" t="s">
        <v>1254</v>
      </c>
    </row>
    <row r="167" spans="1:65" s="14" customFormat="1">
      <c r="B167" s="158"/>
      <c r="D167" s="148" t="s">
        <v>181</v>
      </c>
      <c r="F167" s="160" t="s">
        <v>1255</v>
      </c>
      <c r="H167" s="161">
        <v>70.56</v>
      </c>
      <c r="L167" s="158"/>
      <c r="M167" s="162"/>
      <c r="N167" s="163"/>
      <c r="O167" s="163"/>
      <c r="P167" s="163"/>
      <c r="Q167" s="163"/>
      <c r="R167" s="163"/>
      <c r="S167" s="163"/>
      <c r="T167" s="164"/>
      <c r="AT167" s="159" t="s">
        <v>181</v>
      </c>
      <c r="AU167" s="159" t="s">
        <v>79</v>
      </c>
      <c r="AV167" s="14" t="s">
        <v>79</v>
      </c>
      <c r="AW167" s="14" t="s">
        <v>4</v>
      </c>
      <c r="AX167" s="14" t="s">
        <v>76</v>
      </c>
      <c r="AY167" s="159" t="s">
        <v>173</v>
      </c>
    </row>
    <row r="168" spans="1:65" s="2" customFormat="1" ht="33" customHeight="1">
      <c r="A168" s="30"/>
      <c r="B168" s="135"/>
      <c r="C168" s="136" t="s">
        <v>9</v>
      </c>
      <c r="D168" s="136" t="s">
        <v>175</v>
      </c>
      <c r="E168" s="137" t="s">
        <v>253</v>
      </c>
      <c r="F168" s="138" t="s">
        <v>254</v>
      </c>
      <c r="G168" s="139" t="s">
        <v>176</v>
      </c>
      <c r="H168" s="140">
        <v>40</v>
      </c>
      <c r="I168" s="141"/>
      <c r="J168" s="141">
        <f>ROUND(I168*H168,2)</f>
        <v>0</v>
      </c>
      <c r="K168" s="138" t="s">
        <v>177</v>
      </c>
      <c r="L168" s="31"/>
      <c r="M168" s="142" t="s">
        <v>3</v>
      </c>
      <c r="N168" s="143" t="s">
        <v>41</v>
      </c>
      <c r="O168" s="144">
        <v>0.114</v>
      </c>
      <c r="P168" s="144">
        <f>O168*H168</f>
        <v>4.5600000000000005</v>
      </c>
      <c r="Q168" s="144">
        <v>0</v>
      </c>
      <c r="R168" s="144">
        <f>Q168*H168</f>
        <v>0</v>
      </c>
      <c r="S168" s="144">
        <v>0</v>
      </c>
      <c r="T168" s="145">
        <f>S168*H168</f>
        <v>0</v>
      </c>
      <c r="U168" s="30"/>
      <c r="V168" s="30"/>
      <c r="W168" s="30"/>
      <c r="X168" s="30"/>
      <c r="Y168" s="30"/>
      <c r="Z168" s="30"/>
      <c r="AA168" s="30"/>
      <c r="AB168" s="30"/>
      <c r="AC168" s="30"/>
      <c r="AD168" s="30"/>
      <c r="AE168" s="30"/>
      <c r="AR168" s="146" t="s">
        <v>178</v>
      </c>
      <c r="AT168" s="146" t="s">
        <v>175</v>
      </c>
      <c r="AU168" s="146" t="s">
        <v>79</v>
      </c>
      <c r="AY168" s="18" t="s">
        <v>173</v>
      </c>
      <c r="BE168" s="147">
        <f>IF(N168="základní",J168,0)</f>
        <v>0</v>
      </c>
      <c r="BF168" s="147">
        <f>IF(N168="snížená",J168,0)</f>
        <v>0</v>
      </c>
      <c r="BG168" s="147">
        <f>IF(N168="zákl. přenesená",J168,0)</f>
        <v>0</v>
      </c>
      <c r="BH168" s="147">
        <f>IF(N168="sníž. přenesená",J168,0)</f>
        <v>0</v>
      </c>
      <c r="BI168" s="147">
        <f>IF(N168="nulová",J168,0)</f>
        <v>0</v>
      </c>
      <c r="BJ168" s="18" t="s">
        <v>76</v>
      </c>
      <c r="BK168" s="147">
        <f>ROUND(I168*H168,2)</f>
        <v>0</v>
      </c>
      <c r="BL168" s="18" t="s">
        <v>178</v>
      </c>
      <c r="BM168" s="146" t="s">
        <v>1256</v>
      </c>
    </row>
    <row r="169" spans="1:65" s="2" customFormat="1" ht="68.25">
      <c r="A169" s="30"/>
      <c r="B169" s="31"/>
      <c r="C169" s="30"/>
      <c r="D169" s="148" t="s">
        <v>179</v>
      </c>
      <c r="E169" s="30"/>
      <c r="F169" s="149" t="s">
        <v>255</v>
      </c>
      <c r="G169" s="30"/>
      <c r="H169" s="30"/>
      <c r="I169" s="30"/>
      <c r="J169" s="30"/>
      <c r="K169" s="30"/>
      <c r="L169" s="31"/>
      <c r="M169" s="150"/>
      <c r="N169" s="151"/>
      <c r="O169" s="51"/>
      <c r="P169" s="51"/>
      <c r="Q169" s="51"/>
      <c r="R169" s="51"/>
      <c r="S169" s="51"/>
      <c r="T169" s="52"/>
      <c r="U169" s="30"/>
      <c r="V169" s="30"/>
      <c r="W169" s="30"/>
      <c r="X169" s="30"/>
      <c r="Y169" s="30"/>
      <c r="Z169" s="30"/>
      <c r="AA169" s="30"/>
      <c r="AB169" s="30"/>
      <c r="AC169" s="30"/>
      <c r="AD169" s="30"/>
      <c r="AE169" s="30"/>
      <c r="AT169" s="18" t="s">
        <v>179</v>
      </c>
      <c r="AU169" s="18" t="s">
        <v>79</v>
      </c>
    </row>
    <row r="170" spans="1:65" s="14" customFormat="1">
      <c r="B170" s="158"/>
      <c r="D170" s="148" t="s">
        <v>181</v>
      </c>
      <c r="E170" s="159" t="s">
        <v>3</v>
      </c>
      <c r="F170" s="160" t="s">
        <v>187</v>
      </c>
      <c r="H170" s="161">
        <v>40</v>
      </c>
      <c r="L170" s="158"/>
      <c r="M170" s="162"/>
      <c r="N170" s="163"/>
      <c r="O170" s="163"/>
      <c r="P170" s="163"/>
      <c r="Q170" s="163"/>
      <c r="R170" s="163"/>
      <c r="S170" s="163"/>
      <c r="T170" s="164"/>
      <c r="AT170" s="159" t="s">
        <v>181</v>
      </c>
      <c r="AU170" s="159" t="s">
        <v>79</v>
      </c>
      <c r="AV170" s="14" t="s">
        <v>79</v>
      </c>
      <c r="AW170" s="14" t="s">
        <v>31</v>
      </c>
      <c r="AX170" s="14" t="s">
        <v>76</v>
      </c>
      <c r="AY170" s="159" t="s">
        <v>173</v>
      </c>
    </row>
    <row r="171" spans="1:65" s="2" customFormat="1" ht="16.5" customHeight="1">
      <c r="A171" s="30"/>
      <c r="B171" s="135"/>
      <c r="C171" s="172" t="s">
        <v>245</v>
      </c>
      <c r="D171" s="172" t="s">
        <v>246</v>
      </c>
      <c r="E171" s="173" t="s">
        <v>256</v>
      </c>
      <c r="F171" s="174" t="s">
        <v>257</v>
      </c>
      <c r="G171" s="175" t="s">
        <v>239</v>
      </c>
      <c r="H171" s="176">
        <v>11.2</v>
      </c>
      <c r="I171" s="177"/>
      <c r="J171" s="177">
        <f>ROUND(I171*H171,2)</f>
        <v>0</v>
      </c>
      <c r="K171" s="174" t="s">
        <v>177</v>
      </c>
      <c r="L171" s="178"/>
      <c r="M171" s="179" t="s">
        <v>3</v>
      </c>
      <c r="N171" s="180" t="s">
        <v>41</v>
      </c>
      <c r="O171" s="144">
        <v>0</v>
      </c>
      <c r="P171" s="144">
        <f>O171*H171</f>
        <v>0</v>
      </c>
      <c r="Q171" s="144">
        <v>1</v>
      </c>
      <c r="R171" s="144">
        <f>Q171*H171</f>
        <v>11.2</v>
      </c>
      <c r="S171" s="144">
        <v>0</v>
      </c>
      <c r="T171" s="145">
        <f>S171*H171</f>
        <v>0</v>
      </c>
      <c r="U171" s="30"/>
      <c r="V171" s="30"/>
      <c r="W171" s="30"/>
      <c r="X171" s="30"/>
      <c r="Y171" s="30"/>
      <c r="Z171" s="30"/>
      <c r="AA171" s="30"/>
      <c r="AB171" s="30"/>
      <c r="AC171" s="30"/>
      <c r="AD171" s="30"/>
      <c r="AE171" s="30"/>
      <c r="AR171" s="146" t="s">
        <v>211</v>
      </c>
      <c r="AT171" s="146" t="s">
        <v>246</v>
      </c>
      <c r="AU171" s="146" t="s">
        <v>79</v>
      </c>
      <c r="AY171" s="18" t="s">
        <v>173</v>
      </c>
      <c r="BE171" s="147">
        <f>IF(N171="základní",J171,0)</f>
        <v>0</v>
      </c>
      <c r="BF171" s="147">
        <f>IF(N171="snížená",J171,0)</f>
        <v>0</v>
      </c>
      <c r="BG171" s="147">
        <f>IF(N171="zákl. přenesená",J171,0)</f>
        <v>0</v>
      </c>
      <c r="BH171" s="147">
        <f>IF(N171="sníž. přenesená",J171,0)</f>
        <v>0</v>
      </c>
      <c r="BI171" s="147">
        <f>IF(N171="nulová",J171,0)</f>
        <v>0</v>
      </c>
      <c r="BJ171" s="18" t="s">
        <v>76</v>
      </c>
      <c r="BK171" s="147">
        <f>ROUND(I171*H171,2)</f>
        <v>0</v>
      </c>
      <c r="BL171" s="18" t="s">
        <v>178</v>
      </c>
      <c r="BM171" s="146" t="s">
        <v>1257</v>
      </c>
    </row>
    <row r="172" spans="1:65" s="14" customFormat="1" ht="22.5">
      <c r="B172" s="158"/>
      <c r="D172" s="148" t="s">
        <v>181</v>
      </c>
      <c r="E172" s="159" t="s">
        <v>3</v>
      </c>
      <c r="F172" s="160" t="s">
        <v>258</v>
      </c>
      <c r="H172" s="161">
        <v>11.2</v>
      </c>
      <c r="L172" s="158"/>
      <c r="M172" s="162"/>
      <c r="N172" s="163"/>
      <c r="O172" s="163"/>
      <c r="P172" s="163"/>
      <c r="Q172" s="163"/>
      <c r="R172" s="163"/>
      <c r="S172" s="163"/>
      <c r="T172" s="164"/>
      <c r="AT172" s="159" t="s">
        <v>181</v>
      </c>
      <c r="AU172" s="159" t="s">
        <v>79</v>
      </c>
      <c r="AV172" s="14" t="s">
        <v>79</v>
      </c>
      <c r="AW172" s="14" t="s">
        <v>31</v>
      </c>
      <c r="AX172" s="14" t="s">
        <v>76</v>
      </c>
      <c r="AY172" s="159" t="s">
        <v>173</v>
      </c>
    </row>
    <row r="173" spans="1:65" s="2" customFormat="1" ht="16.5" customHeight="1">
      <c r="A173" s="30"/>
      <c r="B173" s="135"/>
      <c r="C173" s="136" t="s">
        <v>247</v>
      </c>
      <c r="D173" s="136" t="s">
        <v>175</v>
      </c>
      <c r="E173" s="137" t="s">
        <v>260</v>
      </c>
      <c r="F173" s="138" t="s">
        <v>261</v>
      </c>
      <c r="G173" s="139" t="s">
        <v>176</v>
      </c>
      <c r="H173" s="140">
        <v>40</v>
      </c>
      <c r="I173" s="141"/>
      <c r="J173" s="141">
        <f>ROUND(I173*H173,2)</f>
        <v>0</v>
      </c>
      <c r="K173" s="138" t="s">
        <v>177</v>
      </c>
      <c r="L173" s="31"/>
      <c r="M173" s="142" t="s">
        <v>3</v>
      </c>
      <c r="N173" s="143" t="s">
        <v>41</v>
      </c>
      <c r="O173" s="144">
        <v>1.2E-2</v>
      </c>
      <c r="P173" s="144">
        <f>O173*H173</f>
        <v>0.48</v>
      </c>
      <c r="Q173" s="144">
        <v>1.2727000000000001E-3</v>
      </c>
      <c r="R173" s="144">
        <f>Q173*H173</f>
        <v>5.0908000000000002E-2</v>
      </c>
      <c r="S173" s="144">
        <v>0</v>
      </c>
      <c r="T173" s="145">
        <f>S173*H173</f>
        <v>0</v>
      </c>
      <c r="U173" s="30"/>
      <c r="V173" s="30"/>
      <c r="W173" s="30"/>
      <c r="X173" s="30"/>
      <c r="Y173" s="30"/>
      <c r="Z173" s="30"/>
      <c r="AA173" s="30"/>
      <c r="AB173" s="30"/>
      <c r="AC173" s="30"/>
      <c r="AD173" s="30"/>
      <c r="AE173" s="30"/>
      <c r="AR173" s="146" t="s">
        <v>178</v>
      </c>
      <c r="AT173" s="146" t="s">
        <v>175</v>
      </c>
      <c r="AU173" s="146" t="s">
        <v>79</v>
      </c>
      <c r="AY173" s="18" t="s">
        <v>173</v>
      </c>
      <c r="BE173" s="147">
        <f>IF(N173="základní",J173,0)</f>
        <v>0</v>
      </c>
      <c r="BF173" s="147">
        <f>IF(N173="snížená",J173,0)</f>
        <v>0</v>
      </c>
      <c r="BG173" s="147">
        <f>IF(N173="zákl. přenesená",J173,0)</f>
        <v>0</v>
      </c>
      <c r="BH173" s="147">
        <f>IF(N173="sníž. přenesená",J173,0)</f>
        <v>0</v>
      </c>
      <c r="BI173" s="147">
        <f>IF(N173="nulová",J173,0)</f>
        <v>0</v>
      </c>
      <c r="BJ173" s="18" t="s">
        <v>76</v>
      </c>
      <c r="BK173" s="147">
        <f>ROUND(I173*H173,2)</f>
        <v>0</v>
      </c>
      <c r="BL173" s="18" t="s">
        <v>178</v>
      </c>
      <c r="BM173" s="146" t="s">
        <v>1258</v>
      </c>
    </row>
    <row r="174" spans="1:65" s="2" customFormat="1" ht="97.5">
      <c r="A174" s="30"/>
      <c r="B174" s="31"/>
      <c r="C174" s="30"/>
      <c r="D174" s="148" t="s">
        <v>179</v>
      </c>
      <c r="E174" s="30"/>
      <c r="F174" s="149" t="s">
        <v>262</v>
      </c>
      <c r="G174" s="30"/>
      <c r="H174" s="30"/>
      <c r="I174" s="30"/>
      <c r="J174" s="30"/>
      <c r="K174" s="30"/>
      <c r="L174" s="31"/>
      <c r="M174" s="150"/>
      <c r="N174" s="151"/>
      <c r="O174" s="51"/>
      <c r="P174" s="51"/>
      <c r="Q174" s="51"/>
      <c r="R174" s="51"/>
      <c r="S174" s="51"/>
      <c r="T174" s="52"/>
      <c r="U174" s="30"/>
      <c r="V174" s="30"/>
      <c r="W174" s="30"/>
      <c r="X174" s="30"/>
      <c r="Y174" s="30"/>
      <c r="Z174" s="30"/>
      <c r="AA174" s="30"/>
      <c r="AB174" s="30"/>
      <c r="AC174" s="30"/>
      <c r="AD174" s="30"/>
      <c r="AE174" s="30"/>
      <c r="AT174" s="18" t="s">
        <v>179</v>
      </c>
      <c r="AU174" s="18" t="s">
        <v>79</v>
      </c>
    </row>
    <row r="175" spans="1:65" s="14" customFormat="1">
      <c r="B175" s="158"/>
      <c r="D175" s="148" t="s">
        <v>181</v>
      </c>
      <c r="E175" s="159" t="s">
        <v>3</v>
      </c>
      <c r="F175" s="160" t="s">
        <v>1259</v>
      </c>
      <c r="H175" s="161">
        <v>40</v>
      </c>
      <c r="L175" s="158"/>
      <c r="M175" s="162"/>
      <c r="N175" s="163"/>
      <c r="O175" s="163"/>
      <c r="P175" s="163"/>
      <c r="Q175" s="163"/>
      <c r="R175" s="163"/>
      <c r="S175" s="163"/>
      <c r="T175" s="164"/>
      <c r="AT175" s="159" t="s">
        <v>181</v>
      </c>
      <c r="AU175" s="159" t="s">
        <v>79</v>
      </c>
      <c r="AV175" s="14" t="s">
        <v>79</v>
      </c>
      <c r="AW175" s="14" t="s">
        <v>31</v>
      </c>
      <c r="AX175" s="14" t="s">
        <v>76</v>
      </c>
      <c r="AY175" s="159" t="s">
        <v>173</v>
      </c>
    </row>
    <row r="176" spans="1:65" s="2" customFormat="1" ht="16.5" customHeight="1">
      <c r="A176" s="30"/>
      <c r="B176" s="135"/>
      <c r="C176" s="172" t="s">
        <v>250</v>
      </c>
      <c r="D176" s="172" t="s">
        <v>246</v>
      </c>
      <c r="E176" s="173" t="s">
        <v>265</v>
      </c>
      <c r="F176" s="174" t="s">
        <v>266</v>
      </c>
      <c r="G176" s="175" t="s">
        <v>267</v>
      </c>
      <c r="H176" s="176">
        <v>1</v>
      </c>
      <c r="I176" s="177"/>
      <c r="J176" s="177">
        <f>ROUND(I176*H176,2)</f>
        <v>0</v>
      </c>
      <c r="K176" s="174" t="s">
        <v>177</v>
      </c>
      <c r="L176" s="178"/>
      <c r="M176" s="179" t="s">
        <v>3</v>
      </c>
      <c r="N176" s="180" t="s">
        <v>41</v>
      </c>
      <c r="O176" s="144">
        <v>0</v>
      </c>
      <c r="P176" s="144">
        <f>O176*H176</f>
        <v>0</v>
      </c>
      <c r="Q176" s="144">
        <v>1E-3</v>
      </c>
      <c r="R176" s="144">
        <f>Q176*H176</f>
        <v>1E-3</v>
      </c>
      <c r="S176" s="144">
        <v>0</v>
      </c>
      <c r="T176" s="145">
        <f>S176*H176</f>
        <v>0</v>
      </c>
      <c r="U176" s="30"/>
      <c r="V176" s="30"/>
      <c r="W176" s="30"/>
      <c r="X176" s="30"/>
      <c r="Y176" s="30"/>
      <c r="Z176" s="30"/>
      <c r="AA176" s="30"/>
      <c r="AB176" s="30"/>
      <c r="AC176" s="30"/>
      <c r="AD176" s="30"/>
      <c r="AE176" s="30"/>
      <c r="AR176" s="146" t="s">
        <v>211</v>
      </c>
      <c r="AT176" s="146" t="s">
        <v>246</v>
      </c>
      <c r="AU176" s="146" t="s">
        <v>79</v>
      </c>
      <c r="AY176" s="18" t="s">
        <v>173</v>
      </c>
      <c r="BE176" s="147">
        <f>IF(N176="základní",J176,0)</f>
        <v>0</v>
      </c>
      <c r="BF176" s="147">
        <f>IF(N176="snížená",J176,0)</f>
        <v>0</v>
      </c>
      <c r="BG176" s="147">
        <f>IF(N176="zákl. přenesená",J176,0)</f>
        <v>0</v>
      </c>
      <c r="BH176" s="147">
        <f>IF(N176="sníž. přenesená",J176,0)</f>
        <v>0</v>
      </c>
      <c r="BI176" s="147">
        <f>IF(N176="nulová",J176,0)</f>
        <v>0</v>
      </c>
      <c r="BJ176" s="18" t="s">
        <v>76</v>
      </c>
      <c r="BK176" s="147">
        <f>ROUND(I176*H176,2)</f>
        <v>0</v>
      </c>
      <c r="BL176" s="18" t="s">
        <v>178</v>
      </c>
      <c r="BM176" s="146" t="s">
        <v>1260</v>
      </c>
    </row>
    <row r="177" spans="1:65" s="14" customFormat="1">
      <c r="B177" s="158"/>
      <c r="D177" s="148" t="s">
        <v>181</v>
      </c>
      <c r="F177" s="160" t="s">
        <v>268</v>
      </c>
      <c r="H177" s="161">
        <v>1</v>
      </c>
      <c r="L177" s="158"/>
      <c r="M177" s="162"/>
      <c r="N177" s="163"/>
      <c r="O177" s="163"/>
      <c r="P177" s="163"/>
      <c r="Q177" s="163"/>
      <c r="R177" s="163"/>
      <c r="S177" s="163"/>
      <c r="T177" s="164"/>
      <c r="AT177" s="159" t="s">
        <v>181</v>
      </c>
      <c r="AU177" s="159" t="s">
        <v>79</v>
      </c>
      <c r="AV177" s="14" t="s">
        <v>79</v>
      </c>
      <c r="AW177" s="14" t="s">
        <v>4</v>
      </c>
      <c r="AX177" s="14" t="s">
        <v>76</v>
      </c>
      <c r="AY177" s="159" t="s">
        <v>173</v>
      </c>
    </row>
    <row r="178" spans="1:65" s="12" customFormat="1" ht="22.9" customHeight="1">
      <c r="B178" s="123"/>
      <c r="D178" s="124" t="s">
        <v>69</v>
      </c>
      <c r="E178" s="133" t="s">
        <v>79</v>
      </c>
      <c r="F178" s="133" t="s">
        <v>269</v>
      </c>
      <c r="J178" s="134">
        <f>BK178</f>
        <v>0</v>
      </c>
      <c r="L178" s="123"/>
      <c r="M178" s="127"/>
      <c r="N178" s="128"/>
      <c r="O178" s="128"/>
      <c r="P178" s="129">
        <f>SUM(P179:P203)</f>
        <v>23.955580999999999</v>
      </c>
      <c r="Q178" s="128"/>
      <c r="R178" s="129">
        <f>SUM(R179:R203)</f>
        <v>0.2689659217</v>
      </c>
      <c r="S178" s="128"/>
      <c r="T178" s="130">
        <f>SUM(T179:T203)</f>
        <v>0</v>
      </c>
      <c r="AR178" s="124" t="s">
        <v>76</v>
      </c>
      <c r="AT178" s="131" t="s">
        <v>69</v>
      </c>
      <c r="AU178" s="131" t="s">
        <v>76</v>
      </c>
      <c r="AY178" s="124" t="s">
        <v>173</v>
      </c>
      <c r="BK178" s="132">
        <f>SUM(BK179:BK203)</f>
        <v>0</v>
      </c>
    </row>
    <row r="179" spans="1:65" s="2" customFormat="1" ht="21.75" customHeight="1">
      <c r="A179" s="30"/>
      <c r="B179" s="135"/>
      <c r="C179" s="136" t="s">
        <v>251</v>
      </c>
      <c r="D179" s="136" t="s">
        <v>175</v>
      </c>
      <c r="E179" s="137" t="s">
        <v>618</v>
      </c>
      <c r="F179" s="138" t="s">
        <v>619</v>
      </c>
      <c r="G179" s="139" t="s">
        <v>200</v>
      </c>
      <c r="H179" s="140">
        <v>12.093999999999999</v>
      </c>
      <c r="I179" s="141"/>
      <c r="J179" s="141">
        <f>ROUND(I179*H179,2)</f>
        <v>0</v>
      </c>
      <c r="K179" s="138" t="s">
        <v>177</v>
      </c>
      <c r="L179" s="31"/>
      <c r="M179" s="142" t="s">
        <v>3</v>
      </c>
      <c r="N179" s="143" t="s">
        <v>41</v>
      </c>
      <c r="O179" s="144">
        <v>0.81</v>
      </c>
      <c r="P179" s="144">
        <f>O179*H179</f>
        <v>9.7961399999999994</v>
      </c>
      <c r="Q179" s="144">
        <v>0</v>
      </c>
      <c r="R179" s="144">
        <f>Q179*H179</f>
        <v>0</v>
      </c>
      <c r="S179" s="144">
        <v>0</v>
      </c>
      <c r="T179" s="145">
        <f>S179*H179</f>
        <v>0</v>
      </c>
      <c r="U179" s="30"/>
      <c r="V179" s="30"/>
      <c r="W179" s="30"/>
      <c r="X179" s="30"/>
      <c r="Y179" s="30"/>
      <c r="Z179" s="30"/>
      <c r="AA179" s="30"/>
      <c r="AB179" s="30"/>
      <c r="AC179" s="30"/>
      <c r="AD179" s="30"/>
      <c r="AE179" s="30"/>
      <c r="AR179" s="146" t="s">
        <v>178</v>
      </c>
      <c r="AT179" s="146" t="s">
        <v>175</v>
      </c>
      <c r="AU179" s="146" t="s">
        <v>79</v>
      </c>
      <c r="AY179" s="18" t="s">
        <v>173</v>
      </c>
      <c r="BE179" s="147">
        <f>IF(N179="základní",J179,0)</f>
        <v>0</v>
      </c>
      <c r="BF179" s="147">
        <f>IF(N179="snížená",J179,0)</f>
        <v>0</v>
      </c>
      <c r="BG179" s="147">
        <f>IF(N179="zákl. přenesená",J179,0)</f>
        <v>0</v>
      </c>
      <c r="BH179" s="147">
        <f>IF(N179="sníž. přenesená",J179,0)</f>
        <v>0</v>
      </c>
      <c r="BI179" s="147">
        <f>IF(N179="nulová",J179,0)</f>
        <v>0</v>
      </c>
      <c r="BJ179" s="18" t="s">
        <v>76</v>
      </c>
      <c r="BK179" s="147">
        <f>ROUND(I179*H179,2)</f>
        <v>0</v>
      </c>
      <c r="BL179" s="18" t="s">
        <v>178</v>
      </c>
      <c r="BM179" s="146" t="s">
        <v>1261</v>
      </c>
    </row>
    <row r="180" spans="1:65" s="2" customFormat="1" ht="126.75">
      <c r="A180" s="30"/>
      <c r="B180" s="31"/>
      <c r="C180" s="30"/>
      <c r="D180" s="148" t="s">
        <v>179</v>
      </c>
      <c r="E180" s="30"/>
      <c r="F180" s="149" t="s">
        <v>621</v>
      </c>
      <c r="G180" s="30"/>
      <c r="H180" s="30"/>
      <c r="I180" s="30"/>
      <c r="J180" s="30"/>
      <c r="K180" s="30"/>
      <c r="L180" s="31"/>
      <c r="M180" s="150"/>
      <c r="N180" s="151"/>
      <c r="O180" s="51"/>
      <c r="P180" s="51"/>
      <c r="Q180" s="51"/>
      <c r="R180" s="51"/>
      <c r="S180" s="51"/>
      <c r="T180" s="52"/>
      <c r="U180" s="30"/>
      <c r="V180" s="30"/>
      <c r="W180" s="30"/>
      <c r="X180" s="30"/>
      <c r="Y180" s="30"/>
      <c r="Z180" s="30"/>
      <c r="AA180" s="30"/>
      <c r="AB180" s="30"/>
      <c r="AC180" s="30"/>
      <c r="AD180" s="30"/>
      <c r="AE180" s="30"/>
      <c r="AT180" s="18" t="s">
        <v>179</v>
      </c>
      <c r="AU180" s="18" t="s">
        <v>79</v>
      </c>
    </row>
    <row r="181" spans="1:65" s="13" customFormat="1">
      <c r="B181" s="152"/>
      <c r="D181" s="148" t="s">
        <v>181</v>
      </c>
      <c r="E181" s="153" t="s">
        <v>3</v>
      </c>
      <c r="F181" s="154" t="s">
        <v>640</v>
      </c>
      <c r="H181" s="153" t="s">
        <v>3</v>
      </c>
      <c r="L181" s="152"/>
      <c r="M181" s="155"/>
      <c r="N181" s="156"/>
      <c r="O181" s="156"/>
      <c r="P181" s="156"/>
      <c r="Q181" s="156"/>
      <c r="R181" s="156"/>
      <c r="S181" s="156"/>
      <c r="T181" s="157"/>
      <c r="AT181" s="153" t="s">
        <v>181</v>
      </c>
      <c r="AU181" s="153" t="s">
        <v>79</v>
      </c>
      <c r="AV181" s="13" t="s">
        <v>76</v>
      </c>
      <c r="AW181" s="13" t="s">
        <v>31</v>
      </c>
      <c r="AX181" s="13" t="s">
        <v>70</v>
      </c>
      <c r="AY181" s="153" t="s">
        <v>173</v>
      </c>
    </row>
    <row r="182" spans="1:65" s="14" customFormat="1">
      <c r="B182" s="158"/>
      <c r="D182" s="148" t="s">
        <v>181</v>
      </c>
      <c r="E182" s="159" t="s">
        <v>3</v>
      </c>
      <c r="F182" s="160" t="s">
        <v>1262</v>
      </c>
      <c r="H182" s="161">
        <v>9.2080000000000002</v>
      </c>
      <c r="L182" s="158"/>
      <c r="M182" s="162"/>
      <c r="N182" s="163"/>
      <c r="O182" s="163"/>
      <c r="P182" s="163"/>
      <c r="Q182" s="163"/>
      <c r="R182" s="163"/>
      <c r="S182" s="163"/>
      <c r="T182" s="164"/>
      <c r="AT182" s="159" t="s">
        <v>181</v>
      </c>
      <c r="AU182" s="159" t="s">
        <v>79</v>
      </c>
      <c r="AV182" s="14" t="s">
        <v>79</v>
      </c>
      <c r="AW182" s="14" t="s">
        <v>31</v>
      </c>
      <c r="AX182" s="14" t="s">
        <v>70</v>
      </c>
      <c r="AY182" s="159" t="s">
        <v>173</v>
      </c>
    </row>
    <row r="183" spans="1:65" s="14" customFormat="1">
      <c r="B183" s="158"/>
      <c r="D183" s="148" t="s">
        <v>181</v>
      </c>
      <c r="E183" s="159" t="s">
        <v>3</v>
      </c>
      <c r="F183" s="160" t="s">
        <v>1263</v>
      </c>
      <c r="H183" s="161">
        <v>2.8860000000000001</v>
      </c>
      <c r="L183" s="158"/>
      <c r="M183" s="162"/>
      <c r="N183" s="163"/>
      <c r="O183" s="163"/>
      <c r="P183" s="163"/>
      <c r="Q183" s="163"/>
      <c r="R183" s="163"/>
      <c r="S183" s="163"/>
      <c r="T183" s="164"/>
      <c r="AT183" s="159" t="s">
        <v>181</v>
      </c>
      <c r="AU183" s="159" t="s">
        <v>79</v>
      </c>
      <c r="AV183" s="14" t="s">
        <v>79</v>
      </c>
      <c r="AW183" s="14" t="s">
        <v>31</v>
      </c>
      <c r="AX183" s="14" t="s">
        <v>70</v>
      </c>
      <c r="AY183" s="159" t="s">
        <v>173</v>
      </c>
    </row>
    <row r="184" spans="1:65" s="15" customFormat="1">
      <c r="B184" s="165"/>
      <c r="D184" s="148" t="s">
        <v>181</v>
      </c>
      <c r="E184" s="166" t="s">
        <v>3</v>
      </c>
      <c r="F184" s="167" t="s">
        <v>188</v>
      </c>
      <c r="H184" s="168">
        <v>12.093999999999999</v>
      </c>
      <c r="L184" s="165"/>
      <c r="M184" s="169"/>
      <c r="N184" s="170"/>
      <c r="O184" s="170"/>
      <c r="P184" s="170"/>
      <c r="Q184" s="170"/>
      <c r="R184" s="170"/>
      <c r="S184" s="170"/>
      <c r="T184" s="171"/>
      <c r="AT184" s="166" t="s">
        <v>181</v>
      </c>
      <c r="AU184" s="166" t="s">
        <v>79</v>
      </c>
      <c r="AV184" s="15" t="s">
        <v>178</v>
      </c>
      <c r="AW184" s="15" t="s">
        <v>31</v>
      </c>
      <c r="AX184" s="15" t="s">
        <v>76</v>
      </c>
      <c r="AY184" s="166" t="s">
        <v>173</v>
      </c>
    </row>
    <row r="185" spans="1:65" s="2" customFormat="1" ht="16.5" customHeight="1">
      <c r="A185" s="30"/>
      <c r="B185" s="135"/>
      <c r="C185" s="136" t="s">
        <v>252</v>
      </c>
      <c r="D185" s="136" t="s">
        <v>175</v>
      </c>
      <c r="E185" s="137" t="s">
        <v>276</v>
      </c>
      <c r="F185" s="138" t="s">
        <v>277</v>
      </c>
      <c r="G185" s="139" t="s">
        <v>176</v>
      </c>
      <c r="H185" s="140">
        <v>18.581</v>
      </c>
      <c r="I185" s="141"/>
      <c r="J185" s="141">
        <f>ROUND(I185*H185,2)</f>
        <v>0</v>
      </c>
      <c r="K185" s="138" t="s">
        <v>177</v>
      </c>
      <c r="L185" s="31"/>
      <c r="M185" s="142" t="s">
        <v>3</v>
      </c>
      <c r="N185" s="143" t="s">
        <v>41</v>
      </c>
      <c r="O185" s="144">
        <v>0.39700000000000002</v>
      </c>
      <c r="P185" s="144">
        <f>O185*H185</f>
        <v>7.3766569999999998</v>
      </c>
      <c r="Q185" s="144">
        <v>1.4357E-3</v>
      </c>
      <c r="R185" s="144">
        <f>Q185*H185</f>
        <v>2.6676741699999999E-2</v>
      </c>
      <c r="S185" s="144">
        <v>0</v>
      </c>
      <c r="T185" s="145">
        <f>S185*H185</f>
        <v>0</v>
      </c>
      <c r="U185" s="30"/>
      <c r="V185" s="30"/>
      <c r="W185" s="30"/>
      <c r="X185" s="30"/>
      <c r="Y185" s="30"/>
      <c r="Z185" s="30"/>
      <c r="AA185" s="30"/>
      <c r="AB185" s="30"/>
      <c r="AC185" s="30"/>
      <c r="AD185" s="30"/>
      <c r="AE185" s="30"/>
      <c r="AR185" s="146" t="s">
        <v>178</v>
      </c>
      <c r="AT185" s="146" t="s">
        <v>175</v>
      </c>
      <c r="AU185" s="146" t="s">
        <v>79</v>
      </c>
      <c r="AY185" s="18" t="s">
        <v>173</v>
      </c>
      <c r="BE185" s="147">
        <f>IF(N185="základní",J185,0)</f>
        <v>0</v>
      </c>
      <c r="BF185" s="147">
        <f>IF(N185="snížená",J185,0)</f>
        <v>0</v>
      </c>
      <c r="BG185" s="147">
        <f>IF(N185="zákl. přenesená",J185,0)</f>
        <v>0</v>
      </c>
      <c r="BH185" s="147">
        <f>IF(N185="sníž. přenesená",J185,0)</f>
        <v>0</v>
      </c>
      <c r="BI185" s="147">
        <f>IF(N185="nulová",J185,0)</f>
        <v>0</v>
      </c>
      <c r="BJ185" s="18" t="s">
        <v>76</v>
      </c>
      <c r="BK185" s="147">
        <f>ROUND(I185*H185,2)</f>
        <v>0</v>
      </c>
      <c r="BL185" s="18" t="s">
        <v>178</v>
      </c>
      <c r="BM185" s="146" t="s">
        <v>1264</v>
      </c>
    </row>
    <row r="186" spans="1:65" s="2" customFormat="1" ht="126.75">
      <c r="A186" s="30"/>
      <c r="B186" s="31"/>
      <c r="C186" s="30"/>
      <c r="D186" s="148" t="s">
        <v>179</v>
      </c>
      <c r="E186" s="30"/>
      <c r="F186" s="149" t="s">
        <v>278</v>
      </c>
      <c r="G186" s="30"/>
      <c r="H186" s="30"/>
      <c r="I186" s="30"/>
      <c r="J186" s="30"/>
      <c r="K186" s="30"/>
      <c r="L186" s="31"/>
      <c r="M186" s="150"/>
      <c r="N186" s="151"/>
      <c r="O186" s="51"/>
      <c r="P186" s="51"/>
      <c r="Q186" s="51"/>
      <c r="R186" s="51"/>
      <c r="S186" s="51"/>
      <c r="T186" s="52"/>
      <c r="U186" s="30"/>
      <c r="V186" s="30"/>
      <c r="W186" s="30"/>
      <c r="X186" s="30"/>
      <c r="Y186" s="30"/>
      <c r="Z186" s="30"/>
      <c r="AA186" s="30"/>
      <c r="AB186" s="30"/>
      <c r="AC186" s="30"/>
      <c r="AD186" s="30"/>
      <c r="AE186" s="30"/>
      <c r="AT186" s="18" t="s">
        <v>179</v>
      </c>
      <c r="AU186" s="18" t="s">
        <v>79</v>
      </c>
    </row>
    <row r="187" spans="1:65" s="13" customFormat="1">
      <c r="B187" s="152"/>
      <c r="D187" s="148" t="s">
        <v>181</v>
      </c>
      <c r="E187" s="153" t="s">
        <v>3</v>
      </c>
      <c r="F187" s="154" t="s">
        <v>279</v>
      </c>
      <c r="H187" s="153" t="s">
        <v>3</v>
      </c>
      <c r="L187" s="152"/>
      <c r="M187" s="155"/>
      <c r="N187" s="156"/>
      <c r="O187" s="156"/>
      <c r="P187" s="156"/>
      <c r="Q187" s="156"/>
      <c r="R187" s="156"/>
      <c r="S187" s="156"/>
      <c r="T187" s="157"/>
      <c r="AT187" s="153" t="s">
        <v>181</v>
      </c>
      <c r="AU187" s="153" t="s">
        <v>79</v>
      </c>
      <c r="AV187" s="13" t="s">
        <v>76</v>
      </c>
      <c r="AW187" s="13" t="s">
        <v>31</v>
      </c>
      <c r="AX187" s="13" t="s">
        <v>70</v>
      </c>
      <c r="AY187" s="153" t="s">
        <v>173</v>
      </c>
    </row>
    <row r="188" spans="1:65" s="14" customFormat="1">
      <c r="B188" s="158"/>
      <c r="D188" s="148" t="s">
        <v>181</v>
      </c>
      <c r="E188" s="159" t="s">
        <v>3</v>
      </c>
      <c r="F188" s="160" t="s">
        <v>1265</v>
      </c>
      <c r="H188" s="161">
        <v>3.181</v>
      </c>
      <c r="L188" s="158"/>
      <c r="M188" s="162"/>
      <c r="N188" s="163"/>
      <c r="O188" s="163"/>
      <c r="P188" s="163"/>
      <c r="Q188" s="163"/>
      <c r="R188" s="163"/>
      <c r="S188" s="163"/>
      <c r="T188" s="164"/>
      <c r="AT188" s="159" t="s">
        <v>181</v>
      </c>
      <c r="AU188" s="159" t="s">
        <v>79</v>
      </c>
      <c r="AV188" s="14" t="s">
        <v>79</v>
      </c>
      <c r="AW188" s="14" t="s">
        <v>31</v>
      </c>
      <c r="AX188" s="14" t="s">
        <v>70</v>
      </c>
      <c r="AY188" s="159" t="s">
        <v>173</v>
      </c>
    </row>
    <row r="189" spans="1:65" s="14" customFormat="1" ht="22.5">
      <c r="B189" s="158"/>
      <c r="D189" s="148" t="s">
        <v>181</v>
      </c>
      <c r="E189" s="159" t="s">
        <v>3</v>
      </c>
      <c r="F189" s="160" t="s">
        <v>1266</v>
      </c>
      <c r="H189" s="161">
        <v>15.4</v>
      </c>
      <c r="L189" s="158"/>
      <c r="M189" s="162"/>
      <c r="N189" s="163"/>
      <c r="O189" s="163"/>
      <c r="P189" s="163"/>
      <c r="Q189" s="163"/>
      <c r="R189" s="163"/>
      <c r="S189" s="163"/>
      <c r="T189" s="164"/>
      <c r="AT189" s="159" t="s">
        <v>181</v>
      </c>
      <c r="AU189" s="159" t="s">
        <v>79</v>
      </c>
      <c r="AV189" s="14" t="s">
        <v>79</v>
      </c>
      <c r="AW189" s="14" t="s">
        <v>31</v>
      </c>
      <c r="AX189" s="14" t="s">
        <v>70</v>
      </c>
      <c r="AY189" s="159" t="s">
        <v>173</v>
      </c>
    </row>
    <row r="190" spans="1:65" s="15" customFormat="1">
      <c r="B190" s="165"/>
      <c r="D190" s="148" t="s">
        <v>181</v>
      </c>
      <c r="E190" s="166" t="s">
        <v>3</v>
      </c>
      <c r="F190" s="167" t="s">
        <v>188</v>
      </c>
      <c r="H190" s="168">
        <v>18.581</v>
      </c>
      <c r="L190" s="165"/>
      <c r="M190" s="169"/>
      <c r="N190" s="170"/>
      <c r="O190" s="170"/>
      <c r="P190" s="170"/>
      <c r="Q190" s="170"/>
      <c r="R190" s="170"/>
      <c r="S190" s="170"/>
      <c r="T190" s="171"/>
      <c r="AT190" s="166" t="s">
        <v>181</v>
      </c>
      <c r="AU190" s="166" t="s">
        <v>79</v>
      </c>
      <c r="AV190" s="15" t="s">
        <v>178</v>
      </c>
      <c r="AW190" s="15" t="s">
        <v>31</v>
      </c>
      <c r="AX190" s="15" t="s">
        <v>76</v>
      </c>
      <c r="AY190" s="166" t="s">
        <v>173</v>
      </c>
    </row>
    <row r="191" spans="1:65" s="2" customFormat="1" ht="21.75" customHeight="1">
      <c r="A191" s="30"/>
      <c r="B191" s="135"/>
      <c r="C191" s="136" t="s">
        <v>8</v>
      </c>
      <c r="D191" s="136" t="s">
        <v>175</v>
      </c>
      <c r="E191" s="137" t="s">
        <v>281</v>
      </c>
      <c r="F191" s="138" t="s">
        <v>282</v>
      </c>
      <c r="G191" s="139" t="s">
        <v>176</v>
      </c>
      <c r="H191" s="140">
        <v>18.581</v>
      </c>
      <c r="I191" s="141"/>
      <c r="J191" s="141">
        <f>ROUND(I191*H191,2)</f>
        <v>0</v>
      </c>
      <c r="K191" s="138" t="s">
        <v>177</v>
      </c>
      <c r="L191" s="31"/>
      <c r="M191" s="142" t="s">
        <v>3</v>
      </c>
      <c r="N191" s="143" t="s">
        <v>41</v>
      </c>
      <c r="O191" s="144">
        <v>0.14399999999999999</v>
      </c>
      <c r="P191" s="144">
        <f>O191*H191</f>
        <v>2.6756639999999998</v>
      </c>
      <c r="Q191" s="144">
        <v>3.6000000000000001E-5</v>
      </c>
      <c r="R191" s="144">
        <f>Q191*H191</f>
        <v>6.6891599999999998E-4</v>
      </c>
      <c r="S191" s="144">
        <v>0</v>
      </c>
      <c r="T191" s="145">
        <f>S191*H191</f>
        <v>0</v>
      </c>
      <c r="U191" s="30"/>
      <c r="V191" s="30"/>
      <c r="W191" s="30"/>
      <c r="X191" s="30"/>
      <c r="Y191" s="30"/>
      <c r="Z191" s="30"/>
      <c r="AA191" s="30"/>
      <c r="AB191" s="30"/>
      <c r="AC191" s="30"/>
      <c r="AD191" s="30"/>
      <c r="AE191" s="30"/>
      <c r="AR191" s="146" t="s">
        <v>178</v>
      </c>
      <c r="AT191" s="146" t="s">
        <v>175</v>
      </c>
      <c r="AU191" s="146" t="s">
        <v>79</v>
      </c>
      <c r="AY191" s="18" t="s">
        <v>173</v>
      </c>
      <c r="BE191" s="147">
        <f>IF(N191="základní",J191,0)</f>
        <v>0</v>
      </c>
      <c r="BF191" s="147">
        <f>IF(N191="snížená",J191,0)</f>
        <v>0</v>
      </c>
      <c r="BG191" s="147">
        <f>IF(N191="zákl. přenesená",J191,0)</f>
        <v>0</v>
      </c>
      <c r="BH191" s="147">
        <f>IF(N191="sníž. přenesená",J191,0)</f>
        <v>0</v>
      </c>
      <c r="BI191" s="147">
        <f>IF(N191="nulová",J191,0)</f>
        <v>0</v>
      </c>
      <c r="BJ191" s="18" t="s">
        <v>76</v>
      </c>
      <c r="BK191" s="147">
        <f>ROUND(I191*H191,2)</f>
        <v>0</v>
      </c>
      <c r="BL191" s="18" t="s">
        <v>178</v>
      </c>
      <c r="BM191" s="146" t="s">
        <v>1267</v>
      </c>
    </row>
    <row r="192" spans="1:65" s="2" customFormat="1" ht="126.75">
      <c r="A192" s="30"/>
      <c r="B192" s="31"/>
      <c r="C192" s="30"/>
      <c r="D192" s="148" t="s">
        <v>179</v>
      </c>
      <c r="E192" s="30"/>
      <c r="F192" s="149" t="s">
        <v>278</v>
      </c>
      <c r="G192" s="30"/>
      <c r="H192" s="30"/>
      <c r="I192" s="30"/>
      <c r="J192" s="30"/>
      <c r="K192" s="30"/>
      <c r="L192" s="31"/>
      <c r="M192" s="150"/>
      <c r="N192" s="151"/>
      <c r="O192" s="51"/>
      <c r="P192" s="51"/>
      <c r="Q192" s="51"/>
      <c r="R192" s="51"/>
      <c r="S192" s="51"/>
      <c r="T192" s="52"/>
      <c r="U192" s="30"/>
      <c r="V192" s="30"/>
      <c r="W192" s="30"/>
      <c r="X192" s="30"/>
      <c r="Y192" s="30"/>
      <c r="Z192" s="30"/>
      <c r="AA192" s="30"/>
      <c r="AB192" s="30"/>
      <c r="AC192" s="30"/>
      <c r="AD192" s="30"/>
      <c r="AE192" s="30"/>
      <c r="AT192" s="18" t="s">
        <v>179</v>
      </c>
      <c r="AU192" s="18" t="s">
        <v>79</v>
      </c>
    </row>
    <row r="193" spans="1:65" s="14" customFormat="1">
      <c r="B193" s="158"/>
      <c r="D193" s="148" t="s">
        <v>181</v>
      </c>
      <c r="E193" s="159" t="s">
        <v>3</v>
      </c>
      <c r="F193" s="160" t="s">
        <v>1268</v>
      </c>
      <c r="H193" s="161">
        <v>18.581</v>
      </c>
      <c r="L193" s="158"/>
      <c r="M193" s="162"/>
      <c r="N193" s="163"/>
      <c r="O193" s="163"/>
      <c r="P193" s="163"/>
      <c r="Q193" s="163"/>
      <c r="R193" s="163"/>
      <c r="S193" s="163"/>
      <c r="T193" s="164"/>
      <c r="AT193" s="159" t="s">
        <v>181</v>
      </c>
      <c r="AU193" s="159" t="s">
        <v>79</v>
      </c>
      <c r="AV193" s="14" t="s">
        <v>79</v>
      </c>
      <c r="AW193" s="14" t="s">
        <v>31</v>
      </c>
      <c r="AX193" s="14" t="s">
        <v>76</v>
      </c>
      <c r="AY193" s="159" t="s">
        <v>173</v>
      </c>
    </row>
    <row r="194" spans="1:65" s="2" customFormat="1" ht="21.75" customHeight="1">
      <c r="A194" s="30"/>
      <c r="B194" s="135"/>
      <c r="C194" s="136" t="s">
        <v>259</v>
      </c>
      <c r="D194" s="136" t="s">
        <v>175</v>
      </c>
      <c r="E194" s="137" t="s">
        <v>284</v>
      </c>
      <c r="F194" s="138" t="s">
        <v>285</v>
      </c>
      <c r="G194" s="139" t="s">
        <v>239</v>
      </c>
      <c r="H194" s="140">
        <v>0.22800000000000001</v>
      </c>
      <c r="I194" s="141"/>
      <c r="J194" s="141">
        <f>ROUND(I194*H194,2)</f>
        <v>0</v>
      </c>
      <c r="K194" s="138" t="s">
        <v>177</v>
      </c>
      <c r="L194" s="31"/>
      <c r="M194" s="142" t="s">
        <v>3</v>
      </c>
      <c r="N194" s="143" t="s">
        <v>41</v>
      </c>
      <c r="O194" s="144">
        <v>13.507999999999999</v>
      </c>
      <c r="P194" s="144">
        <f>O194*H194</f>
        <v>3.0798239999999999</v>
      </c>
      <c r="Q194" s="144">
        <v>1.0597380000000001</v>
      </c>
      <c r="R194" s="144">
        <f>Q194*H194</f>
        <v>0.24162026400000003</v>
      </c>
      <c r="S194" s="144">
        <v>0</v>
      </c>
      <c r="T194" s="145">
        <f>S194*H194</f>
        <v>0</v>
      </c>
      <c r="U194" s="30"/>
      <c r="V194" s="30"/>
      <c r="W194" s="30"/>
      <c r="X194" s="30"/>
      <c r="Y194" s="30"/>
      <c r="Z194" s="30"/>
      <c r="AA194" s="30"/>
      <c r="AB194" s="30"/>
      <c r="AC194" s="30"/>
      <c r="AD194" s="30"/>
      <c r="AE194" s="30"/>
      <c r="AR194" s="146" t="s">
        <v>178</v>
      </c>
      <c r="AT194" s="146" t="s">
        <v>175</v>
      </c>
      <c r="AU194" s="146" t="s">
        <v>79</v>
      </c>
      <c r="AY194" s="18" t="s">
        <v>173</v>
      </c>
      <c r="BE194" s="147">
        <f>IF(N194="základní",J194,0)</f>
        <v>0</v>
      </c>
      <c r="BF194" s="147">
        <f>IF(N194="snížená",J194,0)</f>
        <v>0</v>
      </c>
      <c r="BG194" s="147">
        <f>IF(N194="zákl. přenesená",J194,0)</f>
        <v>0</v>
      </c>
      <c r="BH194" s="147">
        <f>IF(N194="sníž. přenesená",J194,0)</f>
        <v>0</v>
      </c>
      <c r="BI194" s="147">
        <f>IF(N194="nulová",J194,0)</f>
        <v>0</v>
      </c>
      <c r="BJ194" s="18" t="s">
        <v>76</v>
      </c>
      <c r="BK194" s="147">
        <f>ROUND(I194*H194,2)</f>
        <v>0</v>
      </c>
      <c r="BL194" s="18" t="s">
        <v>178</v>
      </c>
      <c r="BM194" s="146" t="s">
        <v>1269</v>
      </c>
    </row>
    <row r="195" spans="1:65" s="2" customFormat="1" ht="107.25">
      <c r="A195" s="30"/>
      <c r="B195" s="31"/>
      <c r="C195" s="30"/>
      <c r="D195" s="148" t="s">
        <v>179</v>
      </c>
      <c r="E195" s="30"/>
      <c r="F195" s="149" t="s">
        <v>286</v>
      </c>
      <c r="G195" s="30"/>
      <c r="H195" s="30"/>
      <c r="I195" s="30"/>
      <c r="J195" s="30"/>
      <c r="K195" s="30"/>
      <c r="L195" s="31"/>
      <c r="M195" s="150"/>
      <c r="N195" s="151"/>
      <c r="O195" s="51"/>
      <c r="P195" s="51"/>
      <c r="Q195" s="51"/>
      <c r="R195" s="51"/>
      <c r="S195" s="51"/>
      <c r="T195" s="52"/>
      <c r="U195" s="30"/>
      <c r="V195" s="30"/>
      <c r="W195" s="30"/>
      <c r="X195" s="30"/>
      <c r="Y195" s="30"/>
      <c r="Z195" s="30"/>
      <c r="AA195" s="30"/>
      <c r="AB195" s="30"/>
      <c r="AC195" s="30"/>
      <c r="AD195" s="30"/>
      <c r="AE195" s="30"/>
      <c r="AT195" s="18" t="s">
        <v>179</v>
      </c>
      <c r="AU195" s="18" t="s">
        <v>79</v>
      </c>
    </row>
    <row r="196" spans="1:65" s="13" customFormat="1">
      <c r="B196" s="152"/>
      <c r="D196" s="148" t="s">
        <v>181</v>
      </c>
      <c r="E196" s="153" t="s">
        <v>3</v>
      </c>
      <c r="F196" s="154" t="s">
        <v>1077</v>
      </c>
      <c r="H196" s="153" t="s">
        <v>3</v>
      </c>
      <c r="L196" s="152"/>
      <c r="M196" s="155"/>
      <c r="N196" s="156"/>
      <c r="O196" s="156"/>
      <c r="P196" s="156"/>
      <c r="Q196" s="156"/>
      <c r="R196" s="156"/>
      <c r="S196" s="156"/>
      <c r="T196" s="157"/>
      <c r="AT196" s="153" t="s">
        <v>181</v>
      </c>
      <c r="AU196" s="153" t="s">
        <v>79</v>
      </c>
      <c r="AV196" s="13" t="s">
        <v>76</v>
      </c>
      <c r="AW196" s="13" t="s">
        <v>31</v>
      </c>
      <c r="AX196" s="13" t="s">
        <v>70</v>
      </c>
      <c r="AY196" s="153" t="s">
        <v>173</v>
      </c>
    </row>
    <row r="197" spans="1:65" s="14" customFormat="1">
      <c r="B197" s="158"/>
      <c r="D197" s="148" t="s">
        <v>181</v>
      </c>
      <c r="E197" s="159" t="s">
        <v>3</v>
      </c>
      <c r="F197" s="160" t="s">
        <v>1270</v>
      </c>
      <c r="H197" s="161">
        <v>0.22800000000000001</v>
      </c>
      <c r="L197" s="158"/>
      <c r="M197" s="162"/>
      <c r="N197" s="163"/>
      <c r="O197" s="163"/>
      <c r="P197" s="163"/>
      <c r="Q197" s="163"/>
      <c r="R197" s="163"/>
      <c r="S197" s="163"/>
      <c r="T197" s="164"/>
      <c r="AT197" s="159" t="s">
        <v>181</v>
      </c>
      <c r="AU197" s="159" t="s">
        <v>79</v>
      </c>
      <c r="AV197" s="14" t="s">
        <v>79</v>
      </c>
      <c r="AW197" s="14" t="s">
        <v>31</v>
      </c>
      <c r="AX197" s="14" t="s">
        <v>70</v>
      </c>
      <c r="AY197" s="159" t="s">
        <v>173</v>
      </c>
    </row>
    <row r="198" spans="1:65" s="15" customFormat="1">
      <c r="B198" s="165"/>
      <c r="D198" s="148" t="s">
        <v>181</v>
      </c>
      <c r="E198" s="166" t="s">
        <v>3</v>
      </c>
      <c r="F198" s="167" t="s">
        <v>188</v>
      </c>
      <c r="H198" s="168">
        <v>0.22800000000000001</v>
      </c>
      <c r="L198" s="165"/>
      <c r="M198" s="169"/>
      <c r="N198" s="170"/>
      <c r="O198" s="170"/>
      <c r="P198" s="170"/>
      <c r="Q198" s="170"/>
      <c r="R198" s="170"/>
      <c r="S198" s="170"/>
      <c r="T198" s="171"/>
      <c r="AT198" s="166" t="s">
        <v>181</v>
      </c>
      <c r="AU198" s="166" t="s">
        <v>79</v>
      </c>
      <c r="AV198" s="15" t="s">
        <v>178</v>
      </c>
      <c r="AW198" s="15" t="s">
        <v>31</v>
      </c>
      <c r="AX198" s="15" t="s">
        <v>76</v>
      </c>
      <c r="AY198" s="166" t="s">
        <v>173</v>
      </c>
    </row>
    <row r="199" spans="1:65" s="2" customFormat="1" ht="33" customHeight="1">
      <c r="A199" s="30"/>
      <c r="B199" s="135"/>
      <c r="C199" s="136" t="s">
        <v>264</v>
      </c>
      <c r="D199" s="136" t="s">
        <v>175</v>
      </c>
      <c r="E199" s="137" t="s">
        <v>1079</v>
      </c>
      <c r="F199" s="138" t="s">
        <v>1080</v>
      </c>
      <c r="G199" s="139" t="s">
        <v>200</v>
      </c>
      <c r="H199" s="140">
        <v>1.476</v>
      </c>
      <c r="I199" s="141"/>
      <c r="J199" s="141">
        <f>ROUND(I199*H199,2)</f>
        <v>0</v>
      </c>
      <c r="K199" s="138" t="s">
        <v>177</v>
      </c>
      <c r="L199" s="31"/>
      <c r="M199" s="142" t="s">
        <v>3</v>
      </c>
      <c r="N199" s="143" t="s">
        <v>41</v>
      </c>
      <c r="O199" s="144">
        <v>0.69599999999999995</v>
      </c>
      <c r="P199" s="144">
        <f>O199*H199</f>
        <v>1.027296</v>
      </c>
      <c r="Q199" s="144">
        <v>0</v>
      </c>
      <c r="R199" s="144">
        <f>Q199*H199</f>
        <v>0</v>
      </c>
      <c r="S199" s="144">
        <v>0</v>
      </c>
      <c r="T199" s="145">
        <f>S199*H199</f>
        <v>0</v>
      </c>
      <c r="U199" s="30"/>
      <c r="V199" s="30"/>
      <c r="W199" s="30"/>
      <c r="X199" s="30"/>
      <c r="Y199" s="30"/>
      <c r="Z199" s="30"/>
      <c r="AA199" s="30"/>
      <c r="AB199" s="30"/>
      <c r="AC199" s="30"/>
      <c r="AD199" s="30"/>
      <c r="AE199" s="30"/>
      <c r="AR199" s="146" t="s">
        <v>178</v>
      </c>
      <c r="AT199" s="146" t="s">
        <v>175</v>
      </c>
      <c r="AU199" s="146" t="s">
        <v>79</v>
      </c>
      <c r="AY199" s="18" t="s">
        <v>173</v>
      </c>
      <c r="BE199" s="147">
        <f>IF(N199="základní",J199,0)</f>
        <v>0</v>
      </c>
      <c r="BF199" s="147">
        <f>IF(N199="snížená",J199,0)</f>
        <v>0</v>
      </c>
      <c r="BG199" s="147">
        <f>IF(N199="zákl. přenesená",J199,0)</f>
        <v>0</v>
      </c>
      <c r="BH199" s="147">
        <f>IF(N199="sníž. přenesená",J199,0)</f>
        <v>0</v>
      </c>
      <c r="BI199" s="147">
        <f>IF(N199="nulová",J199,0)</f>
        <v>0</v>
      </c>
      <c r="BJ199" s="18" t="s">
        <v>76</v>
      </c>
      <c r="BK199" s="147">
        <f>ROUND(I199*H199,2)</f>
        <v>0</v>
      </c>
      <c r="BL199" s="18" t="s">
        <v>178</v>
      </c>
      <c r="BM199" s="146" t="s">
        <v>1271</v>
      </c>
    </row>
    <row r="200" spans="1:65" s="2" customFormat="1" ht="126.75">
      <c r="A200" s="30"/>
      <c r="B200" s="31"/>
      <c r="C200" s="30"/>
      <c r="D200" s="148" t="s">
        <v>179</v>
      </c>
      <c r="E200" s="30"/>
      <c r="F200" s="149" t="s">
        <v>274</v>
      </c>
      <c r="G200" s="30"/>
      <c r="H200" s="30"/>
      <c r="I200" s="30"/>
      <c r="J200" s="30"/>
      <c r="K200" s="30"/>
      <c r="L200" s="31"/>
      <c r="M200" s="150"/>
      <c r="N200" s="151"/>
      <c r="O200" s="51"/>
      <c r="P200" s="51"/>
      <c r="Q200" s="51"/>
      <c r="R200" s="51"/>
      <c r="S200" s="51"/>
      <c r="T200" s="52"/>
      <c r="U200" s="30"/>
      <c r="V200" s="30"/>
      <c r="W200" s="30"/>
      <c r="X200" s="30"/>
      <c r="Y200" s="30"/>
      <c r="Z200" s="30"/>
      <c r="AA200" s="30"/>
      <c r="AB200" s="30"/>
      <c r="AC200" s="30"/>
      <c r="AD200" s="30"/>
      <c r="AE200" s="30"/>
      <c r="AT200" s="18" t="s">
        <v>179</v>
      </c>
      <c r="AU200" s="18" t="s">
        <v>79</v>
      </c>
    </row>
    <row r="201" spans="1:65" s="13" customFormat="1">
      <c r="B201" s="152"/>
      <c r="D201" s="148" t="s">
        <v>181</v>
      </c>
      <c r="E201" s="153" t="s">
        <v>3</v>
      </c>
      <c r="F201" s="154" t="s">
        <v>288</v>
      </c>
      <c r="H201" s="153" t="s">
        <v>3</v>
      </c>
      <c r="L201" s="152"/>
      <c r="M201" s="155"/>
      <c r="N201" s="156"/>
      <c r="O201" s="156"/>
      <c r="P201" s="156"/>
      <c r="Q201" s="156"/>
      <c r="R201" s="156"/>
      <c r="S201" s="156"/>
      <c r="T201" s="157"/>
      <c r="AT201" s="153" t="s">
        <v>181</v>
      </c>
      <c r="AU201" s="153" t="s">
        <v>79</v>
      </c>
      <c r="AV201" s="13" t="s">
        <v>76</v>
      </c>
      <c r="AW201" s="13" t="s">
        <v>31</v>
      </c>
      <c r="AX201" s="13" t="s">
        <v>70</v>
      </c>
      <c r="AY201" s="153" t="s">
        <v>173</v>
      </c>
    </row>
    <row r="202" spans="1:65" s="14" customFormat="1">
      <c r="B202" s="158"/>
      <c r="D202" s="148" t="s">
        <v>181</v>
      </c>
      <c r="E202" s="159" t="s">
        <v>3</v>
      </c>
      <c r="F202" s="160" t="s">
        <v>1272</v>
      </c>
      <c r="H202" s="161">
        <v>1.476</v>
      </c>
      <c r="L202" s="158"/>
      <c r="M202" s="162"/>
      <c r="N202" s="163"/>
      <c r="O202" s="163"/>
      <c r="P202" s="163"/>
      <c r="Q202" s="163"/>
      <c r="R202" s="163"/>
      <c r="S202" s="163"/>
      <c r="T202" s="164"/>
      <c r="AT202" s="159" t="s">
        <v>181</v>
      </c>
      <c r="AU202" s="159" t="s">
        <v>79</v>
      </c>
      <c r="AV202" s="14" t="s">
        <v>79</v>
      </c>
      <c r="AW202" s="14" t="s">
        <v>31</v>
      </c>
      <c r="AX202" s="14" t="s">
        <v>70</v>
      </c>
      <c r="AY202" s="159" t="s">
        <v>173</v>
      </c>
    </row>
    <row r="203" spans="1:65" s="15" customFormat="1">
      <c r="B203" s="165"/>
      <c r="D203" s="148" t="s">
        <v>181</v>
      </c>
      <c r="E203" s="166" t="s">
        <v>3</v>
      </c>
      <c r="F203" s="167" t="s">
        <v>188</v>
      </c>
      <c r="H203" s="168">
        <v>1.476</v>
      </c>
      <c r="L203" s="165"/>
      <c r="M203" s="169"/>
      <c r="N203" s="170"/>
      <c r="O203" s="170"/>
      <c r="P203" s="170"/>
      <c r="Q203" s="170"/>
      <c r="R203" s="170"/>
      <c r="S203" s="170"/>
      <c r="T203" s="171"/>
      <c r="AT203" s="166" t="s">
        <v>181</v>
      </c>
      <c r="AU203" s="166" t="s">
        <v>79</v>
      </c>
      <c r="AV203" s="15" t="s">
        <v>178</v>
      </c>
      <c r="AW203" s="15" t="s">
        <v>31</v>
      </c>
      <c r="AX203" s="15" t="s">
        <v>76</v>
      </c>
      <c r="AY203" s="166" t="s">
        <v>173</v>
      </c>
    </row>
    <row r="204" spans="1:65" s="12" customFormat="1" ht="22.9" customHeight="1">
      <c r="B204" s="123"/>
      <c r="D204" s="124" t="s">
        <v>69</v>
      </c>
      <c r="E204" s="133" t="s">
        <v>189</v>
      </c>
      <c r="F204" s="133" t="s">
        <v>289</v>
      </c>
      <c r="J204" s="134">
        <f>BK204</f>
        <v>0</v>
      </c>
      <c r="L204" s="123"/>
      <c r="M204" s="127"/>
      <c r="N204" s="128"/>
      <c r="O204" s="128"/>
      <c r="P204" s="129">
        <f>SUM(P205:P250)</f>
        <v>148.1919</v>
      </c>
      <c r="Q204" s="128"/>
      <c r="R204" s="129">
        <f>SUM(R205:R250)</f>
        <v>19.554457986799999</v>
      </c>
      <c r="S204" s="128"/>
      <c r="T204" s="130">
        <f>SUM(T205:T250)</f>
        <v>0</v>
      </c>
      <c r="AR204" s="124" t="s">
        <v>76</v>
      </c>
      <c r="AT204" s="131" t="s">
        <v>69</v>
      </c>
      <c r="AU204" s="131" t="s">
        <v>76</v>
      </c>
      <c r="AY204" s="124" t="s">
        <v>173</v>
      </c>
      <c r="BK204" s="132">
        <f>SUM(BK205:BK250)</f>
        <v>0</v>
      </c>
    </row>
    <row r="205" spans="1:65" s="2" customFormat="1" ht="16.5" customHeight="1">
      <c r="A205" s="30"/>
      <c r="B205" s="135"/>
      <c r="C205" s="136" t="s">
        <v>270</v>
      </c>
      <c r="D205" s="136" t="s">
        <v>175</v>
      </c>
      <c r="E205" s="137" t="s">
        <v>298</v>
      </c>
      <c r="F205" s="138" t="s">
        <v>299</v>
      </c>
      <c r="G205" s="139" t="s">
        <v>200</v>
      </c>
      <c r="H205" s="140">
        <v>2.9580000000000002</v>
      </c>
      <c r="I205" s="141"/>
      <c r="J205" s="141">
        <f>ROUND(I205*H205,2)</f>
        <v>0</v>
      </c>
      <c r="K205" s="138" t="s">
        <v>177</v>
      </c>
      <c r="L205" s="31"/>
      <c r="M205" s="142" t="s">
        <v>3</v>
      </c>
      <c r="N205" s="143" t="s">
        <v>41</v>
      </c>
      <c r="O205" s="144">
        <v>2.9790000000000001</v>
      </c>
      <c r="P205" s="144">
        <f>O205*H205</f>
        <v>8.8118820000000007</v>
      </c>
      <c r="Q205" s="144">
        <v>0</v>
      </c>
      <c r="R205" s="144">
        <f>Q205*H205</f>
        <v>0</v>
      </c>
      <c r="S205" s="144">
        <v>0</v>
      </c>
      <c r="T205" s="145">
        <f>S205*H205</f>
        <v>0</v>
      </c>
      <c r="U205" s="30"/>
      <c r="V205" s="30"/>
      <c r="W205" s="30"/>
      <c r="X205" s="30"/>
      <c r="Y205" s="30"/>
      <c r="Z205" s="30"/>
      <c r="AA205" s="30"/>
      <c r="AB205" s="30"/>
      <c r="AC205" s="30"/>
      <c r="AD205" s="30"/>
      <c r="AE205" s="30"/>
      <c r="AR205" s="146" t="s">
        <v>178</v>
      </c>
      <c r="AT205" s="146" t="s">
        <v>175</v>
      </c>
      <c r="AU205" s="146" t="s">
        <v>79</v>
      </c>
      <c r="AY205" s="18" t="s">
        <v>173</v>
      </c>
      <c r="BE205" s="147">
        <f>IF(N205="základní",J205,0)</f>
        <v>0</v>
      </c>
      <c r="BF205" s="147">
        <f>IF(N205="snížená",J205,0)</f>
        <v>0</v>
      </c>
      <c r="BG205" s="147">
        <f>IF(N205="zákl. přenesená",J205,0)</f>
        <v>0</v>
      </c>
      <c r="BH205" s="147">
        <f>IF(N205="sníž. přenesená",J205,0)</f>
        <v>0</v>
      </c>
      <c r="BI205" s="147">
        <f>IF(N205="nulová",J205,0)</f>
        <v>0</v>
      </c>
      <c r="BJ205" s="18" t="s">
        <v>76</v>
      </c>
      <c r="BK205" s="147">
        <f>ROUND(I205*H205,2)</f>
        <v>0</v>
      </c>
      <c r="BL205" s="18" t="s">
        <v>178</v>
      </c>
      <c r="BM205" s="146" t="s">
        <v>1273</v>
      </c>
    </row>
    <row r="206" spans="1:65" s="2" customFormat="1" ht="78">
      <c r="A206" s="30"/>
      <c r="B206" s="31"/>
      <c r="C206" s="30"/>
      <c r="D206" s="148" t="s">
        <v>179</v>
      </c>
      <c r="E206" s="30"/>
      <c r="F206" s="149" t="s">
        <v>300</v>
      </c>
      <c r="G206" s="30"/>
      <c r="H206" s="30"/>
      <c r="I206" s="30"/>
      <c r="J206" s="30"/>
      <c r="K206" s="30"/>
      <c r="L206" s="31"/>
      <c r="M206" s="150"/>
      <c r="N206" s="151"/>
      <c r="O206" s="51"/>
      <c r="P206" s="51"/>
      <c r="Q206" s="51"/>
      <c r="R206" s="51"/>
      <c r="S206" s="51"/>
      <c r="T206" s="52"/>
      <c r="U206" s="30"/>
      <c r="V206" s="30"/>
      <c r="W206" s="30"/>
      <c r="X206" s="30"/>
      <c r="Y206" s="30"/>
      <c r="Z206" s="30"/>
      <c r="AA206" s="30"/>
      <c r="AB206" s="30"/>
      <c r="AC206" s="30"/>
      <c r="AD206" s="30"/>
      <c r="AE206" s="30"/>
      <c r="AT206" s="18" t="s">
        <v>179</v>
      </c>
      <c r="AU206" s="18" t="s">
        <v>79</v>
      </c>
    </row>
    <row r="207" spans="1:65" s="13" customFormat="1">
      <c r="B207" s="152"/>
      <c r="D207" s="148" t="s">
        <v>181</v>
      </c>
      <c r="E207" s="153" t="s">
        <v>3</v>
      </c>
      <c r="F207" s="154" t="s">
        <v>1092</v>
      </c>
      <c r="H207" s="153" t="s">
        <v>3</v>
      </c>
      <c r="L207" s="152"/>
      <c r="M207" s="155"/>
      <c r="N207" s="156"/>
      <c r="O207" s="156"/>
      <c r="P207" s="156"/>
      <c r="Q207" s="156"/>
      <c r="R207" s="156"/>
      <c r="S207" s="156"/>
      <c r="T207" s="157"/>
      <c r="AT207" s="153" t="s">
        <v>181</v>
      </c>
      <c r="AU207" s="153" t="s">
        <v>79</v>
      </c>
      <c r="AV207" s="13" t="s">
        <v>76</v>
      </c>
      <c r="AW207" s="13" t="s">
        <v>31</v>
      </c>
      <c r="AX207" s="13" t="s">
        <v>70</v>
      </c>
      <c r="AY207" s="153" t="s">
        <v>173</v>
      </c>
    </row>
    <row r="208" spans="1:65" s="14" customFormat="1" ht="22.5">
      <c r="B208" s="158"/>
      <c r="D208" s="148" t="s">
        <v>181</v>
      </c>
      <c r="E208" s="159" t="s">
        <v>3</v>
      </c>
      <c r="F208" s="160" t="s">
        <v>1274</v>
      </c>
      <c r="H208" s="161">
        <v>1.5329999999999999</v>
      </c>
      <c r="L208" s="158"/>
      <c r="M208" s="162"/>
      <c r="N208" s="163"/>
      <c r="O208" s="163"/>
      <c r="P208" s="163"/>
      <c r="Q208" s="163"/>
      <c r="R208" s="163"/>
      <c r="S208" s="163"/>
      <c r="T208" s="164"/>
      <c r="AT208" s="159" t="s">
        <v>181</v>
      </c>
      <c r="AU208" s="159" t="s">
        <v>79</v>
      </c>
      <c r="AV208" s="14" t="s">
        <v>79</v>
      </c>
      <c r="AW208" s="14" t="s">
        <v>31</v>
      </c>
      <c r="AX208" s="14" t="s">
        <v>70</v>
      </c>
      <c r="AY208" s="159" t="s">
        <v>173</v>
      </c>
    </row>
    <row r="209" spans="1:65" s="14" customFormat="1">
      <c r="B209" s="158"/>
      <c r="D209" s="148" t="s">
        <v>181</v>
      </c>
      <c r="E209" s="159" t="s">
        <v>3</v>
      </c>
      <c r="F209" s="160" t="s">
        <v>1275</v>
      </c>
      <c r="H209" s="161">
        <v>1.425</v>
      </c>
      <c r="L209" s="158"/>
      <c r="M209" s="162"/>
      <c r="N209" s="163"/>
      <c r="O209" s="163"/>
      <c r="P209" s="163"/>
      <c r="Q209" s="163"/>
      <c r="R209" s="163"/>
      <c r="S209" s="163"/>
      <c r="T209" s="164"/>
      <c r="AT209" s="159" t="s">
        <v>181</v>
      </c>
      <c r="AU209" s="159" t="s">
        <v>79</v>
      </c>
      <c r="AV209" s="14" t="s">
        <v>79</v>
      </c>
      <c r="AW209" s="14" t="s">
        <v>31</v>
      </c>
      <c r="AX209" s="14" t="s">
        <v>70</v>
      </c>
      <c r="AY209" s="159" t="s">
        <v>173</v>
      </c>
    </row>
    <row r="210" spans="1:65" s="15" customFormat="1">
      <c r="B210" s="165"/>
      <c r="D210" s="148" t="s">
        <v>181</v>
      </c>
      <c r="E210" s="166" t="s">
        <v>3</v>
      </c>
      <c r="F210" s="167" t="s">
        <v>188</v>
      </c>
      <c r="H210" s="168">
        <v>2.9580000000000002</v>
      </c>
      <c r="L210" s="165"/>
      <c r="M210" s="169"/>
      <c r="N210" s="170"/>
      <c r="O210" s="170"/>
      <c r="P210" s="170"/>
      <c r="Q210" s="170"/>
      <c r="R210" s="170"/>
      <c r="S210" s="170"/>
      <c r="T210" s="171"/>
      <c r="AT210" s="166" t="s">
        <v>181</v>
      </c>
      <c r="AU210" s="166" t="s">
        <v>79</v>
      </c>
      <c r="AV210" s="15" t="s">
        <v>178</v>
      </c>
      <c r="AW210" s="15" t="s">
        <v>31</v>
      </c>
      <c r="AX210" s="15" t="s">
        <v>76</v>
      </c>
      <c r="AY210" s="166" t="s">
        <v>173</v>
      </c>
    </row>
    <row r="211" spans="1:65" s="2" customFormat="1" ht="16.5" customHeight="1">
      <c r="A211" s="30"/>
      <c r="B211" s="135"/>
      <c r="C211" s="136" t="s">
        <v>271</v>
      </c>
      <c r="D211" s="136" t="s">
        <v>175</v>
      </c>
      <c r="E211" s="137" t="s">
        <v>859</v>
      </c>
      <c r="F211" s="138" t="s">
        <v>860</v>
      </c>
      <c r="G211" s="139" t="s">
        <v>176</v>
      </c>
      <c r="H211" s="140">
        <v>18.239999999999998</v>
      </c>
      <c r="I211" s="141"/>
      <c r="J211" s="141">
        <f>ROUND(I211*H211,2)</f>
        <v>0</v>
      </c>
      <c r="K211" s="138" t="s">
        <v>177</v>
      </c>
      <c r="L211" s="31"/>
      <c r="M211" s="142" t="s">
        <v>3</v>
      </c>
      <c r="N211" s="143" t="s">
        <v>41</v>
      </c>
      <c r="O211" s="144">
        <v>3.14</v>
      </c>
      <c r="P211" s="144">
        <f>O211*H211</f>
        <v>57.273599999999995</v>
      </c>
      <c r="Q211" s="144">
        <v>4.1744200000000002E-2</v>
      </c>
      <c r="R211" s="144">
        <f>Q211*H211</f>
        <v>0.76141420799999993</v>
      </c>
      <c r="S211" s="144">
        <v>0</v>
      </c>
      <c r="T211" s="145">
        <f>S211*H211</f>
        <v>0</v>
      </c>
      <c r="U211" s="30"/>
      <c r="V211" s="30"/>
      <c r="W211" s="30"/>
      <c r="X211" s="30"/>
      <c r="Y211" s="30"/>
      <c r="Z211" s="30"/>
      <c r="AA211" s="30"/>
      <c r="AB211" s="30"/>
      <c r="AC211" s="30"/>
      <c r="AD211" s="30"/>
      <c r="AE211" s="30"/>
      <c r="AR211" s="146" t="s">
        <v>178</v>
      </c>
      <c r="AT211" s="146" t="s">
        <v>175</v>
      </c>
      <c r="AU211" s="146" t="s">
        <v>79</v>
      </c>
      <c r="AY211" s="18" t="s">
        <v>173</v>
      </c>
      <c r="BE211" s="147">
        <f>IF(N211="základní",J211,0)</f>
        <v>0</v>
      </c>
      <c r="BF211" s="147">
        <f>IF(N211="snížená",J211,0)</f>
        <v>0</v>
      </c>
      <c r="BG211" s="147">
        <f>IF(N211="zákl. přenesená",J211,0)</f>
        <v>0</v>
      </c>
      <c r="BH211" s="147">
        <f>IF(N211="sníž. přenesená",J211,0)</f>
        <v>0</v>
      </c>
      <c r="BI211" s="147">
        <f>IF(N211="nulová",J211,0)</f>
        <v>0</v>
      </c>
      <c r="BJ211" s="18" t="s">
        <v>76</v>
      </c>
      <c r="BK211" s="147">
        <f>ROUND(I211*H211,2)</f>
        <v>0</v>
      </c>
      <c r="BL211" s="18" t="s">
        <v>178</v>
      </c>
      <c r="BM211" s="146" t="s">
        <v>1276</v>
      </c>
    </row>
    <row r="212" spans="1:65" s="2" customFormat="1" ht="360.75">
      <c r="A212" s="30"/>
      <c r="B212" s="31"/>
      <c r="C212" s="30"/>
      <c r="D212" s="148" t="s">
        <v>179</v>
      </c>
      <c r="E212" s="30"/>
      <c r="F212" s="149" t="s">
        <v>862</v>
      </c>
      <c r="G212" s="30"/>
      <c r="H212" s="30"/>
      <c r="I212" s="30"/>
      <c r="J212" s="30"/>
      <c r="K212" s="30"/>
      <c r="L212" s="31"/>
      <c r="M212" s="150"/>
      <c r="N212" s="151"/>
      <c r="O212" s="51"/>
      <c r="P212" s="51"/>
      <c r="Q212" s="51"/>
      <c r="R212" s="51"/>
      <c r="S212" s="51"/>
      <c r="T212" s="52"/>
      <c r="U212" s="30"/>
      <c r="V212" s="30"/>
      <c r="W212" s="30"/>
      <c r="X212" s="30"/>
      <c r="Y212" s="30"/>
      <c r="Z212" s="30"/>
      <c r="AA212" s="30"/>
      <c r="AB212" s="30"/>
      <c r="AC212" s="30"/>
      <c r="AD212" s="30"/>
      <c r="AE212" s="30"/>
      <c r="AT212" s="18" t="s">
        <v>179</v>
      </c>
      <c r="AU212" s="18" t="s">
        <v>79</v>
      </c>
    </row>
    <row r="213" spans="1:65" s="13" customFormat="1">
      <c r="B213" s="152"/>
      <c r="D213" s="148" t="s">
        <v>181</v>
      </c>
      <c r="E213" s="153" t="s">
        <v>3</v>
      </c>
      <c r="F213" s="154" t="s">
        <v>863</v>
      </c>
      <c r="H213" s="153" t="s">
        <v>3</v>
      </c>
      <c r="L213" s="152"/>
      <c r="M213" s="155"/>
      <c r="N213" s="156"/>
      <c r="O213" s="156"/>
      <c r="P213" s="156"/>
      <c r="Q213" s="156"/>
      <c r="R213" s="156"/>
      <c r="S213" s="156"/>
      <c r="T213" s="157"/>
      <c r="AT213" s="153" t="s">
        <v>181</v>
      </c>
      <c r="AU213" s="153" t="s">
        <v>79</v>
      </c>
      <c r="AV213" s="13" t="s">
        <v>76</v>
      </c>
      <c r="AW213" s="13" t="s">
        <v>31</v>
      </c>
      <c r="AX213" s="13" t="s">
        <v>70</v>
      </c>
      <c r="AY213" s="153" t="s">
        <v>173</v>
      </c>
    </row>
    <row r="214" spans="1:65" s="14" customFormat="1">
      <c r="B214" s="158"/>
      <c r="D214" s="148" t="s">
        <v>181</v>
      </c>
      <c r="E214" s="159" t="s">
        <v>3</v>
      </c>
      <c r="F214" s="160" t="s">
        <v>1277</v>
      </c>
      <c r="H214" s="161">
        <v>18.239999999999998</v>
      </c>
      <c r="L214" s="158"/>
      <c r="M214" s="162"/>
      <c r="N214" s="163"/>
      <c r="O214" s="163"/>
      <c r="P214" s="163"/>
      <c r="Q214" s="163"/>
      <c r="R214" s="163"/>
      <c r="S214" s="163"/>
      <c r="T214" s="164"/>
      <c r="AT214" s="159" t="s">
        <v>181</v>
      </c>
      <c r="AU214" s="159" t="s">
        <v>79</v>
      </c>
      <c r="AV214" s="14" t="s">
        <v>79</v>
      </c>
      <c r="AW214" s="14" t="s">
        <v>31</v>
      </c>
      <c r="AX214" s="14" t="s">
        <v>70</v>
      </c>
      <c r="AY214" s="159" t="s">
        <v>173</v>
      </c>
    </row>
    <row r="215" spans="1:65" s="15" customFormat="1">
      <c r="B215" s="165"/>
      <c r="D215" s="148" t="s">
        <v>181</v>
      </c>
      <c r="E215" s="166" t="s">
        <v>3</v>
      </c>
      <c r="F215" s="167" t="s">
        <v>188</v>
      </c>
      <c r="H215" s="168">
        <v>18.239999999999998</v>
      </c>
      <c r="L215" s="165"/>
      <c r="M215" s="169"/>
      <c r="N215" s="170"/>
      <c r="O215" s="170"/>
      <c r="P215" s="170"/>
      <c r="Q215" s="170"/>
      <c r="R215" s="170"/>
      <c r="S215" s="170"/>
      <c r="T215" s="171"/>
      <c r="AT215" s="166" t="s">
        <v>181</v>
      </c>
      <c r="AU215" s="166" t="s">
        <v>79</v>
      </c>
      <c r="AV215" s="15" t="s">
        <v>178</v>
      </c>
      <c r="AW215" s="15" t="s">
        <v>31</v>
      </c>
      <c r="AX215" s="15" t="s">
        <v>76</v>
      </c>
      <c r="AY215" s="166" t="s">
        <v>173</v>
      </c>
    </row>
    <row r="216" spans="1:65" s="2" customFormat="1" ht="16.5" customHeight="1">
      <c r="A216" s="30"/>
      <c r="B216" s="135"/>
      <c r="C216" s="136" t="s">
        <v>275</v>
      </c>
      <c r="D216" s="136" t="s">
        <v>175</v>
      </c>
      <c r="E216" s="137" t="s">
        <v>865</v>
      </c>
      <c r="F216" s="138" t="s">
        <v>866</v>
      </c>
      <c r="G216" s="139" t="s">
        <v>176</v>
      </c>
      <c r="H216" s="140">
        <v>18.239999999999998</v>
      </c>
      <c r="I216" s="141"/>
      <c r="J216" s="141">
        <f>ROUND(I216*H216,2)</f>
        <v>0</v>
      </c>
      <c r="K216" s="138" t="s">
        <v>177</v>
      </c>
      <c r="L216" s="31"/>
      <c r="M216" s="142" t="s">
        <v>3</v>
      </c>
      <c r="N216" s="143" t="s">
        <v>41</v>
      </c>
      <c r="O216" s="144">
        <v>0.45</v>
      </c>
      <c r="P216" s="144">
        <f>O216*H216</f>
        <v>8.2080000000000002</v>
      </c>
      <c r="Q216" s="144">
        <v>1.5E-5</v>
      </c>
      <c r="R216" s="144">
        <f>Q216*H216</f>
        <v>2.7359999999999998E-4</v>
      </c>
      <c r="S216" s="144">
        <v>0</v>
      </c>
      <c r="T216" s="145">
        <f>S216*H216</f>
        <v>0</v>
      </c>
      <c r="U216" s="30"/>
      <c r="V216" s="30"/>
      <c r="W216" s="30"/>
      <c r="X216" s="30"/>
      <c r="Y216" s="30"/>
      <c r="Z216" s="30"/>
      <c r="AA216" s="30"/>
      <c r="AB216" s="30"/>
      <c r="AC216" s="30"/>
      <c r="AD216" s="30"/>
      <c r="AE216" s="30"/>
      <c r="AR216" s="146" t="s">
        <v>178</v>
      </c>
      <c r="AT216" s="146" t="s">
        <v>175</v>
      </c>
      <c r="AU216" s="146" t="s">
        <v>79</v>
      </c>
      <c r="AY216" s="18" t="s">
        <v>173</v>
      </c>
      <c r="BE216" s="147">
        <f>IF(N216="základní",J216,0)</f>
        <v>0</v>
      </c>
      <c r="BF216" s="147">
        <f>IF(N216="snížená",J216,0)</f>
        <v>0</v>
      </c>
      <c r="BG216" s="147">
        <f>IF(N216="zákl. přenesená",J216,0)</f>
        <v>0</v>
      </c>
      <c r="BH216" s="147">
        <f>IF(N216="sníž. přenesená",J216,0)</f>
        <v>0</v>
      </c>
      <c r="BI216" s="147">
        <f>IF(N216="nulová",J216,0)</f>
        <v>0</v>
      </c>
      <c r="BJ216" s="18" t="s">
        <v>76</v>
      </c>
      <c r="BK216" s="147">
        <f>ROUND(I216*H216,2)</f>
        <v>0</v>
      </c>
      <c r="BL216" s="18" t="s">
        <v>178</v>
      </c>
      <c r="BM216" s="146" t="s">
        <v>1278</v>
      </c>
    </row>
    <row r="217" spans="1:65" s="2" customFormat="1" ht="360.75">
      <c r="A217" s="30"/>
      <c r="B217" s="31"/>
      <c r="C217" s="30"/>
      <c r="D217" s="148" t="s">
        <v>179</v>
      </c>
      <c r="E217" s="30"/>
      <c r="F217" s="149" t="s">
        <v>862</v>
      </c>
      <c r="G217" s="30"/>
      <c r="H217" s="30"/>
      <c r="I217" s="30"/>
      <c r="J217" s="30"/>
      <c r="K217" s="30"/>
      <c r="L217" s="31"/>
      <c r="M217" s="150"/>
      <c r="N217" s="151"/>
      <c r="O217" s="51"/>
      <c r="P217" s="51"/>
      <c r="Q217" s="51"/>
      <c r="R217" s="51"/>
      <c r="S217" s="51"/>
      <c r="T217" s="52"/>
      <c r="U217" s="30"/>
      <c r="V217" s="30"/>
      <c r="W217" s="30"/>
      <c r="X217" s="30"/>
      <c r="Y217" s="30"/>
      <c r="Z217" s="30"/>
      <c r="AA217" s="30"/>
      <c r="AB217" s="30"/>
      <c r="AC217" s="30"/>
      <c r="AD217" s="30"/>
      <c r="AE217" s="30"/>
      <c r="AT217" s="18" t="s">
        <v>179</v>
      </c>
      <c r="AU217" s="18" t="s">
        <v>79</v>
      </c>
    </row>
    <row r="218" spans="1:65" s="14" customFormat="1">
      <c r="B218" s="158"/>
      <c r="D218" s="148" t="s">
        <v>181</v>
      </c>
      <c r="E218" s="159" t="s">
        <v>3</v>
      </c>
      <c r="F218" s="160" t="s">
        <v>1279</v>
      </c>
      <c r="H218" s="161">
        <v>18.239999999999998</v>
      </c>
      <c r="L218" s="158"/>
      <c r="M218" s="162"/>
      <c r="N218" s="163"/>
      <c r="O218" s="163"/>
      <c r="P218" s="163"/>
      <c r="Q218" s="163"/>
      <c r="R218" s="163"/>
      <c r="S218" s="163"/>
      <c r="T218" s="164"/>
      <c r="AT218" s="159" t="s">
        <v>181</v>
      </c>
      <c r="AU218" s="159" t="s">
        <v>79</v>
      </c>
      <c r="AV218" s="14" t="s">
        <v>79</v>
      </c>
      <c r="AW218" s="14" t="s">
        <v>31</v>
      </c>
      <c r="AX218" s="14" t="s">
        <v>70</v>
      </c>
      <c r="AY218" s="159" t="s">
        <v>173</v>
      </c>
    </row>
    <row r="219" spans="1:65" s="15" customFormat="1">
      <c r="B219" s="165"/>
      <c r="D219" s="148" t="s">
        <v>181</v>
      </c>
      <c r="E219" s="166" t="s">
        <v>3</v>
      </c>
      <c r="F219" s="167" t="s">
        <v>188</v>
      </c>
      <c r="H219" s="168">
        <v>18.239999999999998</v>
      </c>
      <c r="L219" s="165"/>
      <c r="M219" s="169"/>
      <c r="N219" s="170"/>
      <c r="O219" s="170"/>
      <c r="P219" s="170"/>
      <c r="Q219" s="170"/>
      <c r="R219" s="170"/>
      <c r="S219" s="170"/>
      <c r="T219" s="171"/>
      <c r="AT219" s="166" t="s">
        <v>181</v>
      </c>
      <c r="AU219" s="166" t="s">
        <v>79</v>
      </c>
      <c r="AV219" s="15" t="s">
        <v>178</v>
      </c>
      <c r="AW219" s="15" t="s">
        <v>31</v>
      </c>
      <c r="AX219" s="15" t="s">
        <v>76</v>
      </c>
      <c r="AY219" s="166" t="s">
        <v>173</v>
      </c>
    </row>
    <row r="220" spans="1:65" s="2" customFormat="1" ht="21.75" customHeight="1">
      <c r="A220" s="30"/>
      <c r="B220" s="135"/>
      <c r="C220" s="136" t="s">
        <v>280</v>
      </c>
      <c r="D220" s="136" t="s">
        <v>175</v>
      </c>
      <c r="E220" s="137" t="s">
        <v>308</v>
      </c>
      <c r="F220" s="138" t="s">
        <v>309</v>
      </c>
      <c r="G220" s="139" t="s">
        <v>239</v>
      </c>
      <c r="H220" s="140">
        <v>0.23400000000000001</v>
      </c>
      <c r="I220" s="141"/>
      <c r="J220" s="141">
        <f>ROUND(I220*H220,2)</f>
        <v>0</v>
      </c>
      <c r="K220" s="138" t="s">
        <v>177</v>
      </c>
      <c r="L220" s="31"/>
      <c r="M220" s="142" t="s">
        <v>3</v>
      </c>
      <c r="N220" s="143" t="s">
        <v>41</v>
      </c>
      <c r="O220" s="144">
        <v>47.35</v>
      </c>
      <c r="P220" s="144">
        <f>O220*H220</f>
        <v>11.0799</v>
      </c>
      <c r="Q220" s="144">
        <v>1.0487652000000001</v>
      </c>
      <c r="R220" s="144">
        <f>Q220*H220</f>
        <v>0.24541105680000003</v>
      </c>
      <c r="S220" s="144">
        <v>0</v>
      </c>
      <c r="T220" s="145">
        <f>S220*H220</f>
        <v>0</v>
      </c>
      <c r="U220" s="30"/>
      <c r="V220" s="30"/>
      <c r="W220" s="30"/>
      <c r="X220" s="30"/>
      <c r="Y220" s="30"/>
      <c r="Z220" s="30"/>
      <c r="AA220" s="30"/>
      <c r="AB220" s="30"/>
      <c r="AC220" s="30"/>
      <c r="AD220" s="30"/>
      <c r="AE220" s="30"/>
      <c r="AR220" s="146" t="s">
        <v>178</v>
      </c>
      <c r="AT220" s="146" t="s">
        <v>175</v>
      </c>
      <c r="AU220" s="146" t="s">
        <v>79</v>
      </c>
      <c r="AY220" s="18" t="s">
        <v>173</v>
      </c>
      <c r="BE220" s="147">
        <f>IF(N220="základní",J220,0)</f>
        <v>0</v>
      </c>
      <c r="BF220" s="147">
        <f>IF(N220="snížená",J220,0)</f>
        <v>0</v>
      </c>
      <c r="BG220" s="147">
        <f>IF(N220="zákl. přenesená",J220,0)</f>
        <v>0</v>
      </c>
      <c r="BH220" s="147">
        <f>IF(N220="sníž. přenesená",J220,0)</f>
        <v>0</v>
      </c>
      <c r="BI220" s="147">
        <f>IF(N220="nulová",J220,0)</f>
        <v>0</v>
      </c>
      <c r="BJ220" s="18" t="s">
        <v>76</v>
      </c>
      <c r="BK220" s="147">
        <f>ROUND(I220*H220,2)</f>
        <v>0</v>
      </c>
      <c r="BL220" s="18" t="s">
        <v>178</v>
      </c>
      <c r="BM220" s="146" t="s">
        <v>1280</v>
      </c>
    </row>
    <row r="221" spans="1:65" s="2" customFormat="1" ht="175.5">
      <c r="A221" s="30"/>
      <c r="B221" s="31"/>
      <c r="C221" s="30"/>
      <c r="D221" s="148" t="s">
        <v>179</v>
      </c>
      <c r="E221" s="30"/>
      <c r="F221" s="149" t="s">
        <v>310</v>
      </c>
      <c r="G221" s="30"/>
      <c r="H221" s="30"/>
      <c r="I221" s="30"/>
      <c r="J221" s="30"/>
      <c r="K221" s="30"/>
      <c r="L221" s="31"/>
      <c r="M221" s="150"/>
      <c r="N221" s="151"/>
      <c r="O221" s="51"/>
      <c r="P221" s="51"/>
      <c r="Q221" s="51"/>
      <c r="R221" s="51"/>
      <c r="S221" s="51"/>
      <c r="T221" s="52"/>
      <c r="U221" s="30"/>
      <c r="V221" s="30"/>
      <c r="W221" s="30"/>
      <c r="X221" s="30"/>
      <c r="Y221" s="30"/>
      <c r="Z221" s="30"/>
      <c r="AA221" s="30"/>
      <c r="AB221" s="30"/>
      <c r="AC221" s="30"/>
      <c r="AD221" s="30"/>
      <c r="AE221" s="30"/>
      <c r="AT221" s="18" t="s">
        <v>179</v>
      </c>
      <c r="AU221" s="18" t="s">
        <v>79</v>
      </c>
    </row>
    <row r="222" spans="1:65" s="13" customFormat="1">
      <c r="B222" s="152"/>
      <c r="D222" s="148" t="s">
        <v>181</v>
      </c>
      <c r="E222" s="153" t="s">
        <v>3</v>
      </c>
      <c r="F222" s="154" t="s">
        <v>640</v>
      </c>
      <c r="H222" s="153" t="s">
        <v>3</v>
      </c>
      <c r="L222" s="152"/>
      <c r="M222" s="155"/>
      <c r="N222" s="156"/>
      <c r="O222" s="156"/>
      <c r="P222" s="156"/>
      <c r="Q222" s="156"/>
      <c r="R222" s="156"/>
      <c r="S222" s="156"/>
      <c r="T222" s="157"/>
      <c r="AT222" s="153" t="s">
        <v>181</v>
      </c>
      <c r="AU222" s="153" t="s">
        <v>79</v>
      </c>
      <c r="AV222" s="13" t="s">
        <v>76</v>
      </c>
      <c r="AW222" s="13" t="s">
        <v>31</v>
      </c>
      <c r="AX222" s="13" t="s">
        <v>70</v>
      </c>
      <c r="AY222" s="153" t="s">
        <v>173</v>
      </c>
    </row>
    <row r="223" spans="1:65" s="14" customFormat="1">
      <c r="B223" s="158"/>
      <c r="D223" s="148" t="s">
        <v>181</v>
      </c>
      <c r="E223" s="159" t="s">
        <v>3</v>
      </c>
      <c r="F223" s="160" t="s">
        <v>1281</v>
      </c>
      <c r="H223" s="161">
        <v>0.11899999999999999</v>
      </c>
      <c r="L223" s="158"/>
      <c r="M223" s="162"/>
      <c r="N223" s="163"/>
      <c r="O223" s="163"/>
      <c r="P223" s="163"/>
      <c r="Q223" s="163"/>
      <c r="R223" s="163"/>
      <c r="S223" s="163"/>
      <c r="T223" s="164"/>
      <c r="AT223" s="159" t="s">
        <v>181</v>
      </c>
      <c r="AU223" s="159" t="s">
        <v>79</v>
      </c>
      <c r="AV223" s="14" t="s">
        <v>79</v>
      </c>
      <c r="AW223" s="14" t="s">
        <v>31</v>
      </c>
      <c r="AX223" s="14" t="s">
        <v>70</v>
      </c>
      <c r="AY223" s="159" t="s">
        <v>173</v>
      </c>
    </row>
    <row r="224" spans="1:65" s="14" customFormat="1">
      <c r="B224" s="158"/>
      <c r="D224" s="148" t="s">
        <v>181</v>
      </c>
      <c r="E224" s="159" t="s">
        <v>3</v>
      </c>
      <c r="F224" s="160" t="s">
        <v>1282</v>
      </c>
      <c r="H224" s="161">
        <v>0.115</v>
      </c>
      <c r="L224" s="158"/>
      <c r="M224" s="162"/>
      <c r="N224" s="163"/>
      <c r="O224" s="163"/>
      <c r="P224" s="163"/>
      <c r="Q224" s="163"/>
      <c r="R224" s="163"/>
      <c r="S224" s="163"/>
      <c r="T224" s="164"/>
      <c r="AT224" s="159" t="s">
        <v>181</v>
      </c>
      <c r="AU224" s="159" t="s">
        <v>79</v>
      </c>
      <c r="AV224" s="14" t="s">
        <v>79</v>
      </c>
      <c r="AW224" s="14" t="s">
        <v>31</v>
      </c>
      <c r="AX224" s="14" t="s">
        <v>70</v>
      </c>
      <c r="AY224" s="159" t="s">
        <v>173</v>
      </c>
    </row>
    <row r="225" spans="1:65" s="15" customFormat="1">
      <c r="B225" s="165"/>
      <c r="D225" s="148" t="s">
        <v>181</v>
      </c>
      <c r="E225" s="166" t="s">
        <v>3</v>
      </c>
      <c r="F225" s="167" t="s">
        <v>188</v>
      </c>
      <c r="H225" s="168">
        <v>0.23399999999999999</v>
      </c>
      <c r="L225" s="165"/>
      <c r="M225" s="169"/>
      <c r="N225" s="170"/>
      <c r="O225" s="170"/>
      <c r="P225" s="170"/>
      <c r="Q225" s="170"/>
      <c r="R225" s="170"/>
      <c r="S225" s="170"/>
      <c r="T225" s="171"/>
      <c r="AT225" s="166" t="s">
        <v>181</v>
      </c>
      <c r="AU225" s="166" t="s">
        <v>79</v>
      </c>
      <c r="AV225" s="15" t="s">
        <v>178</v>
      </c>
      <c r="AW225" s="15" t="s">
        <v>31</v>
      </c>
      <c r="AX225" s="15" t="s">
        <v>76</v>
      </c>
      <c r="AY225" s="166" t="s">
        <v>173</v>
      </c>
    </row>
    <row r="226" spans="1:65" s="2" customFormat="1" ht="21.75" customHeight="1">
      <c r="A226" s="30"/>
      <c r="B226" s="135"/>
      <c r="C226" s="136" t="s">
        <v>283</v>
      </c>
      <c r="D226" s="136" t="s">
        <v>175</v>
      </c>
      <c r="E226" s="137" t="s">
        <v>871</v>
      </c>
      <c r="F226" s="138" t="s">
        <v>872</v>
      </c>
      <c r="G226" s="139" t="s">
        <v>200</v>
      </c>
      <c r="H226" s="140">
        <v>12.077999999999999</v>
      </c>
      <c r="I226" s="141"/>
      <c r="J226" s="141">
        <f>ROUND(I226*H226,2)</f>
        <v>0</v>
      </c>
      <c r="K226" s="138" t="s">
        <v>177</v>
      </c>
      <c r="L226" s="31"/>
      <c r="M226" s="142" t="s">
        <v>3</v>
      </c>
      <c r="N226" s="143" t="s">
        <v>41</v>
      </c>
      <c r="O226" s="144">
        <v>0.93799999999999994</v>
      </c>
      <c r="P226" s="144">
        <f>O226*H226</f>
        <v>11.329163999999999</v>
      </c>
      <c r="Q226" s="144">
        <v>0</v>
      </c>
      <c r="R226" s="144">
        <f>Q226*H226</f>
        <v>0</v>
      </c>
      <c r="S226" s="144">
        <v>0</v>
      </c>
      <c r="T226" s="145">
        <f>S226*H226</f>
        <v>0</v>
      </c>
      <c r="U226" s="30"/>
      <c r="V226" s="30"/>
      <c r="W226" s="30"/>
      <c r="X226" s="30"/>
      <c r="Y226" s="30"/>
      <c r="Z226" s="30"/>
      <c r="AA226" s="30"/>
      <c r="AB226" s="30"/>
      <c r="AC226" s="30"/>
      <c r="AD226" s="30"/>
      <c r="AE226" s="30"/>
      <c r="AR226" s="146" t="s">
        <v>178</v>
      </c>
      <c r="AT226" s="146" t="s">
        <v>175</v>
      </c>
      <c r="AU226" s="146" t="s">
        <v>79</v>
      </c>
      <c r="AY226" s="18" t="s">
        <v>173</v>
      </c>
      <c r="BE226" s="147">
        <f>IF(N226="základní",J226,0)</f>
        <v>0</v>
      </c>
      <c r="BF226" s="147">
        <f>IF(N226="snížená",J226,0)</f>
        <v>0</v>
      </c>
      <c r="BG226" s="147">
        <f>IF(N226="zákl. přenesená",J226,0)</f>
        <v>0</v>
      </c>
      <c r="BH226" s="147">
        <f>IF(N226="sníž. přenesená",J226,0)</f>
        <v>0</v>
      </c>
      <c r="BI226" s="147">
        <f>IF(N226="nulová",J226,0)</f>
        <v>0</v>
      </c>
      <c r="BJ226" s="18" t="s">
        <v>76</v>
      </c>
      <c r="BK226" s="147">
        <f>ROUND(I226*H226,2)</f>
        <v>0</v>
      </c>
      <c r="BL226" s="18" t="s">
        <v>178</v>
      </c>
      <c r="BM226" s="146" t="s">
        <v>1283</v>
      </c>
    </row>
    <row r="227" spans="1:65" s="2" customFormat="1" ht="224.25">
      <c r="A227" s="30"/>
      <c r="B227" s="31"/>
      <c r="C227" s="30"/>
      <c r="D227" s="148" t="s">
        <v>179</v>
      </c>
      <c r="E227" s="30"/>
      <c r="F227" s="149" t="s">
        <v>874</v>
      </c>
      <c r="G227" s="30"/>
      <c r="H227" s="30"/>
      <c r="I227" s="30"/>
      <c r="J227" s="30"/>
      <c r="K227" s="30"/>
      <c r="L227" s="31"/>
      <c r="M227" s="150"/>
      <c r="N227" s="151"/>
      <c r="O227" s="51"/>
      <c r="P227" s="51"/>
      <c r="Q227" s="51"/>
      <c r="R227" s="51"/>
      <c r="S227" s="51"/>
      <c r="T227" s="52"/>
      <c r="U227" s="30"/>
      <c r="V227" s="30"/>
      <c r="W227" s="30"/>
      <c r="X227" s="30"/>
      <c r="Y227" s="30"/>
      <c r="Z227" s="30"/>
      <c r="AA227" s="30"/>
      <c r="AB227" s="30"/>
      <c r="AC227" s="30"/>
      <c r="AD227" s="30"/>
      <c r="AE227" s="30"/>
      <c r="AT227" s="18" t="s">
        <v>179</v>
      </c>
      <c r="AU227" s="18" t="s">
        <v>79</v>
      </c>
    </row>
    <row r="228" spans="1:65" s="13" customFormat="1">
      <c r="B228" s="152"/>
      <c r="D228" s="148" t="s">
        <v>181</v>
      </c>
      <c r="E228" s="153" t="s">
        <v>3</v>
      </c>
      <c r="F228" s="154" t="s">
        <v>1077</v>
      </c>
      <c r="H228" s="153" t="s">
        <v>3</v>
      </c>
      <c r="L228" s="152"/>
      <c r="M228" s="155"/>
      <c r="N228" s="156"/>
      <c r="O228" s="156"/>
      <c r="P228" s="156"/>
      <c r="Q228" s="156"/>
      <c r="R228" s="156"/>
      <c r="S228" s="156"/>
      <c r="T228" s="157"/>
      <c r="AT228" s="153" t="s">
        <v>181</v>
      </c>
      <c r="AU228" s="153" t="s">
        <v>79</v>
      </c>
      <c r="AV228" s="13" t="s">
        <v>76</v>
      </c>
      <c r="AW228" s="13" t="s">
        <v>31</v>
      </c>
      <c r="AX228" s="13" t="s">
        <v>70</v>
      </c>
      <c r="AY228" s="153" t="s">
        <v>173</v>
      </c>
    </row>
    <row r="229" spans="1:65" s="14" customFormat="1" ht="22.5">
      <c r="B229" s="158"/>
      <c r="D229" s="148" t="s">
        <v>181</v>
      </c>
      <c r="E229" s="159" t="s">
        <v>3</v>
      </c>
      <c r="F229" s="160" t="s">
        <v>1284</v>
      </c>
      <c r="H229" s="161">
        <v>12.077999999999999</v>
      </c>
      <c r="L229" s="158"/>
      <c r="M229" s="162"/>
      <c r="N229" s="163"/>
      <c r="O229" s="163"/>
      <c r="P229" s="163"/>
      <c r="Q229" s="163"/>
      <c r="R229" s="163"/>
      <c r="S229" s="163"/>
      <c r="T229" s="164"/>
      <c r="AT229" s="159" t="s">
        <v>181</v>
      </c>
      <c r="AU229" s="159" t="s">
        <v>79</v>
      </c>
      <c r="AV229" s="14" t="s">
        <v>79</v>
      </c>
      <c r="AW229" s="14" t="s">
        <v>31</v>
      </c>
      <c r="AX229" s="14" t="s">
        <v>70</v>
      </c>
      <c r="AY229" s="159" t="s">
        <v>173</v>
      </c>
    </row>
    <row r="230" spans="1:65" s="15" customFormat="1">
      <c r="B230" s="165"/>
      <c r="D230" s="148" t="s">
        <v>181</v>
      </c>
      <c r="E230" s="166" t="s">
        <v>3</v>
      </c>
      <c r="F230" s="167" t="s">
        <v>188</v>
      </c>
      <c r="H230" s="168">
        <v>12.077999999999999</v>
      </c>
      <c r="L230" s="165"/>
      <c r="M230" s="169"/>
      <c r="N230" s="170"/>
      <c r="O230" s="170"/>
      <c r="P230" s="170"/>
      <c r="Q230" s="170"/>
      <c r="R230" s="170"/>
      <c r="S230" s="170"/>
      <c r="T230" s="171"/>
      <c r="AT230" s="166" t="s">
        <v>181</v>
      </c>
      <c r="AU230" s="166" t="s">
        <v>79</v>
      </c>
      <c r="AV230" s="15" t="s">
        <v>178</v>
      </c>
      <c r="AW230" s="15" t="s">
        <v>31</v>
      </c>
      <c r="AX230" s="15" t="s">
        <v>76</v>
      </c>
      <c r="AY230" s="166" t="s">
        <v>173</v>
      </c>
    </row>
    <row r="231" spans="1:65" s="2" customFormat="1" ht="21.75" customHeight="1">
      <c r="A231" s="30"/>
      <c r="B231" s="135"/>
      <c r="C231" s="136" t="s">
        <v>287</v>
      </c>
      <c r="D231" s="136" t="s">
        <v>175</v>
      </c>
      <c r="E231" s="137" t="s">
        <v>878</v>
      </c>
      <c r="F231" s="138" t="s">
        <v>879</v>
      </c>
      <c r="G231" s="139" t="s">
        <v>176</v>
      </c>
      <c r="H231" s="140">
        <v>25.84</v>
      </c>
      <c r="I231" s="141"/>
      <c r="J231" s="141">
        <f>ROUND(I231*H231,2)</f>
        <v>0</v>
      </c>
      <c r="K231" s="138" t="s">
        <v>3</v>
      </c>
      <c r="L231" s="31"/>
      <c r="M231" s="142" t="s">
        <v>3</v>
      </c>
      <c r="N231" s="143" t="s">
        <v>41</v>
      </c>
      <c r="O231" s="144">
        <v>0.71099999999999997</v>
      </c>
      <c r="P231" s="144">
        <f>O231*H231</f>
        <v>18.372239999999998</v>
      </c>
      <c r="Q231" s="144">
        <v>2.8E-3</v>
      </c>
      <c r="R231" s="144">
        <f>Q231*H231</f>
        <v>7.2352E-2</v>
      </c>
      <c r="S231" s="144">
        <v>0</v>
      </c>
      <c r="T231" s="145">
        <f>S231*H231</f>
        <v>0</v>
      </c>
      <c r="U231" s="30"/>
      <c r="V231" s="30"/>
      <c r="W231" s="30"/>
      <c r="X231" s="30"/>
      <c r="Y231" s="30"/>
      <c r="Z231" s="30"/>
      <c r="AA231" s="30"/>
      <c r="AB231" s="30"/>
      <c r="AC231" s="30"/>
      <c r="AD231" s="30"/>
      <c r="AE231" s="30"/>
      <c r="AR231" s="146" t="s">
        <v>178</v>
      </c>
      <c r="AT231" s="146" t="s">
        <v>175</v>
      </c>
      <c r="AU231" s="146" t="s">
        <v>79</v>
      </c>
      <c r="AY231" s="18" t="s">
        <v>173</v>
      </c>
      <c r="BE231" s="147">
        <f>IF(N231="základní",J231,0)</f>
        <v>0</v>
      </c>
      <c r="BF231" s="147">
        <f>IF(N231="snížená",J231,0)</f>
        <v>0</v>
      </c>
      <c r="BG231" s="147">
        <f>IF(N231="zákl. přenesená",J231,0)</f>
        <v>0</v>
      </c>
      <c r="BH231" s="147">
        <f>IF(N231="sníž. přenesená",J231,0)</f>
        <v>0</v>
      </c>
      <c r="BI231" s="147">
        <f>IF(N231="nulová",J231,0)</f>
        <v>0</v>
      </c>
      <c r="BJ231" s="18" t="s">
        <v>76</v>
      </c>
      <c r="BK231" s="147">
        <f>ROUND(I231*H231,2)</f>
        <v>0</v>
      </c>
      <c r="BL231" s="18" t="s">
        <v>178</v>
      </c>
      <c r="BM231" s="146" t="s">
        <v>1285</v>
      </c>
    </row>
    <row r="232" spans="1:65" s="2" customFormat="1" ht="204.75">
      <c r="A232" s="30"/>
      <c r="B232" s="31"/>
      <c r="C232" s="30"/>
      <c r="D232" s="148" t="s">
        <v>304</v>
      </c>
      <c r="E232" s="30"/>
      <c r="F232" s="149" t="s">
        <v>305</v>
      </c>
      <c r="G232" s="30"/>
      <c r="H232" s="30"/>
      <c r="I232" s="30"/>
      <c r="J232" s="30"/>
      <c r="K232" s="30"/>
      <c r="L232" s="31"/>
      <c r="M232" s="150"/>
      <c r="N232" s="151"/>
      <c r="O232" s="51"/>
      <c r="P232" s="51"/>
      <c r="Q232" s="51"/>
      <c r="R232" s="51"/>
      <c r="S232" s="51"/>
      <c r="T232" s="52"/>
      <c r="U232" s="30"/>
      <c r="V232" s="30"/>
      <c r="W232" s="30"/>
      <c r="X232" s="30"/>
      <c r="Y232" s="30"/>
      <c r="Z232" s="30"/>
      <c r="AA232" s="30"/>
      <c r="AB232" s="30"/>
      <c r="AC232" s="30"/>
      <c r="AD232" s="30"/>
      <c r="AE232" s="30"/>
      <c r="AT232" s="18" t="s">
        <v>304</v>
      </c>
      <c r="AU232" s="18" t="s">
        <v>79</v>
      </c>
    </row>
    <row r="233" spans="1:65" s="13" customFormat="1">
      <c r="B233" s="152"/>
      <c r="D233" s="148" t="s">
        <v>181</v>
      </c>
      <c r="E233" s="153" t="s">
        <v>3</v>
      </c>
      <c r="F233" s="154" t="s">
        <v>1286</v>
      </c>
      <c r="H233" s="153" t="s">
        <v>3</v>
      </c>
      <c r="L233" s="152"/>
      <c r="M233" s="155"/>
      <c r="N233" s="156"/>
      <c r="O233" s="156"/>
      <c r="P233" s="156"/>
      <c r="Q233" s="156"/>
      <c r="R233" s="156"/>
      <c r="S233" s="156"/>
      <c r="T233" s="157"/>
      <c r="AT233" s="153" t="s">
        <v>181</v>
      </c>
      <c r="AU233" s="153" t="s">
        <v>79</v>
      </c>
      <c r="AV233" s="13" t="s">
        <v>76</v>
      </c>
      <c r="AW233" s="13" t="s">
        <v>31</v>
      </c>
      <c r="AX233" s="13" t="s">
        <v>70</v>
      </c>
      <c r="AY233" s="153" t="s">
        <v>173</v>
      </c>
    </row>
    <row r="234" spans="1:65" s="14" customFormat="1">
      <c r="B234" s="158"/>
      <c r="D234" s="148" t="s">
        <v>181</v>
      </c>
      <c r="E234" s="159" t="s">
        <v>3</v>
      </c>
      <c r="F234" s="160" t="s">
        <v>1287</v>
      </c>
      <c r="H234" s="161">
        <v>25.84</v>
      </c>
      <c r="L234" s="158"/>
      <c r="M234" s="162"/>
      <c r="N234" s="163"/>
      <c r="O234" s="163"/>
      <c r="P234" s="163"/>
      <c r="Q234" s="163"/>
      <c r="R234" s="163"/>
      <c r="S234" s="163"/>
      <c r="T234" s="164"/>
      <c r="AT234" s="159" t="s">
        <v>181</v>
      </c>
      <c r="AU234" s="159" t="s">
        <v>79</v>
      </c>
      <c r="AV234" s="14" t="s">
        <v>79</v>
      </c>
      <c r="AW234" s="14" t="s">
        <v>31</v>
      </c>
      <c r="AX234" s="14" t="s">
        <v>76</v>
      </c>
      <c r="AY234" s="159" t="s">
        <v>173</v>
      </c>
    </row>
    <row r="235" spans="1:65" s="2" customFormat="1" ht="33" customHeight="1">
      <c r="A235" s="30"/>
      <c r="B235" s="135"/>
      <c r="C235" s="136" t="s">
        <v>290</v>
      </c>
      <c r="D235" s="136" t="s">
        <v>175</v>
      </c>
      <c r="E235" s="137" t="s">
        <v>883</v>
      </c>
      <c r="F235" s="138" t="s">
        <v>884</v>
      </c>
      <c r="G235" s="139" t="s">
        <v>239</v>
      </c>
      <c r="H235" s="140">
        <v>0.41099999999999998</v>
      </c>
      <c r="I235" s="141"/>
      <c r="J235" s="141">
        <f>ROUND(I235*H235,2)</f>
        <v>0</v>
      </c>
      <c r="K235" s="138" t="s">
        <v>177</v>
      </c>
      <c r="L235" s="31"/>
      <c r="M235" s="142" t="s">
        <v>3</v>
      </c>
      <c r="N235" s="143" t="s">
        <v>41</v>
      </c>
      <c r="O235" s="144">
        <v>41.774000000000001</v>
      </c>
      <c r="P235" s="144">
        <f>O235*H235</f>
        <v>17.169114</v>
      </c>
      <c r="Q235" s="144">
        <v>1.0383020000000001</v>
      </c>
      <c r="R235" s="144">
        <f>Q235*H235</f>
        <v>0.426742122</v>
      </c>
      <c r="S235" s="144">
        <v>0</v>
      </c>
      <c r="T235" s="145">
        <f>S235*H235</f>
        <v>0</v>
      </c>
      <c r="U235" s="30"/>
      <c r="V235" s="30"/>
      <c r="W235" s="30"/>
      <c r="X235" s="30"/>
      <c r="Y235" s="30"/>
      <c r="Z235" s="30"/>
      <c r="AA235" s="30"/>
      <c r="AB235" s="30"/>
      <c r="AC235" s="30"/>
      <c r="AD235" s="30"/>
      <c r="AE235" s="30"/>
      <c r="AR235" s="146" t="s">
        <v>178</v>
      </c>
      <c r="AT235" s="146" t="s">
        <v>175</v>
      </c>
      <c r="AU235" s="146" t="s">
        <v>79</v>
      </c>
      <c r="AY235" s="18" t="s">
        <v>173</v>
      </c>
      <c r="BE235" s="147">
        <f>IF(N235="základní",J235,0)</f>
        <v>0</v>
      </c>
      <c r="BF235" s="147">
        <f>IF(N235="snížená",J235,0)</f>
        <v>0</v>
      </c>
      <c r="BG235" s="147">
        <f>IF(N235="zákl. přenesená",J235,0)</f>
        <v>0</v>
      </c>
      <c r="BH235" s="147">
        <f>IF(N235="sníž. přenesená",J235,0)</f>
        <v>0</v>
      </c>
      <c r="BI235" s="147">
        <f>IF(N235="nulová",J235,0)</f>
        <v>0</v>
      </c>
      <c r="BJ235" s="18" t="s">
        <v>76</v>
      </c>
      <c r="BK235" s="147">
        <f>ROUND(I235*H235,2)</f>
        <v>0</v>
      </c>
      <c r="BL235" s="18" t="s">
        <v>178</v>
      </c>
      <c r="BM235" s="146" t="s">
        <v>1288</v>
      </c>
    </row>
    <row r="236" spans="1:65" s="2" customFormat="1" ht="136.5">
      <c r="A236" s="30"/>
      <c r="B236" s="31"/>
      <c r="C236" s="30"/>
      <c r="D236" s="148" t="s">
        <v>179</v>
      </c>
      <c r="E236" s="30"/>
      <c r="F236" s="149" t="s">
        <v>886</v>
      </c>
      <c r="G236" s="30"/>
      <c r="H236" s="30"/>
      <c r="I236" s="30"/>
      <c r="J236" s="30"/>
      <c r="K236" s="30"/>
      <c r="L236" s="31"/>
      <c r="M236" s="150"/>
      <c r="N236" s="151"/>
      <c r="O236" s="51"/>
      <c r="P236" s="51"/>
      <c r="Q236" s="51"/>
      <c r="R236" s="51"/>
      <c r="S236" s="51"/>
      <c r="T236" s="52"/>
      <c r="U236" s="30"/>
      <c r="V236" s="30"/>
      <c r="W236" s="30"/>
      <c r="X236" s="30"/>
      <c r="Y236" s="30"/>
      <c r="Z236" s="30"/>
      <c r="AA236" s="30"/>
      <c r="AB236" s="30"/>
      <c r="AC236" s="30"/>
      <c r="AD236" s="30"/>
      <c r="AE236" s="30"/>
      <c r="AT236" s="18" t="s">
        <v>179</v>
      </c>
      <c r="AU236" s="18" t="s">
        <v>79</v>
      </c>
    </row>
    <row r="237" spans="1:65" s="13" customFormat="1">
      <c r="B237" s="152"/>
      <c r="D237" s="148" t="s">
        <v>181</v>
      </c>
      <c r="E237" s="153" t="s">
        <v>3</v>
      </c>
      <c r="F237" s="154" t="s">
        <v>1289</v>
      </c>
      <c r="H237" s="153" t="s">
        <v>3</v>
      </c>
      <c r="L237" s="152"/>
      <c r="M237" s="155"/>
      <c r="N237" s="156"/>
      <c r="O237" s="156"/>
      <c r="P237" s="156"/>
      <c r="Q237" s="156"/>
      <c r="R237" s="156"/>
      <c r="S237" s="156"/>
      <c r="T237" s="157"/>
      <c r="AT237" s="153" t="s">
        <v>181</v>
      </c>
      <c r="AU237" s="153" t="s">
        <v>79</v>
      </c>
      <c r="AV237" s="13" t="s">
        <v>76</v>
      </c>
      <c r="AW237" s="13" t="s">
        <v>31</v>
      </c>
      <c r="AX237" s="13" t="s">
        <v>70</v>
      </c>
      <c r="AY237" s="153" t="s">
        <v>173</v>
      </c>
    </row>
    <row r="238" spans="1:65" s="14" customFormat="1">
      <c r="B238" s="158"/>
      <c r="D238" s="148" t="s">
        <v>181</v>
      </c>
      <c r="E238" s="159" t="s">
        <v>3</v>
      </c>
      <c r="F238" s="160" t="s">
        <v>1290</v>
      </c>
      <c r="H238" s="161">
        <v>0.216</v>
      </c>
      <c r="L238" s="158"/>
      <c r="M238" s="162"/>
      <c r="N238" s="163"/>
      <c r="O238" s="163"/>
      <c r="P238" s="163"/>
      <c r="Q238" s="163"/>
      <c r="R238" s="163"/>
      <c r="S238" s="163"/>
      <c r="T238" s="164"/>
      <c r="AT238" s="159" t="s">
        <v>181</v>
      </c>
      <c r="AU238" s="159" t="s">
        <v>79</v>
      </c>
      <c r="AV238" s="14" t="s">
        <v>79</v>
      </c>
      <c r="AW238" s="14" t="s">
        <v>31</v>
      </c>
      <c r="AX238" s="14" t="s">
        <v>70</v>
      </c>
      <c r="AY238" s="159" t="s">
        <v>173</v>
      </c>
    </row>
    <row r="239" spans="1:65" s="14" customFormat="1">
      <c r="B239" s="158"/>
      <c r="D239" s="148" t="s">
        <v>181</v>
      </c>
      <c r="E239" s="159" t="s">
        <v>3</v>
      </c>
      <c r="F239" s="160" t="s">
        <v>1291</v>
      </c>
      <c r="H239" s="161">
        <v>0.19500000000000001</v>
      </c>
      <c r="L239" s="158"/>
      <c r="M239" s="162"/>
      <c r="N239" s="163"/>
      <c r="O239" s="163"/>
      <c r="P239" s="163"/>
      <c r="Q239" s="163"/>
      <c r="R239" s="163"/>
      <c r="S239" s="163"/>
      <c r="T239" s="164"/>
      <c r="AT239" s="159" t="s">
        <v>181</v>
      </c>
      <c r="AU239" s="159" t="s">
        <v>79</v>
      </c>
      <c r="AV239" s="14" t="s">
        <v>79</v>
      </c>
      <c r="AW239" s="14" t="s">
        <v>31</v>
      </c>
      <c r="AX239" s="14" t="s">
        <v>70</v>
      </c>
      <c r="AY239" s="159" t="s">
        <v>173</v>
      </c>
    </row>
    <row r="240" spans="1:65" s="15" customFormat="1">
      <c r="B240" s="165"/>
      <c r="D240" s="148" t="s">
        <v>181</v>
      </c>
      <c r="E240" s="166" t="s">
        <v>3</v>
      </c>
      <c r="F240" s="167" t="s">
        <v>188</v>
      </c>
      <c r="H240" s="168">
        <v>0.41100000000000003</v>
      </c>
      <c r="L240" s="165"/>
      <c r="M240" s="169"/>
      <c r="N240" s="170"/>
      <c r="O240" s="170"/>
      <c r="P240" s="170"/>
      <c r="Q240" s="170"/>
      <c r="R240" s="170"/>
      <c r="S240" s="170"/>
      <c r="T240" s="171"/>
      <c r="AT240" s="166" t="s">
        <v>181</v>
      </c>
      <c r="AU240" s="166" t="s">
        <v>79</v>
      </c>
      <c r="AV240" s="15" t="s">
        <v>178</v>
      </c>
      <c r="AW240" s="15" t="s">
        <v>31</v>
      </c>
      <c r="AX240" s="15" t="s">
        <v>76</v>
      </c>
      <c r="AY240" s="166" t="s">
        <v>173</v>
      </c>
    </row>
    <row r="241" spans="1:65" s="2" customFormat="1" ht="21.75" customHeight="1">
      <c r="A241" s="30"/>
      <c r="B241" s="135"/>
      <c r="C241" s="136" t="s">
        <v>297</v>
      </c>
      <c r="D241" s="136" t="s">
        <v>175</v>
      </c>
      <c r="E241" s="137" t="s">
        <v>314</v>
      </c>
      <c r="F241" s="138" t="s">
        <v>315</v>
      </c>
      <c r="G241" s="139" t="s">
        <v>293</v>
      </c>
      <c r="H241" s="140">
        <v>3</v>
      </c>
      <c r="I241" s="141"/>
      <c r="J241" s="141">
        <f>ROUND(I241*H241,2)</f>
        <v>0</v>
      </c>
      <c r="K241" s="138" t="s">
        <v>177</v>
      </c>
      <c r="L241" s="31"/>
      <c r="M241" s="142" t="s">
        <v>3</v>
      </c>
      <c r="N241" s="143" t="s">
        <v>41</v>
      </c>
      <c r="O241" s="144">
        <v>5.3159999999999998</v>
      </c>
      <c r="P241" s="144">
        <f>O241*H241</f>
        <v>15.948</v>
      </c>
      <c r="Q241" s="144">
        <v>0.34075499999999997</v>
      </c>
      <c r="R241" s="144">
        <f>Q241*H241</f>
        <v>1.022265</v>
      </c>
      <c r="S241" s="144">
        <v>0</v>
      </c>
      <c r="T241" s="145">
        <f>S241*H241</f>
        <v>0</v>
      </c>
      <c r="U241" s="30"/>
      <c r="V241" s="30"/>
      <c r="W241" s="30"/>
      <c r="X241" s="30"/>
      <c r="Y241" s="30"/>
      <c r="Z241" s="30"/>
      <c r="AA241" s="30"/>
      <c r="AB241" s="30"/>
      <c r="AC241" s="30"/>
      <c r="AD241" s="30"/>
      <c r="AE241" s="30"/>
      <c r="AR241" s="146" t="s">
        <v>178</v>
      </c>
      <c r="AT241" s="146" t="s">
        <v>175</v>
      </c>
      <c r="AU241" s="146" t="s">
        <v>79</v>
      </c>
      <c r="AY241" s="18" t="s">
        <v>173</v>
      </c>
      <c r="BE241" s="147">
        <f>IF(N241="základní",J241,0)</f>
        <v>0</v>
      </c>
      <c r="BF241" s="147">
        <f>IF(N241="snížená",J241,0)</f>
        <v>0</v>
      </c>
      <c r="BG241" s="147">
        <f>IF(N241="zákl. přenesená",J241,0)</f>
        <v>0</v>
      </c>
      <c r="BH241" s="147">
        <f>IF(N241="sníž. přenesená",J241,0)</f>
        <v>0</v>
      </c>
      <c r="BI241" s="147">
        <f>IF(N241="nulová",J241,0)</f>
        <v>0</v>
      </c>
      <c r="BJ241" s="18" t="s">
        <v>76</v>
      </c>
      <c r="BK241" s="147">
        <f>ROUND(I241*H241,2)</f>
        <v>0</v>
      </c>
      <c r="BL241" s="18" t="s">
        <v>178</v>
      </c>
      <c r="BM241" s="146" t="s">
        <v>1292</v>
      </c>
    </row>
    <row r="242" spans="1:65" s="2" customFormat="1" ht="243.75">
      <c r="A242" s="30"/>
      <c r="B242" s="31"/>
      <c r="C242" s="30"/>
      <c r="D242" s="148" t="s">
        <v>179</v>
      </c>
      <c r="E242" s="30"/>
      <c r="F242" s="149" t="s">
        <v>316</v>
      </c>
      <c r="G242" s="30"/>
      <c r="H242" s="30"/>
      <c r="I242" s="30"/>
      <c r="J242" s="30"/>
      <c r="K242" s="30"/>
      <c r="L242" s="31"/>
      <c r="M242" s="150"/>
      <c r="N242" s="151"/>
      <c r="O242" s="51"/>
      <c r="P242" s="51"/>
      <c r="Q242" s="51"/>
      <c r="R242" s="51"/>
      <c r="S242" s="51"/>
      <c r="T242" s="52"/>
      <c r="U242" s="30"/>
      <c r="V242" s="30"/>
      <c r="W242" s="30"/>
      <c r="X242" s="30"/>
      <c r="Y242" s="30"/>
      <c r="Z242" s="30"/>
      <c r="AA242" s="30"/>
      <c r="AB242" s="30"/>
      <c r="AC242" s="30"/>
      <c r="AD242" s="30"/>
      <c r="AE242" s="30"/>
      <c r="AT242" s="18" t="s">
        <v>179</v>
      </c>
      <c r="AU242" s="18" t="s">
        <v>79</v>
      </c>
    </row>
    <row r="243" spans="1:65" s="13" customFormat="1">
      <c r="B243" s="152"/>
      <c r="D243" s="148" t="s">
        <v>181</v>
      </c>
      <c r="E243" s="153" t="s">
        <v>3</v>
      </c>
      <c r="F243" s="154" t="s">
        <v>1122</v>
      </c>
      <c r="H243" s="153" t="s">
        <v>3</v>
      </c>
      <c r="L243" s="152"/>
      <c r="M243" s="155"/>
      <c r="N243" s="156"/>
      <c r="O243" s="156"/>
      <c r="P243" s="156"/>
      <c r="Q243" s="156"/>
      <c r="R243" s="156"/>
      <c r="S243" s="156"/>
      <c r="T243" s="157"/>
      <c r="AT243" s="153" t="s">
        <v>181</v>
      </c>
      <c r="AU243" s="153" t="s">
        <v>79</v>
      </c>
      <c r="AV243" s="13" t="s">
        <v>76</v>
      </c>
      <c r="AW243" s="13" t="s">
        <v>31</v>
      </c>
      <c r="AX243" s="13" t="s">
        <v>70</v>
      </c>
      <c r="AY243" s="153" t="s">
        <v>173</v>
      </c>
    </row>
    <row r="244" spans="1:65" s="14" customFormat="1">
      <c r="B244" s="158"/>
      <c r="D244" s="148" t="s">
        <v>181</v>
      </c>
      <c r="E244" s="159" t="s">
        <v>3</v>
      </c>
      <c r="F244" s="160" t="s">
        <v>1293</v>
      </c>
      <c r="H244" s="161">
        <v>3</v>
      </c>
      <c r="L244" s="158"/>
      <c r="M244" s="162"/>
      <c r="N244" s="163"/>
      <c r="O244" s="163"/>
      <c r="P244" s="163"/>
      <c r="Q244" s="163"/>
      <c r="R244" s="163"/>
      <c r="S244" s="163"/>
      <c r="T244" s="164"/>
      <c r="AT244" s="159" t="s">
        <v>181</v>
      </c>
      <c r="AU244" s="159" t="s">
        <v>79</v>
      </c>
      <c r="AV244" s="14" t="s">
        <v>79</v>
      </c>
      <c r="AW244" s="14" t="s">
        <v>31</v>
      </c>
      <c r="AX244" s="14" t="s">
        <v>76</v>
      </c>
      <c r="AY244" s="159" t="s">
        <v>173</v>
      </c>
    </row>
    <row r="245" spans="1:65" s="2" customFormat="1" ht="16.5" customHeight="1">
      <c r="A245" s="30"/>
      <c r="B245" s="135"/>
      <c r="C245" s="172" t="s">
        <v>301</v>
      </c>
      <c r="D245" s="172" t="s">
        <v>246</v>
      </c>
      <c r="E245" s="173" t="s">
        <v>1123</v>
      </c>
      <c r="F245" s="174" t="s">
        <v>1124</v>
      </c>
      <c r="G245" s="175" t="s">
        <v>293</v>
      </c>
      <c r="H245" s="176">
        <v>2</v>
      </c>
      <c r="I245" s="177"/>
      <c r="J245" s="177">
        <f>ROUND(I245*H245,2)</f>
        <v>0</v>
      </c>
      <c r="K245" s="174" t="s">
        <v>177</v>
      </c>
      <c r="L245" s="178"/>
      <c r="M245" s="179" t="s">
        <v>3</v>
      </c>
      <c r="N245" s="180" t="s">
        <v>41</v>
      </c>
      <c r="O245" s="144">
        <v>0</v>
      </c>
      <c r="P245" s="144">
        <f>O245*H245</f>
        <v>0</v>
      </c>
      <c r="Q245" s="144">
        <v>5.9379999999999997</v>
      </c>
      <c r="R245" s="144">
        <f>Q245*H245</f>
        <v>11.875999999999999</v>
      </c>
      <c r="S245" s="144">
        <v>0</v>
      </c>
      <c r="T245" s="145">
        <f>S245*H245</f>
        <v>0</v>
      </c>
      <c r="U245" s="30"/>
      <c r="V245" s="30"/>
      <c r="W245" s="30"/>
      <c r="X245" s="30"/>
      <c r="Y245" s="30"/>
      <c r="Z245" s="30"/>
      <c r="AA245" s="30"/>
      <c r="AB245" s="30"/>
      <c r="AC245" s="30"/>
      <c r="AD245" s="30"/>
      <c r="AE245" s="30"/>
      <c r="AR245" s="146" t="s">
        <v>211</v>
      </c>
      <c r="AT245" s="146" t="s">
        <v>246</v>
      </c>
      <c r="AU245" s="146" t="s">
        <v>79</v>
      </c>
      <c r="AY245" s="18" t="s">
        <v>173</v>
      </c>
      <c r="BE245" s="147">
        <f>IF(N245="základní",J245,0)</f>
        <v>0</v>
      </c>
      <c r="BF245" s="147">
        <f>IF(N245="snížená",J245,0)</f>
        <v>0</v>
      </c>
      <c r="BG245" s="147">
        <f>IF(N245="zákl. přenesená",J245,0)</f>
        <v>0</v>
      </c>
      <c r="BH245" s="147">
        <f>IF(N245="sníž. přenesená",J245,0)</f>
        <v>0</v>
      </c>
      <c r="BI245" s="147">
        <f>IF(N245="nulová",J245,0)</f>
        <v>0</v>
      </c>
      <c r="BJ245" s="18" t="s">
        <v>76</v>
      </c>
      <c r="BK245" s="147">
        <f>ROUND(I245*H245,2)</f>
        <v>0</v>
      </c>
      <c r="BL245" s="18" t="s">
        <v>178</v>
      </c>
      <c r="BM245" s="146" t="s">
        <v>1294</v>
      </c>
    </row>
    <row r="246" spans="1:65" s="13" customFormat="1">
      <c r="B246" s="152"/>
      <c r="D246" s="148" t="s">
        <v>181</v>
      </c>
      <c r="E246" s="153" t="s">
        <v>3</v>
      </c>
      <c r="F246" s="154" t="s">
        <v>1126</v>
      </c>
      <c r="H246" s="153" t="s">
        <v>3</v>
      </c>
      <c r="L246" s="152"/>
      <c r="M246" s="155"/>
      <c r="N246" s="156"/>
      <c r="O246" s="156"/>
      <c r="P246" s="156"/>
      <c r="Q246" s="156"/>
      <c r="R246" s="156"/>
      <c r="S246" s="156"/>
      <c r="T246" s="157"/>
      <c r="AT246" s="153" t="s">
        <v>181</v>
      </c>
      <c r="AU246" s="153" t="s">
        <v>79</v>
      </c>
      <c r="AV246" s="13" t="s">
        <v>76</v>
      </c>
      <c r="AW246" s="13" t="s">
        <v>31</v>
      </c>
      <c r="AX246" s="13" t="s">
        <v>70</v>
      </c>
      <c r="AY246" s="153" t="s">
        <v>173</v>
      </c>
    </row>
    <row r="247" spans="1:65" s="14" customFormat="1">
      <c r="B247" s="158"/>
      <c r="D247" s="148" t="s">
        <v>181</v>
      </c>
      <c r="E247" s="159" t="s">
        <v>3</v>
      </c>
      <c r="F247" s="160" t="s">
        <v>1295</v>
      </c>
      <c r="H247" s="161">
        <v>2</v>
      </c>
      <c r="L247" s="158"/>
      <c r="M247" s="162"/>
      <c r="N247" s="163"/>
      <c r="O247" s="163"/>
      <c r="P247" s="163"/>
      <c r="Q247" s="163"/>
      <c r="R247" s="163"/>
      <c r="S247" s="163"/>
      <c r="T247" s="164"/>
      <c r="AT247" s="159" t="s">
        <v>181</v>
      </c>
      <c r="AU247" s="159" t="s">
        <v>79</v>
      </c>
      <c r="AV247" s="14" t="s">
        <v>79</v>
      </c>
      <c r="AW247" s="14" t="s">
        <v>31</v>
      </c>
      <c r="AX247" s="14" t="s">
        <v>76</v>
      </c>
      <c r="AY247" s="159" t="s">
        <v>173</v>
      </c>
    </row>
    <row r="248" spans="1:65" s="2" customFormat="1" ht="16.5" customHeight="1">
      <c r="A248" s="30"/>
      <c r="B248" s="135"/>
      <c r="C248" s="172" t="s">
        <v>307</v>
      </c>
      <c r="D248" s="172" t="s">
        <v>246</v>
      </c>
      <c r="E248" s="173" t="s">
        <v>1128</v>
      </c>
      <c r="F248" s="174" t="s">
        <v>1129</v>
      </c>
      <c r="G248" s="175" t="s">
        <v>293</v>
      </c>
      <c r="H248" s="176">
        <v>1</v>
      </c>
      <c r="I248" s="177"/>
      <c r="J248" s="177">
        <f>ROUND(I248*H248,2)</f>
        <v>0</v>
      </c>
      <c r="K248" s="174" t="s">
        <v>177</v>
      </c>
      <c r="L248" s="178"/>
      <c r="M248" s="179" t="s">
        <v>3</v>
      </c>
      <c r="N248" s="180" t="s">
        <v>41</v>
      </c>
      <c r="O248" s="144">
        <v>0</v>
      </c>
      <c r="P248" s="144">
        <f>O248*H248</f>
        <v>0</v>
      </c>
      <c r="Q248" s="144">
        <v>5.15</v>
      </c>
      <c r="R248" s="144">
        <f>Q248*H248</f>
        <v>5.15</v>
      </c>
      <c r="S248" s="144">
        <v>0</v>
      </c>
      <c r="T248" s="145">
        <f>S248*H248</f>
        <v>0</v>
      </c>
      <c r="U248" s="30"/>
      <c r="V248" s="30"/>
      <c r="W248" s="30"/>
      <c r="X248" s="30"/>
      <c r="Y248" s="30"/>
      <c r="Z248" s="30"/>
      <c r="AA248" s="30"/>
      <c r="AB248" s="30"/>
      <c r="AC248" s="30"/>
      <c r="AD248" s="30"/>
      <c r="AE248" s="30"/>
      <c r="AR248" s="146" t="s">
        <v>211</v>
      </c>
      <c r="AT248" s="146" t="s">
        <v>246</v>
      </c>
      <c r="AU248" s="146" t="s">
        <v>79</v>
      </c>
      <c r="AY248" s="18" t="s">
        <v>173</v>
      </c>
      <c r="BE248" s="147">
        <f>IF(N248="základní",J248,0)</f>
        <v>0</v>
      </c>
      <c r="BF248" s="147">
        <f>IF(N248="snížená",J248,0)</f>
        <v>0</v>
      </c>
      <c r="BG248" s="147">
        <f>IF(N248="zákl. přenesená",J248,0)</f>
        <v>0</v>
      </c>
      <c r="BH248" s="147">
        <f>IF(N248="sníž. přenesená",J248,0)</f>
        <v>0</v>
      </c>
      <c r="BI248" s="147">
        <f>IF(N248="nulová",J248,0)</f>
        <v>0</v>
      </c>
      <c r="BJ248" s="18" t="s">
        <v>76</v>
      </c>
      <c r="BK248" s="147">
        <f>ROUND(I248*H248,2)</f>
        <v>0</v>
      </c>
      <c r="BL248" s="18" t="s">
        <v>178</v>
      </c>
      <c r="BM248" s="146" t="s">
        <v>1296</v>
      </c>
    </row>
    <row r="249" spans="1:65" s="13" customFormat="1">
      <c r="B249" s="152"/>
      <c r="D249" s="148" t="s">
        <v>181</v>
      </c>
      <c r="E249" s="153" t="s">
        <v>3</v>
      </c>
      <c r="F249" s="154" t="s">
        <v>1126</v>
      </c>
      <c r="H249" s="153" t="s">
        <v>3</v>
      </c>
      <c r="L249" s="152"/>
      <c r="M249" s="155"/>
      <c r="N249" s="156"/>
      <c r="O249" s="156"/>
      <c r="P249" s="156"/>
      <c r="Q249" s="156"/>
      <c r="R249" s="156"/>
      <c r="S249" s="156"/>
      <c r="T249" s="157"/>
      <c r="AT249" s="153" t="s">
        <v>181</v>
      </c>
      <c r="AU249" s="153" t="s">
        <v>79</v>
      </c>
      <c r="AV249" s="13" t="s">
        <v>76</v>
      </c>
      <c r="AW249" s="13" t="s">
        <v>31</v>
      </c>
      <c r="AX249" s="13" t="s">
        <v>70</v>
      </c>
      <c r="AY249" s="153" t="s">
        <v>173</v>
      </c>
    </row>
    <row r="250" spans="1:65" s="14" customFormat="1">
      <c r="B250" s="158"/>
      <c r="D250" s="148" t="s">
        <v>181</v>
      </c>
      <c r="E250" s="159" t="s">
        <v>3</v>
      </c>
      <c r="F250" s="160" t="s">
        <v>1131</v>
      </c>
      <c r="H250" s="161">
        <v>1</v>
      </c>
      <c r="L250" s="158"/>
      <c r="M250" s="162"/>
      <c r="N250" s="163"/>
      <c r="O250" s="163"/>
      <c r="P250" s="163"/>
      <c r="Q250" s="163"/>
      <c r="R250" s="163"/>
      <c r="S250" s="163"/>
      <c r="T250" s="164"/>
      <c r="AT250" s="159" t="s">
        <v>181</v>
      </c>
      <c r="AU250" s="159" t="s">
        <v>79</v>
      </c>
      <c r="AV250" s="14" t="s">
        <v>79</v>
      </c>
      <c r="AW250" s="14" t="s">
        <v>31</v>
      </c>
      <c r="AX250" s="14" t="s">
        <v>76</v>
      </c>
      <c r="AY250" s="159" t="s">
        <v>173</v>
      </c>
    </row>
    <row r="251" spans="1:65" s="12" customFormat="1" ht="22.9" customHeight="1">
      <c r="B251" s="123"/>
      <c r="D251" s="124" t="s">
        <v>69</v>
      </c>
      <c r="E251" s="133" t="s">
        <v>178</v>
      </c>
      <c r="F251" s="133" t="s">
        <v>323</v>
      </c>
      <c r="J251" s="134">
        <f>BK251</f>
        <v>0</v>
      </c>
      <c r="L251" s="123"/>
      <c r="M251" s="127"/>
      <c r="N251" s="128"/>
      <c r="O251" s="128"/>
      <c r="P251" s="129">
        <f>SUM(P252:P267)</f>
        <v>39.066792</v>
      </c>
      <c r="Q251" s="128"/>
      <c r="R251" s="129">
        <f>SUM(R252:R267)</f>
        <v>23.649795071999996</v>
      </c>
      <c r="S251" s="128"/>
      <c r="T251" s="130">
        <f>SUM(T252:T267)</f>
        <v>0</v>
      </c>
      <c r="AR251" s="124" t="s">
        <v>76</v>
      </c>
      <c r="AT251" s="131" t="s">
        <v>69</v>
      </c>
      <c r="AU251" s="131" t="s">
        <v>76</v>
      </c>
      <c r="AY251" s="124" t="s">
        <v>173</v>
      </c>
      <c r="BK251" s="132">
        <f>SUM(BK252:BK267)</f>
        <v>0</v>
      </c>
    </row>
    <row r="252" spans="1:65" s="2" customFormat="1" ht="21.75" customHeight="1">
      <c r="A252" s="30"/>
      <c r="B252" s="135"/>
      <c r="C252" s="136" t="s">
        <v>311</v>
      </c>
      <c r="D252" s="136" t="s">
        <v>175</v>
      </c>
      <c r="E252" s="137" t="s">
        <v>1297</v>
      </c>
      <c r="F252" s="138" t="s">
        <v>1298</v>
      </c>
      <c r="G252" s="139" t="s">
        <v>176</v>
      </c>
      <c r="H252" s="140">
        <v>30.3</v>
      </c>
      <c r="I252" s="141"/>
      <c r="J252" s="141">
        <f>ROUND(I252*H252,2)</f>
        <v>0</v>
      </c>
      <c r="K252" s="138" t="s">
        <v>177</v>
      </c>
      <c r="L252" s="31"/>
      <c r="M252" s="142" t="s">
        <v>3</v>
      </c>
      <c r="N252" s="143" t="s">
        <v>41</v>
      </c>
      <c r="O252" s="144">
        <v>0.16600000000000001</v>
      </c>
      <c r="P252" s="144">
        <f>O252*H252</f>
        <v>5.0298000000000007</v>
      </c>
      <c r="Q252" s="144">
        <v>0</v>
      </c>
      <c r="R252" s="144">
        <f>Q252*H252</f>
        <v>0</v>
      </c>
      <c r="S252" s="144">
        <v>0</v>
      </c>
      <c r="T252" s="145">
        <f>S252*H252</f>
        <v>0</v>
      </c>
      <c r="U252" s="30"/>
      <c r="V252" s="30"/>
      <c r="W252" s="30"/>
      <c r="X252" s="30"/>
      <c r="Y252" s="30"/>
      <c r="Z252" s="30"/>
      <c r="AA252" s="30"/>
      <c r="AB252" s="30"/>
      <c r="AC252" s="30"/>
      <c r="AD252" s="30"/>
      <c r="AE252" s="30"/>
      <c r="AR252" s="146" t="s">
        <v>178</v>
      </c>
      <c r="AT252" s="146" t="s">
        <v>175</v>
      </c>
      <c r="AU252" s="146" t="s">
        <v>79</v>
      </c>
      <c r="AY252" s="18" t="s">
        <v>173</v>
      </c>
      <c r="BE252" s="147">
        <f>IF(N252="základní",J252,0)</f>
        <v>0</v>
      </c>
      <c r="BF252" s="147">
        <f>IF(N252="snížená",J252,0)</f>
        <v>0</v>
      </c>
      <c r="BG252" s="147">
        <f>IF(N252="zákl. přenesená",J252,0)</f>
        <v>0</v>
      </c>
      <c r="BH252" s="147">
        <f>IF(N252="sníž. přenesená",J252,0)</f>
        <v>0</v>
      </c>
      <c r="BI252" s="147">
        <f>IF(N252="nulová",J252,0)</f>
        <v>0</v>
      </c>
      <c r="BJ252" s="18" t="s">
        <v>76</v>
      </c>
      <c r="BK252" s="147">
        <f>ROUND(I252*H252,2)</f>
        <v>0</v>
      </c>
      <c r="BL252" s="18" t="s">
        <v>178</v>
      </c>
      <c r="BM252" s="146" t="s">
        <v>1299</v>
      </c>
    </row>
    <row r="253" spans="1:65" s="2" customFormat="1" ht="185.25">
      <c r="A253" s="30"/>
      <c r="B253" s="31"/>
      <c r="C253" s="30"/>
      <c r="D253" s="148" t="s">
        <v>179</v>
      </c>
      <c r="E253" s="30"/>
      <c r="F253" s="149" t="s">
        <v>327</v>
      </c>
      <c r="G253" s="30"/>
      <c r="H253" s="30"/>
      <c r="I253" s="30"/>
      <c r="J253" s="30"/>
      <c r="K253" s="30"/>
      <c r="L253" s="31"/>
      <c r="M253" s="150"/>
      <c r="N253" s="151"/>
      <c r="O253" s="51"/>
      <c r="P253" s="51"/>
      <c r="Q253" s="51"/>
      <c r="R253" s="51"/>
      <c r="S253" s="51"/>
      <c r="T253" s="52"/>
      <c r="U253" s="30"/>
      <c r="V253" s="30"/>
      <c r="W253" s="30"/>
      <c r="X253" s="30"/>
      <c r="Y253" s="30"/>
      <c r="Z253" s="30"/>
      <c r="AA253" s="30"/>
      <c r="AB253" s="30"/>
      <c r="AC253" s="30"/>
      <c r="AD253" s="30"/>
      <c r="AE253" s="30"/>
      <c r="AT253" s="18" t="s">
        <v>179</v>
      </c>
      <c r="AU253" s="18" t="s">
        <v>79</v>
      </c>
    </row>
    <row r="254" spans="1:65" s="13" customFormat="1" ht="22.5">
      <c r="B254" s="152"/>
      <c r="D254" s="148" t="s">
        <v>181</v>
      </c>
      <c r="E254" s="153" t="s">
        <v>3</v>
      </c>
      <c r="F254" s="154" t="s">
        <v>192</v>
      </c>
      <c r="H254" s="153" t="s">
        <v>3</v>
      </c>
      <c r="L254" s="152"/>
      <c r="M254" s="155"/>
      <c r="N254" s="156"/>
      <c r="O254" s="156"/>
      <c r="P254" s="156"/>
      <c r="Q254" s="156"/>
      <c r="R254" s="156"/>
      <c r="S254" s="156"/>
      <c r="T254" s="157"/>
      <c r="AT254" s="153" t="s">
        <v>181</v>
      </c>
      <c r="AU254" s="153" t="s">
        <v>79</v>
      </c>
      <c r="AV254" s="13" t="s">
        <v>76</v>
      </c>
      <c r="AW254" s="13" t="s">
        <v>31</v>
      </c>
      <c r="AX254" s="13" t="s">
        <v>70</v>
      </c>
      <c r="AY254" s="153" t="s">
        <v>173</v>
      </c>
    </row>
    <row r="255" spans="1:65" s="13" customFormat="1">
      <c r="B255" s="152"/>
      <c r="D255" s="148" t="s">
        <v>181</v>
      </c>
      <c r="E255" s="153" t="s">
        <v>3</v>
      </c>
      <c r="F255" s="154" t="s">
        <v>645</v>
      </c>
      <c r="H255" s="153" t="s">
        <v>3</v>
      </c>
      <c r="L255" s="152"/>
      <c r="M255" s="155"/>
      <c r="N255" s="156"/>
      <c r="O255" s="156"/>
      <c r="P255" s="156"/>
      <c r="Q255" s="156"/>
      <c r="R255" s="156"/>
      <c r="S255" s="156"/>
      <c r="T255" s="157"/>
      <c r="AT255" s="153" t="s">
        <v>181</v>
      </c>
      <c r="AU255" s="153" t="s">
        <v>79</v>
      </c>
      <c r="AV255" s="13" t="s">
        <v>76</v>
      </c>
      <c r="AW255" s="13" t="s">
        <v>31</v>
      </c>
      <c r="AX255" s="13" t="s">
        <v>70</v>
      </c>
      <c r="AY255" s="153" t="s">
        <v>173</v>
      </c>
    </row>
    <row r="256" spans="1:65" s="14" customFormat="1" ht="22.5">
      <c r="B256" s="158"/>
      <c r="D256" s="148" t="s">
        <v>181</v>
      </c>
      <c r="E256" s="159" t="s">
        <v>3</v>
      </c>
      <c r="F256" s="160" t="s">
        <v>1300</v>
      </c>
      <c r="H256" s="161">
        <v>30.3</v>
      </c>
      <c r="L256" s="158"/>
      <c r="M256" s="162"/>
      <c r="N256" s="163"/>
      <c r="O256" s="163"/>
      <c r="P256" s="163"/>
      <c r="Q256" s="163"/>
      <c r="R256" s="163"/>
      <c r="S256" s="163"/>
      <c r="T256" s="164"/>
      <c r="AT256" s="159" t="s">
        <v>181</v>
      </c>
      <c r="AU256" s="159" t="s">
        <v>79</v>
      </c>
      <c r="AV256" s="14" t="s">
        <v>79</v>
      </c>
      <c r="AW256" s="14" t="s">
        <v>31</v>
      </c>
      <c r="AX256" s="14" t="s">
        <v>70</v>
      </c>
      <c r="AY256" s="159" t="s">
        <v>173</v>
      </c>
    </row>
    <row r="257" spans="1:65" s="15" customFormat="1">
      <c r="B257" s="165"/>
      <c r="D257" s="148" t="s">
        <v>181</v>
      </c>
      <c r="E257" s="166" t="s">
        <v>3</v>
      </c>
      <c r="F257" s="167" t="s">
        <v>188</v>
      </c>
      <c r="H257" s="168">
        <v>30.3</v>
      </c>
      <c r="L257" s="165"/>
      <c r="M257" s="169"/>
      <c r="N257" s="170"/>
      <c r="O257" s="170"/>
      <c r="P257" s="170"/>
      <c r="Q257" s="170"/>
      <c r="R257" s="170"/>
      <c r="S257" s="170"/>
      <c r="T257" s="171"/>
      <c r="AT257" s="166" t="s">
        <v>181</v>
      </c>
      <c r="AU257" s="166" t="s">
        <v>79</v>
      </c>
      <c r="AV257" s="15" t="s">
        <v>178</v>
      </c>
      <c r="AW257" s="15" t="s">
        <v>31</v>
      </c>
      <c r="AX257" s="15" t="s">
        <v>76</v>
      </c>
      <c r="AY257" s="166" t="s">
        <v>173</v>
      </c>
    </row>
    <row r="258" spans="1:65" s="2" customFormat="1" ht="21.75" customHeight="1">
      <c r="A258" s="30"/>
      <c r="B258" s="135"/>
      <c r="C258" s="136" t="s">
        <v>312</v>
      </c>
      <c r="D258" s="136" t="s">
        <v>175</v>
      </c>
      <c r="E258" s="137" t="s">
        <v>652</v>
      </c>
      <c r="F258" s="138" t="s">
        <v>653</v>
      </c>
      <c r="G258" s="139" t="s">
        <v>176</v>
      </c>
      <c r="H258" s="140">
        <v>19.584</v>
      </c>
      <c r="I258" s="141"/>
      <c r="J258" s="141">
        <f>ROUND(I258*H258,2)</f>
        <v>0</v>
      </c>
      <c r="K258" s="138" t="s">
        <v>177</v>
      </c>
      <c r="L258" s="31"/>
      <c r="M258" s="142" t="s">
        <v>3</v>
      </c>
      <c r="N258" s="143" t="s">
        <v>41</v>
      </c>
      <c r="O258" s="144">
        <v>0.248</v>
      </c>
      <c r="P258" s="144">
        <f>O258*H258</f>
        <v>4.8568319999999998</v>
      </c>
      <c r="Q258" s="144">
        <v>0.49562400000000001</v>
      </c>
      <c r="R258" s="144">
        <f>Q258*H258</f>
        <v>9.7063004159999995</v>
      </c>
      <c r="S258" s="144">
        <v>0</v>
      </c>
      <c r="T258" s="145">
        <f>S258*H258</f>
        <v>0</v>
      </c>
      <c r="U258" s="30"/>
      <c r="V258" s="30"/>
      <c r="W258" s="30"/>
      <c r="X258" s="30"/>
      <c r="Y258" s="30"/>
      <c r="Z258" s="30"/>
      <c r="AA258" s="30"/>
      <c r="AB258" s="30"/>
      <c r="AC258" s="30"/>
      <c r="AD258" s="30"/>
      <c r="AE258" s="30"/>
      <c r="AR258" s="146" t="s">
        <v>178</v>
      </c>
      <c r="AT258" s="146" t="s">
        <v>175</v>
      </c>
      <c r="AU258" s="146" t="s">
        <v>79</v>
      </c>
      <c r="AY258" s="18" t="s">
        <v>173</v>
      </c>
      <c r="BE258" s="147">
        <f>IF(N258="základní",J258,0)</f>
        <v>0</v>
      </c>
      <c r="BF258" s="147">
        <f>IF(N258="snížená",J258,0)</f>
        <v>0</v>
      </c>
      <c r="BG258" s="147">
        <f>IF(N258="zákl. přenesená",J258,0)</f>
        <v>0</v>
      </c>
      <c r="BH258" s="147">
        <f>IF(N258="sníž. přenesená",J258,0)</f>
        <v>0</v>
      </c>
      <c r="BI258" s="147">
        <f>IF(N258="nulová",J258,0)</f>
        <v>0</v>
      </c>
      <c r="BJ258" s="18" t="s">
        <v>76</v>
      </c>
      <c r="BK258" s="147">
        <f>ROUND(I258*H258,2)</f>
        <v>0</v>
      </c>
      <c r="BL258" s="18" t="s">
        <v>178</v>
      </c>
      <c r="BM258" s="146" t="s">
        <v>1301</v>
      </c>
    </row>
    <row r="259" spans="1:65" s="2" customFormat="1" ht="185.25">
      <c r="A259" s="30"/>
      <c r="B259" s="31"/>
      <c r="C259" s="30"/>
      <c r="D259" s="148" t="s">
        <v>179</v>
      </c>
      <c r="E259" s="30"/>
      <c r="F259" s="149" t="s">
        <v>327</v>
      </c>
      <c r="G259" s="30"/>
      <c r="H259" s="30"/>
      <c r="I259" s="30"/>
      <c r="J259" s="30"/>
      <c r="K259" s="30"/>
      <c r="L259" s="31"/>
      <c r="M259" s="150"/>
      <c r="N259" s="151"/>
      <c r="O259" s="51"/>
      <c r="P259" s="51"/>
      <c r="Q259" s="51"/>
      <c r="R259" s="51"/>
      <c r="S259" s="51"/>
      <c r="T259" s="52"/>
      <c r="U259" s="30"/>
      <c r="V259" s="30"/>
      <c r="W259" s="30"/>
      <c r="X259" s="30"/>
      <c r="Y259" s="30"/>
      <c r="Z259" s="30"/>
      <c r="AA259" s="30"/>
      <c r="AB259" s="30"/>
      <c r="AC259" s="30"/>
      <c r="AD259" s="30"/>
      <c r="AE259" s="30"/>
      <c r="AT259" s="18" t="s">
        <v>179</v>
      </c>
      <c r="AU259" s="18" t="s">
        <v>79</v>
      </c>
    </row>
    <row r="260" spans="1:65" s="13" customFormat="1">
      <c r="B260" s="152"/>
      <c r="D260" s="148" t="s">
        <v>181</v>
      </c>
      <c r="E260" s="153" t="s">
        <v>3</v>
      </c>
      <c r="F260" s="154" t="s">
        <v>328</v>
      </c>
      <c r="H260" s="153" t="s">
        <v>3</v>
      </c>
      <c r="L260" s="152"/>
      <c r="M260" s="155"/>
      <c r="N260" s="156"/>
      <c r="O260" s="156"/>
      <c r="P260" s="156"/>
      <c r="Q260" s="156"/>
      <c r="R260" s="156"/>
      <c r="S260" s="156"/>
      <c r="T260" s="157"/>
      <c r="AT260" s="153" t="s">
        <v>181</v>
      </c>
      <c r="AU260" s="153" t="s">
        <v>79</v>
      </c>
      <c r="AV260" s="13" t="s">
        <v>76</v>
      </c>
      <c r="AW260" s="13" t="s">
        <v>31</v>
      </c>
      <c r="AX260" s="13" t="s">
        <v>70</v>
      </c>
      <c r="AY260" s="153" t="s">
        <v>173</v>
      </c>
    </row>
    <row r="261" spans="1:65" s="14" customFormat="1">
      <c r="B261" s="158"/>
      <c r="D261" s="148" t="s">
        <v>181</v>
      </c>
      <c r="E261" s="159" t="s">
        <v>3</v>
      </c>
      <c r="F261" s="160" t="s">
        <v>1302</v>
      </c>
      <c r="H261" s="161">
        <v>19.584</v>
      </c>
      <c r="L261" s="158"/>
      <c r="M261" s="162"/>
      <c r="N261" s="163"/>
      <c r="O261" s="163"/>
      <c r="P261" s="163"/>
      <c r="Q261" s="163"/>
      <c r="R261" s="163"/>
      <c r="S261" s="163"/>
      <c r="T261" s="164"/>
      <c r="AT261" s="159" t="s">
        <v>181</v>
      </c>
      <c r="AU261" s="159" t="s">
        <v>79</v>
      </c>
      <c r="AV261" s="14" t="s">
        <v>79</v>
      </c>
      <c r="AW261" s="14" t="s">
        <v>31</v>
      </c>
      <c r="AX261" s="14" t="s">
        <v>76</v>
      </c>
      <c r="AY261" s="159" t="s">
        <v>173</v>
      </c>
    </row>
    <row r="262" spans="1:65" s="2" customFormat="1" ht="44.25" customHeight="1">
      <c r="A262" s="30"/>
      <c r="B262" s="135"/>
      <c r="C262" s="136" t="s">
        <v>313</v>
      </c>
      <c r="D262" s="136" t="s">
        <v>175</v>
      </c>
      <c r="E262" s="137" t="s">
        <v>339</v>
      </c>
      <c r="F262" s="138" t="s">
        <v>340</v>
      </c>
      <c r="G262" s="139" t="s">
        <v>176</v>
      </c>
      <c r="H262" s="140">
        <v>19.584</v>
      </c>
      <c r="I262" s="141"/>
      <c r="J262" s="141">
        <f>ROUND(I262*H262,2)</f>
        <v>0</v>
      </c>
      <c r="K262" s="138" t="s">
        <v>177</v>
      </c>
      <c r="L262" s="31"/>
      <c r="M262" s="142" t="s">
        <v>3</v>
      </c>
      <c r="N262" s="143" t="s">
        <v>41</v>
      </c>
      <c r="O262" s="144">
        <v>1.49</v>
      </c>
      <c r="P262" s="144">
        <f>O262*H262</f>
        <v>29.180160000000001</v>
      </c>
      <c r="Q262" s="144">
        <v>0.71198399999999995</v>
      </c>
      <c r="R262" s="144">
        <f>Q262*H262</f>
        <v>13.943494655999999</v>
      </c>
      <c r="S262" s="144">
        <v>0</v>
      </c>
      <c r="T262" s="145">
        <f>S262*H262</f>
        <v>0</v>
      </c>
      <c r="U262" s="30"/>
      <c r="V262" s="30"/>
      <c r="W262" s="30"/>
      <c r="X262" s="30"/>
      <c r="Y262" s="30"/>
      <c r="Z262" s="30"/>
      <c r="AA262" s="30"/>
      <c r="AB262" s="30"/>
      <c r="AC262" s="30"/>
      <c r="AD262" s="30"/>
      <c r="AE262" s="30"/>
      <c r="AR262" s="146" t="s">
        <v>178</v>
      </c>
      <c r="AT262" s="146" t="s">
        <v>175</v>
      </c>
      <c r="AU262" s="146" t="s">
        <v>79</v>
      </c>
      <c r="AY262" s="18" t="s">
        <v>173</v>
      </c>
      <c r="BE262" s="147">
        <f>IF(N262="základní",J262,0)</f>
        <v>0</v>
      </c>
      <c r="BF262" s="147">
        <f>IF(N262="snížená",J262,0)</f>
        <v>0</v>
      </c>
      <c r="BG262" s="147">
        <f>IF(N262="zákl. přenesená",J262,0)</f>
        <v>0</v>
      </c>
      <c r="BH262" s="147">
        <f>IF(N262="sníž. přenesená",J262,0)</f>
        <v>0</v>
      </c>
      <c r="BI262" s="147">
        <f>IF(N262="nulová",J262,0)</f>
        <v>0</v>
      </c>
      <c r="BJ262" s="18" t="s">
        <v>76</v>
      </c>
      <c r="BK262" s="147">
        <f>ROUND(I262*H262,2)</f>
        <v>0</v>
      </c>
      <c r="BL262" s="18" t="s">
        <v>178</v>
      </c>
      <c r="BM262" s="146" t="s">
        <v>1303</v>
      </c>
    </row>
    <row r="263" spans="1:65" s="13" customFormat="1">
      <c r="B263" s="152"/>
      <c r="D263" s="148" t="s">
        <v>181</v>
      </c>
      <c r="E263" s="153" t="s">
        <v>3</v>
      </c>
      <c r="F263" s="154" t="s">
        <v>244</v>
      </c>
      <c r="H263" s="153" t="s">
        <v>3</v>
      </c>
      <c r="L263" s="152"/>
      <c r="M263" s="155"/>
      <c r="N263" s="156"/>
      <c r="O263" s="156"/>
      <c r="P263" s="156"/>
      <c r="Q263" s="156"/>
      <c r="R263" s="156"/>
      <c r="S263" s="156"/>
      <c r="T263" s="157"/>
      <c r="AT263" s="153" t="s">
        <v>181</v>
      </c>
      <c r="AU263" s="153" t="s">
        <v>79</v>
      </c>
      <c r="AV263" s="13" t="s">
        <v>76</v>
      </c>
      <c r="AW263" s="13" t="s">
        <v>31</v>
      </c>
      <c r="AX263" s="13" t="s">
        <v>70</v>
      </c>
      <c r="AY263" s="153" t="s">
        <v>173</v>
      </c>
    </row>
    <row r="264" spans="1:65" s="13" customFormat="1">
      <c r="B264" s="152"/>
      <c r="D264" s="148" t="s">
        <v>181</v>
      </c>
      <c r="E264" s="153" t="s">
        <v>3</v>
      </c>
      <c r="F264" s="154" t="s">
        <v>341</v>
      </c>
      <c r="H264" s="153" t="s">
        <v>3</v>
      </c>
      <c r="L264" s="152"/>
      <c r="M264" s="155"/>
      <c r="N264" s="156"/>
      <c r="O264" s="156"/>
      <c r="P264" s="156"/>
      <c r="Q264" s="156"/>
      <c r="R264" s="156"/>
      <c r="S264" s="156"/>
      <c r="T264" s="157"/>
      <c r="AT264" s="153" t="s">
        <v>181</v>
      </c>
      <c r="AU264" s="153" t="s">
        <v>79</v>
      </c>
      <c r="AV264" s="13" t="s">
        <v>76</v>
      </c>
      <c r="AW264" s="13" t="s">
        <v>31</v>
      </c>
      <c r="AX264" s="13" t="s">
        <v>70</v>
      </c>
      <c r="AY264" s="153" t="s">
        <v>173</v>
      </c>
    </row>
    <row r="265" spans="1:65" s="14" customFormat="1" ht="22.5">
      <c r="B265" s="158"/>
      <c r="D265" s="148" t="s">
        <v>181</v>
      </c>
      <c r="E265" s="159" t="s">
        <v>3</v>
      </c>
      <c r="F265" s="160" t="s">
        <v>1304</v>
      </c>
      <c r="H265" s="161">
        <v>9.1839999999999993</v>
      </c>
      <c r="L265" s="158"/>
      <c r="M265" s="162"/>
      <c r="N265" s="163"/>
      <c r="O265" s="163"/>
      <c r="P265" s="163"/>
      <c r="Q265" s="163"/>
      <c r="R265" s="163"/>
      <c r="S265" s="163"/>
      <c r="T265" s="164"/>
      <c r="AT265" s="159" t="s">
        <v>181</v>
      </c>
      <c r="AU265" s="159" t="s">
        <v>79</v>
      </c>
      <c r="AV265" s="14" t="s">
        <v>79</v>
      </c>
      <c r="AW265" s="14" t="s">
        <v>31</v>
      </c>
      <c r="AX265" s="14" t="s">
        <v>70</v>
      </c>
      <c r="AY265" s="159" t="s">
        <v>173</v>
      </c>
    </row>
    <row r="266" spans="1:65" s="14" customFormat="1">
      <c r="B266" s="158"/>
      <c r="D266" s="148" t="s">
        <v>181</v>
      </c>
      <c r="E266" s="159" t="s">
        <v>3</v>
      </c>
      <c r="F266" s="160" t="s">
        <v>1305</v>
      </c>
      <c r="H266" s="161">
        <v>10.4</v>
      </c>
      <c r="L266" s="158"/>
      <c r="M266" s="162"/>
      <c r="N266" s="163"/>
      <c r="O266" s="163"/>
      <c r="P266" s="163"/>
      <c r="Q266" s="163"/>
      <c r="R266" s="163"/>
      <c r="S266" s="163"/>
      <c r="T266" s="164"/>
      <c r="AT266" s="159" t="s">
        <v>181</v>
      </c>
      <c r="AU266" s="159" t="s">
        <v>79</v>
      </c>
      <c r="AV266" s="14" t="s">
        <v>79</v>
      </c>
      <c r="AW266" s="14" t="s">
        <v>31</v>
      </c>
      <c r="AX266" s="14" t="s">
        <v>70</v>
      </c>
      <c r="AY266" s="159" t="s">
        <v>173</v>
      </c>
    </row>
    <row r="267" spans="1:65" s="15" customFormat="1">
      <c r="B267" s="165"/>
      <c r="D267" s="148" t="s">
        <v>181</v>
      </c>
      <c r="E267" s="166" t="s">
        <v>3</v>
      </c>
      <c r="F267" s="167" t="s">
        <v>188</v>
      </c>
      <c r="H267" s="168">
        <v>19.584</v>
      </c>
      <c r="L267" s="165"/>
      <c r="M267" s="169"/>
      <c r="N267" s="170"/>
      <c r="O267" s="170"/>
      <c r="P267" s="170"/>
      <c r="Q267" s="170"/>
      <c r="R267" s="170"/>
      <c r="S267" s="170"/>
      <c r="T267" s="171"/>
      <c r="AT267" s="166" t="s">
        <v>181</v>
      </c>
      <c r="AU267" s="166" t="s">
        <v>79</v>
      </c>
      <c r="AV267" s="15" t="s">
        <v>178</v>
      </c>
      <c r="AW267" s="15" t="s">
        <v>31</v>
      </c>
      <c r="AX267" s="15" t="s">
        <v>76</v>
      </c>
      <c r="AY267" s="166" t="s">
        <v>173</v>
      </c>
    </row>
    <row r="268" spans="1:65" s="12" customFormat="1" ht="22.9" customHeight="1">
      <c r="B268" s="123"/>
      <c r="D268" s="124" t="s">
        <v>69</v>
      </c>
      <c r="E268" s="133" t="s">
        <v>197</v>
      </c>
      <c r="F268" s="133" t="s">
        <v>342</v>
      </c>
      <c r="J268" s="134">
        <f>BK268</f>
        <v>0</v>
      </c>
      <c r="L268" s="123"/>
      <c r="M268" s="127"/>
      <c r="N268" s="128"/>
      <c r="O268" s="128"/>
      <c r="P268" s="129">
        <f>SUM(P269:P279)</f>
        <v>18.094999999999999</v>
      </c>
      <c r="Q268" s="128"/>
      <c r="R268" s="129">
        <f>SUM(R269:R279)</f>
        <v>0</v>
      </c>
      <c r="S268" s="128"/>
      <c r="T268" s="130">
        <f>SUM(T269:T279)</f>
        <v>31.64</v>
      </c>
      <c r="AR268" s="124" t="s">
        <v>76</v>
      </c>
      <c r="AT268" s="131" t="s">
        <v>69</v>
      </c>
      <c r="AU268" s="131" t="s">
        <v>76</v>
      </c>
      <c r="AY268" s="124" t="s">
        <v>173</v>
      </c>
      <c r="BK268" s="132">
        <f>SUM(BK269:BK279)</f>
        <v>0</v>
      </c>
    </row>
    <row r="269" spans="1:65" s="2" customFormat="1" ht="55.5" customHeight="1">
      <c r="A269" s="30"/>
      <c r="B269" s="135"/>
      <c r="C269" s="136" t="s">
        <v>317</v>
      </c>
      <c r="D269" s="136" t="s">
        <v>175</v>
      </c>
      <c r="E269" s="137" t="s">
        <v>344</v>
      </c>
      <c r="F269" s="138" t="s">
        <v>345</v>
      </c>
      <c r="G269" s="139" t="s">
        <v>200</v>
      </c>
      <c r="H269" s="140">
        <v>17.5</v>
      </c>
      <c r="I269" s="141"/>
      <c r="J269" s="141">
        <f>ROUND(I269*H269,2)</f>
        <v>0</v>
      </c>
      <c r="K269" s="138" t="s">
        <v>177</v>
      </c>
      <c r="L269" s="31"/>
      <c r="M269" s="142" t="s">
        <v>3</v>
      </c>
      <c r="N269" s="143" t="s">
        <v>41</v>
      </c>
      <c r="O269" s="144">
        <v>0.28199999999999997</v>
      </c>
      <c r="P269" s="144">
        <f>O269*H269</f>
        <v>4.9349999999999996</v>
      </c>
      <c r="Q269" s="144">
        <v>0</v>
      </c>
      <c r="R269" s="144">
        <f>Q269*H269</f>
        <v>0</v>
      </c>
      <c r="S269" s="144">
        <v>1.8080000000000001</v>
      </c>
      <c r="T269" s="145">
        <f>S269*H269</f>
        <v>31.64</v>
      </c>
      <c r="U269" s="30"/>
      <c r="V269" s="30"/>
      <c r="W269" s="30"/>
      <c r="X269" s="30"/>
      <c r="Y269" s="30"/>
      <c r="Z269" s="30"/>
      <c r="AA269" s="30"/>
      <c r="AB269" s="30"/>
      <c r="AC269" s="30"/>
      <c r="AD269" s="30"/>
      <c r="AE269" s="30"/>
      <c r="AR269" s="146" t="s">
        <v>178</v>
      </c>
      <c r="AT269" s="146" t="s">
        <v>175</v>
      </c>
      <c r="AU269" s="146" t="s">
        <v>79</v>
      </c>
      <c r="AY269" s="18" t="s">
        <v>173</v>
      </c>
      <c r="BE269" s="147">
        <f>IF(N269="základní",J269,0)</f>
        <v>0</v>
      </c>
      <c r="BF269" s="147">
        <f>IF(N269="snížená",J269,0)</f>
        <v>0</v>
      </c>
      <c r="BG269" s="147">
        <f>IF(N269="zákl. přenesená",J269,0)</f>
        <v>0</v>
      </c>
      <c r="BH269" s="147">
        <f>IF(N269="sníž. přenesená",J269,0)</f>
        <v>0</v>
      </c>
      <c r="BI269" s="147">
        <f>IF(N269="nulová",J269,0)</f>
        <v>0</v>
      </c>
      <c r="BJ269" s="18" t="s">
        <v>76</v>
      </c>
      <c r="BK269" s="147">
        <f>ROUND(I269*H269,2)</f>
        <v>0</v>
      </c>
      <c r="BL269" s="18" t="s">
        <v>178</v>
      </c>
      <c r="BM269" s="146" t="s">
        <v>1306</v>
      </c>
    </row>
    <row r="270" spans="1:65" s="2" customFormat="1" ht="48.75">
      <c r="A270" s="30"/>
      <c r="B270" s="31"/>
      <c r="C270" s="30"/>
      <c r="D270" s="148" t="s">
        <v>179</v>
      </c>
      <c r="E270" s="30"/>
      <c r="F270" s="149" t="s">
        <v>346</v>
      </c>
      <c r="G270" s="30"/>
      <c r="H270" s="30"/>
      <c r="I270" s="30"/>
      <c r="J270" s="30"/>
      <c r="K270" s="30"/>
      <c r="L270" s="31"/>
      <c r="M270" s="150"/>
      <c r="N270" s="151"/>
      <c r="O270" s="51"/>
      <c r="P270" s="51"/>
      <c r="Q270" s="51"/>
      <c r="R270" s="51"/>
      <c r="S270" s="51"/>
      <c r="T270" s="52"/>
      <c r="U270" s="30"/>
      <c r="V270" s="30"/>
      <c r="W270" s="30"/>
      <c r="X270" s="30"/>
      <c r="Y270" s="30"/>
      <c r="Z270" s="30"/>
      <c r="AA270" s="30"/>
      <c r="AB270" s="30"/>
      <c r="AC270" s="30"/>
      <c r="AD270" s="30"/>
      <c r="AE270" s="30"/>
      <c r="AT270" s="18" t="s">
        <v>179</v>
      </c>
      <c r="AU270" s="18" t="s">
        <v>79</v>
      </c>
    </row>
    <row r="271" spans="1:65" s="14" customFormat="1">
      <c r="B271" s="158"/>
      <c r="D271" s="148" t="s">
        <v>181</v>
      </c>
      <c r="E271" s="159" t="s">
        <v>3</v>
      </c>
      <c r="F271" s="160" t="s">
        <v>1307</v>
      </c>
      <c r="H271" s="161">
        <v>17.5</v>
      </c>
      <c r="L271" s="158"/>
      <c r="M271" s="162"/>
      <c r="N271" s="163"/>
      <c r="O271" s="163"/>
      <c r="P271" s="163"/>
      <c r="Q271" s="163"/>
      <c r="R271" s="163"/>
      <c r="S271" s="163"/>
      <c r="T271" s="164"/>
      <c r="AT271" s="159" t="s">
        <v>181</v>
      </c>
      <c r="AU271" s="159" t="s">
        <v>79</v>
      </c>
      <c r="AV271" s="14" t="s">
        <v>79</v>
      </c>
      <c r="AW271" s="14" t="s">
        <v>31</v>
      </c>
      <c r="AX271" s="14" t="s">
        <v>76</v>
      </c>
      <c r="AY271" s="159" t="s">
        <v>173</v>
      </c>
    </row>
    <row r="272" spans="1:65" s="2" customFormat="1" ht="33" customHeight="1">
      <c r="A272" s="30"/>
      <c r="B272" s="135"/>
      <c r="C272" s="136" t="s">
        <v>319</v>
      </c>
      <c r="D272" s="136" t="s">
        <v>175</v>
      </c>
      <c r="E272" s="137" t="s">
        <v>348</v>
      </c>
      <c r="F272" s="138" t="s">
        <v>349</v>
      </c>
      <c r="G272" s="139" t="s">
        <v>200</v>
      </c>
      <c r="H272" s="140">
        <v>17.5</v>
      </c>
      <c r="I272" s="141"/>
      <c r="J272" s="141">
        <f>ROUND(I272*H272,2)</f>
        <v>0</v>
      </c>
      <c r="K272" s="138" t="s">
        <v>177</v>
      </c>
      <c r="L272" s="31"/>
      <c r="M272" s="142" t="s">
        <v>3</v>
      </c>
      <c r="N272" s="143" t="s">
        <v>41</v>
      </c>
      <c r="O272" s="144">
        <v>0.63900000000000001</v>
      </c>
      <c r="P272" s="144">
        <f>O272*H272</f>
        <v>11.182500000000001</v>
      </c>
      <c r="Q272" s="144">
        <v>0</v>
      </c>
      <c r="R272" s="144">
        <f>Q272*H272</f>
        <v>0</v>
      </c>
      <c r="S272" s="144">
        <v>0</v>
      </c>
      <c r="T272" s="145">
        <f>S272*H272</f>
        <v>0</v>
      </c>
      <c r="U272" s="30"/>
      <c r="V272" s="30"/>
      <c r="W272" s="30"/>
      <c r="X272" s="30"/>
      <c r="Y272" s="30"/>
      <c r="Z272" s="30"/>
      <c r="AA272" s="30"/>
      <c r="AB272" s="30"/>
      <c r="AC272" s="30"/>
      <c r="AD272" s="30"/>
      <c r="AE272" s="30"/>
      <c r="AR272" s="146" t="s">
        <v>178</v>
      </c>
      <c r="AT272" s="146" t="s">
        <v>175</v>
      </c>
      <c r="AU272" s="146" t="s">
        <v>79</v>
      </c>
      <c r="AY272" s="18" t="s">
        <v>173</v>
      </c>
      <c r="BE272" s="147">
        <f>IF(N272="základní",J272,0)</f>
        <v>0</v>
      </c>
      <c r="BF272" s="147">
        <f>IF(N272="snížená",J272,0)</f>
        <v>0</v>
      </c>
      <c r="BG272" s="147">
        <f>IF(N272="zákl. přenesená",J272,0)</f>
        <v>0</v>
      </c>
      <c r="BH272" s="147">
        <f>IF(N272="sníž. přenesená",J272,0)</f>
        <v>0</v>
      </c>
      <c r="BI272" s="147">
        <f>IF(N272="nulová",J272,0)</f>
        <v>0</v>
      </c>
      <c r="BJ272" s="18" t="s">
        <v>76</v>
      </c>
      <c r="BK272" s="147">
        <f>ROUND(I272*H272,2)</f>
        <v>0</v>
      </c>
      <c r="BL272" s="18" t="s">
        <v>178</v>
      </c>
      <c r="BM272" s="146" t="s">
        <v>1308</v>
      </c>
    </row>
    <row r="273" spans="1:65" s="2" customFormat="1" ht="156">
      <c r="A273" s="30"/>
      <c r="B273" s="31"/>
      <c r="C273" s="30"/>
      <c r="D273" s="148" t="s">
        <v>179</v>
      </c>
      <c r="E273" s="30"/>
      <c r="F273" s="149" t="s">
        <v>350</v>
      </c>
      <c r="G273" s="30"/>
      <c r="H273" s="30"/>
      <c r="I273" s="30"/>
      <c r="J273" s="30"/>
      <c r="K273" s="30"/>
      <c r="L273" s="31"/>
      <c r="M273" s="150"/>
      <c r="N273" s="151"/>
      <c r="O273" s="51"/>
      <c r="P273" s="51"/>
      <c r="Q273" s="51"/>
      <c r="R273" s="51"/>
      <c r="S273" s="51"/>
      <c r="T273" s="52"/>
      <c r="U273" s="30"/>
      <c r="V273" s="30"/>
      <c r="W273" s="30"/>
      <c r="X273" s="30"/>
      <c r="Y273" s="30"/>
      <c r="Z273" s="30"/>
      <c r="AA273" s="30"/>
      <c r="AB273" s="30"/>
      <c r="AC273" s="30"/>
      <c r="AD273" s="30"/>
      <c r="AE273" s="30"/>
      <c r="AT273" s="18" t="s">
        <v>179</v>
      </c>
      <c r="AU273" s="18" t="s">
        <v>79</v>
      </c>
    </row>
    <row r="274" spans="1:65" s="13" customFormat="1">
      <c r="B274" s="152"/>
      <c r="D274" s="148" t="s">
        <v>181</v>
      </c>
      <c r="E274" s="153" t="s">
        <v>3</v>
      </c>
      <c r="F274" s="154" t="s">
        <v>351</v>
      </c>
      <c r="H274" s="153" t="s">
        <v>3</v>
      </c>
      <c r="L274" s="152"/>
      <c r="M274" s="155"/>
      <c r="N274" s="156"/>
      <c r="O274" s="156"/>
      <c r="P274" s="156"/>
      <c r="Q274" s="156"/>
      <c r="R274" s="156"/>
      <c r="S274" s="156"/>
      <c r="T274" s="157"/>
      <c r="AT274" s="153" t="s">
        <v>181</v>
      </c>
      <c r="AU274" s="153" t="s">
        <v>79</v>
      </c>
      <c r="AV274" s="13" t="s">
        <v>76</v>
      </c>
      <c r="AW274" s="13" t="s">
        <v>31</v>
      </c>
      <c r="AX274" s="13" t="s">
        <v>70</v>
      </c>
      <c r="AY274" s="153" t="s">
        <v>173</v>
      </c>
    </row>
    <row r="275" spans="1:65" s="14" customFormat="1">
      <c r="B275" s="158"/>
      <c r="D275" s="148" t="s">
        <v>181</v>
      </c>
      <c r="E275" s="159" t="s">
        <v>3</v>
      </c>
      <c r="F275" s="160" t="s">
        <v>1309</v>
      </c>
      <c r="H275" s="161">
        <v>17.5</v>
      </c>
      <c r="L275" s="158"/>
      <c r="M275" s="162"/>
      <c r="N275" s="163"/>
      <c r="O275" s="163"/>
      <c r="P275" s="163"/>
      <c r="Q275" s="163"/>
      <c r="R275" s="163"/>
      <c r="S275" s="163"/>
      <c r="T275" s="164"/>
      <c r="AT275" s="159" t="s">
        <v>181</v>
      </c>
      <c r="AU275" s="159" t="s">
        <v>79</v>
      </c>
      <c r="AV275" s="14" t="s">
        <v>79</v>
      </c>
      <c r="AW275" s="14" t="s">
        <v>31</v>
      </c>
      <c r="AX275" s="14" t="s">
        <v>76</v>
      </c>
      <c r="AY275" s="159" t="s">
        <v>173</v>
      </c>
    </row>
    <row r="276" spans="1:65" s="2" customFormat="1" ht="21.75" customHeight="1">
      <c r="A276" s="30"/>
      <c r="B276" s="135"/>
      <c r="C276" s="136" t="s">
        <v>321</v>
      </c>
      <c r="D276" s="136" t="s">
        <v>175</v>
      </c>
      <c r="E276" s="137" t="s">
        <v>353</v>
      </c>
      <c r="F276" s="138" t="s">
        <v>354</v>
      </c>
      <c r="G276" s="139" t="s">
        <v>200</v>
      </c>
      <c r="H276" s="140">
        <v>17.5</v>
      </c>
      <c r="I276" s="141"/>
      <c r="J276" s="141">
        <f>ROUND(I276*H276,2)</f>
        <v>0</v>
      </c>
      <c r="K276" s="138" t="s">
        <v>177</v>
      </c>
      <c r="L276" s="31"/>
      <c r="M276" s="142" t="s">
        <v>3</v>
      </c>
      <c r="N276" s="143" t="s">
        <v>41</v>
      </c>
      <c r="O276" s="144">
        <v>0.113</v>
      </c>
      <c r="P276" s="144">
        <f>O276*H276</f>
        <v>1.9775</v>
      </c>
      <c r="Q276" s="144">
        <v>0</v>
      </c>
      <c r="R276" s="144">
        <f>Q276*H276</f>
        <v>0</v>
      </c>
      <c r="S276" s="144">
        <v>0</v>
      </c>
      <c r="T276" s="145">
        <f>S276*H276</f>
        <v>0</v>
      </c>
      <c r="U276" s="30"/>
      <c r="V276" s="30"/>
      <c r="W276" s="30"/>
      <c r="X276" s="30"/>
      <c r="Y276" s="30"/>
      <c r="Z276" s="30"/>
      <c r="AA276" s="30"/>
      <c r="AB276" s="30"/>
      <c r="AC276" s="30"/>
      <c r="AD276" s="30"/>
      <c r="AE276" s="30"/>
      <c r="AR276" s="146" t="s">
        <v>178</v>
      </c>
      <c r="AT276" s="146" t="s">
        <v>175</v>
      </c>
      <c r="AU276" s="146" t="s">
        <v>79</v>
      </c>
      <c r="AY276" s="18" t="s">
        <v>173</v>
      </c>
      <c r="BE276" s="147">
        <f>IF(N276="základní",J276,0)</f>
        <v>0</v>
      </c>
      <c r="BF276" s="147">
        <f>IF(N276="snížená",J276,0)</f>
        <v>0</v>
      </c>
      <c r="BG276" s="147">
        <f>IF(N276="zákl. přenesená",J276,0)</f>
        <v>0</v>
      </c>
      <c r="BH276" s="147">
        <f>IF(N276="sníž. přenesená",J276,0)</f>
        <v>0</v>
      </c>
      <c r="BI276" s="147">
        <f>IF(N276="nulová",J276,0)</f>
        <v>0</v>
      </c>
      <c r="BJ276" s="18" t="s">
        <v>76</v>
      </c>
      <c r="BK276" s="147">
        <f>ROUND(I276*H276,2)</f>
        <v>0</v>
      </c>
      <c r="BL276" s="18" t="s">
        <v>178</v>
      </c>
      <c r="BM276" s="146" t="s">
        <v>1310</v>
      </c>
    </row>
    <row r="277" spans="1:65" s="2" customFormat="1" ht="156">
      <c r="A277" s="30"/>
      <c r="B277" s="31"/>
      <c r="C277" s="30"/>
      <c r="D277" s="148" t="s">
        <v>179</v>
      </c>
      <c r="E277" s="30"/>
      <c r="F277" s="149" t="s">
        <v>350</v>
      </c>
      <c r="G277" s="30"/>
      <c r="H277" s="30"/>
      <c r="I277" s="30"/>
      <c r="J277" s="30"/>
      <c r="K277" s="30"/>
      <c r="L277" s="31"/>
      <c r="M277" s="150"/>
      <c r="N277" s="151"/>
      <c r="O277" s="51"/>
      <c r="P277" s="51"/>
      <c r="Q277" s="51"/>
      <c r="R277" s="51"/>
      <c r="S277" s="51"/>
      <c r="T277" s="52"/>
      <c r="U277" s="30"/>
      <c r="V277" s="30"/>
      <c r="W277" s="30"/>
      <c r="X277" s="30"/>
      <c r="Y277" s="30"/>
      <c r="Z277" s="30"/>
      <c r="AA277" s="30"/>
      <c r="AB277" s="30"/>
      <c r="AC277" s="30"/>
      <c r="AD277" s="30"/>
      <c r="AE277" s="30"/>
      <c r="AT277" s="18" t="s">
        <v>179</v>
      </c>
      <c r="AU277" s="18" t="s">
        <v>79</v>
      </c>
    </row>
    <row r="278" spans="1:65" s="14" customFormat="1">
      <c r="B278" s="158"/>
      <c r="D278" s="148" t="s">
        <v>181</v>
      </c>
      <c r="E278" s="159" t="s">
        <v>3</v>
      </c>
      <c r="F278" s="160" t="s">
        <v>1311</v>
      </c>
      <c r="H278" s="161">
        <v>17.5</v>
      </c>
      <c r="L278" s="158"/>
      <c r="M278" s="162"/>
      <c r="N278" s="163"/>
      <c r="O278" s="163"/>
      <c r="P278" s="163"/>
      <c r="Q278" s="163"/>
      <c r="R278" s="163"/>
      <c r="S278" s="163"/>
      <c r="T278" s="164"/>
      <c r="AT278" s="159" t="s">
        <v>181</v>
      </c>
      <c r="AU278" s="159" t="s">
        <v>79</v>
      </c>
      <c r="AV278" s="14" t="s">
        <v>79</v>
      </c>
      <c r="AW278" s="14" t="s">
        <v>31</v>
      </c>
      <c r="AX278" s="14" t="s">
        <v>70</v>
      </c>
      <c r="AY278" s="159" t="s">
        <v>173</v>
      </c>
    </row>
    <row r="279" spans="1:65" s="15" customFormat="1">
      <c r="B279" s="165"/>
      <c r="D279" s="148" t="s">
        <v>181</v>
      </c>
      <c r="E279" s="166" t="s">
        <v>3</v>
      </c>
      <c r="F279" s="167" t="s">
        <v>188</v>
      </c>
      <c r="H279" s="168">
        <v>17.5</v>
      </c>
      <c r="L279" s="165"/>
      <c r="M279" s="169"/>
      <c r="N279" s="170"/>
      <c r="O279" s="170"/>
      <c r="P279" s="170"/>
      <c r="Q279" s="170"/>
      <c r="R279" s="170"/>
      <c r="S279" s="170"/>
      <c r="T279" s="171"/>
      <c r="AT279" s="166" t="s">
        <v>181</v>
      </c>
      <c r="AU279" s="166" t="s">
        <v>79</v>
      </c>
      <c r="AV279" s="15" t="s">
        <v>178</v>
      </c>
      <c r="AW279" s="15" t="s">
        <v>31</v>
      </c>
      <c r="AX279" s="15" t="s">
        <v>76</v>
      </c>
      <c r="AY279" s="166" t="s">
        <v>173</v>
      </c>
    </row>
    <row r="280" spans="1:65" s="12" customFormat="1" ht="22.9" customHeight="1">
      <c r="B280" s="123"/>
      <c r="D280" s="124" t="s">
        <v>69</v>
      </c>
      <c r="E280" s="133" t="s">
        <v>211</v>
      </c>
      <c r="F280" s="133" t="s">
        <v>367</v>
      </c>
      <c r="J280" s="134">
        <f>BK280</f>
        <v>0</v>
      </c>
      <c r="L280" s="123"/>
      <c r="M280" s="127"/>
      <c r="N280" s="128"/>
      <c r="O280" s="128"/>
      <c r="P280" s="129">
        <f>SUM(P281:P284)</f>
        <v>16.399999999999999</v>
      </c>
      <c r="Q280" s="128"/>
      <c r="R280" s="129">
        <f>SUM(R281:R284)</f>
        <v>9.2405600000000003</v>
      </c>
      <c r="S280" s="128"/>
      <c r="T280" s="130">
        <f>SUM(T281:T284)</f>
        <v>0</v>
      </c>
      <c r="AR280" s="124" t="s">
        <v>76</v>
      </c>
      <c r="AT280" s="131" t="s">
        <v>69</v>
      </c>
      <c r="AU280" s="131" t="s">
        <v>76</v>
      </c>
      <c r="AY280" s="124" t="s">
        <v>173</v>
      </c>
      <c r="BK280" s="132">
        <f>SUM(BK281:BK284)</f>
        <v>0</v>
      </c>
    </row>
    <row r="281" spans="1:65" s="2" customFormat="1" ht="21.75" customHeight="1">
      <c r="A281" s="30"/>
      <c r="B281" s="135"/>
      <c r="C281" s="136" t="s">
        <v>322</v>
      </c>
      <c r="D281" s="136" t="s">
        <v>175</v>
      </c>
      <c r="E281" s="137" t="s">
        <v>369</v>
      </c>
      <c r="F281" s="138" t="s">
        <v>370</v>
      </c>
      <c r="G281" s="139" t="s">
        <v>293</v>
      </c>
      <c r="H281" s="140">
        <v>2</v>
      </c>
      <c r="I281" s="141"/>
      <c r="J281" s="141">
        <f>ROUND(I281*H281,2)</f>
        <v>0</v>
      </c>
      <c r="K281" s="138" t="s">
        <v>3</v>
      </c>
      <c r="L281" s="31"/>
      <c r="M281" s="142" t="s">
        <v>3</v>
      </c>
      <c r="N281" s="143" t="s">
        <v>41</v>
      </c>
      <c r="O281" s="144">
        <v>8.1999999999999993</v>
      </c>
      <c r="P281" s="144">
        <f>O281*H281</f>
        <v>16.399999999999999</v>
      </c>
      <c r="Q281" s="144">
        <v>4.6202800000000002</v>
      </c>
      <c r="R281" s="144">
        <f>Q281*H281</f>
        <v>9.2405600000000003</v>
      </c>
      <c r="S281" s="144">
        <v>0</v>
      </c>
      <c r="T281" s="145">
        <f>S281*H281</f>
        <v>0</v>
      </c>
      <c r="U281" s="30"/>
      <c r="V281" s="30"/>
      <c r="W281" s="30"/>
      <c r="X281" s="30"/>
      <c r="Y281" s="30"/>
      <c r="Z281" s="30"/>
      <c r="AA281" s="30"/>
      <c r="AB281" s="30"/>
      <c r="AC281" s="30"/>
      <c r="AD281" s="30"/>
      <c r="AE281" s="30"/>
      <c r="AR281" s="146" t="s">
        <v>178</v>
      </c>
      <c r="AT281" s="146" t="s">
        <v>175</v>
      </c>
      <c r="AU281" s="146" t="s">
        <v>79</v>
      </c>
      <c r="AY281" s="18" t="s">
        <v>173</v>
      </c>
      <c r="BE281" s="147">
        <f>IF(N281="základní",J281,0)</f>
        <v>0</v>
      </c>
      <c r="BF281" s="147">
        <f>IF(N281="snížená",J281,0)</f>
        <v>0</v>
      </c>
      <c r="BG281" s="147">
        <f>IF(N281="zákl. přenesená",J281,0)</f>
        <v>0</v>
      </c>
      <c r="BH281" s="147">
        <f>IF(N281="sníž. přenesená",J281,0)</f>
        <v>0</v>
      </c>
      <c r="BI281" s="147">
        <f>IF(N281="nulová",J281,0)</f>
        <v>0</v>
      </c>
      <c r="BJ281" s="18" t="s">
        <v>76</v>
      </c>
      <c r="BK281" s="147">
        <f>ROUND(I281*H281,2)</f>
        <v>0</v>
      </c>
      <c r="BL281" s="18" t="s">
        <v>178</v>
      </c>
      <c r="BM281" s="146" t="s">
        <v>1312</v>
      </c>
    </row>
    <row r="282" spans="1:65" s="2" customFormat="1" ht="29.25">
      <c r="A282" s="30"/>
      <c r="B282" s="31"/>
      <c r="C282" s="30"/>
      <c r="D282" s="148" t="s">
        <v>304</v>
      </c>
      <c r="E282" s="30"/>
      <c r="F282" s="149" t="s">
        <v>371</v>
      </c>
      <c r="G282" s="30"/>
      <c r="H282" s="30"/>
      <c r="I282" s="30"/>
      <c r="J282" s="30"/>
      <c r="K282" s="30"/>
      <c r="L282" s="31"/>
      <c r="M282" s="150"/>
      <c r="N282" s="151"/>
      <c r="O282" s="51"/>
      <c r="P282" s="51"/>
      <c r="Q282" s="51"/>
      <c r="R282" s="51"/>
      <c r="S282" s="51"/>
      <c r="T282" s="52"/>
      <c r="U282" s="30"/>
      <c r="V282" s="30"/>
      <c r="W282" s="30"/>
      <c r="X282" s="30"/>
      <c r="Y282" s="30"/>
      <c r="Z282" s="30"/>
      <c r="AA282" s="30"/>
      <c r="AB282" s="30"/>
      <c r="AC282" s="30"/>
      <c r="AD282" s="30"/>
      <c r="AE282" s="30"/>
      <c r="AT282" s="18" t="s">
        <v>304</v>
      </c>
      <c r="AU282" s="18" t="s">
        <v>79</v>
      </c>
    </row>
    <row r="283" spans="1:65" s="14" customFormat="1" ht="22.5">
      <c r="B283" s="158"/>
      <c r="D283" s="148" t="s">
        <v>181</v>
      </c>
      <c r="E283" s="159" t="s">
        <v>3</v>
      </c>
      <c r="F283" s="160" t="s">
        <v>1313</v>
      </c>
      <c r="H283" s="161">
        <v>2</v>
      </c>
      <c r="L283" s="158"/>
      <c r="M283" s="162"/>
      <c r="N283" s="163"/>
      <c r="O283" s="163"/>
      <c r="P283" s="163"/>
      <c r="Q283" s="163"/>
      <c r="R283" s="163"/>
      <c r="S283" s="163"/>
      <c r="T283" s="164"/>
      <c r="AT283" s="159" t="s">
        <v>181</v>
      </c>
      <c r="AU283" s="159" t="s">
        <v>79</v>
      </c>
      <c r="AV283" s="14" t="s">
        <v>79</v>
      </c>
      <c r="AW283" s="14" t="s">
        <v>31</v>
      </c>
      <c r="AX283" s="14" t="s">
        <v>70</v>
      </c>
      <c r="AY283" s="159" t="s">
        <v>173</v>
      </c>
    </row>
    <row r="284" spans="1:65" s="15" customFormat="1">
      <c r="B284" s="165"/>
      <c r="D284" s="148" t="s">
        <v>181</v>
      </c>
      <c r="E284" s="166" t="s">
        <v>3</v>
      </c>
      <c r="F284" s="167" t="s">
        <v>188</v>
      </c>
      <c r="H284" s="168">
        <v>2</v>
      </c>
      <c r="L284" s="165"/>
      <c r="M284" s="169"/>
      <c r="N284" s="170"/>
      <c r="O284" s="170"/>
      <c r="P284" s="170"/>
      <c r="Q284" s="170"/>
      <c r="R284" s="170"/>
      <c r="S284" s="170"/>
      <c r="T284" s="171"/>
      <c r="AT284" s="166" t="s">
        <v>181</v>
      </c>
      <c r="AU284" s="166" t="s">
        <v>79</v>
      </c>
      <c r="AV284" s="15" t="s">
        <v>178</v>
      </c>
      <c r="AW284" s="15" t="s">
        <v>31</v>
      </c>
      <c r="AX284" s="15" t="s">
        <v>76</v>
      </c>
      <c r="AY284" s="166" t="s">
        <v>173</v>
      </c>
    </row>
    <row r="285" spans="1:65" s="12" customFormat="1" ht="22.9" customHeight="1">
      <c r="B285" s="123"/>
      <c r="D285" s="124" t="s">
        <v>69</v>
      </c>
      <c r="E285" s="133" t="s">
        <v>216</v>
      </c>
      <c r="F285" s="133" t="s">
        <v>372</v>
      </c>
      <c r="J285" s="134">
        <f>BK285</f>
        <v>0</v>
      </c>
      <c r="L285" s="123"/>
      <c r="M285" s="127"/>
      <c r="N285" s="128"/>
      <c r="O285" s="128"/>
      <c r="P285" s="129">
        <f>SUM(P286:P322)</f>
        <v>109.53290799999999</v>
      </c>
      <c r="Q285" s="128"/>
      <c r="R285" s="129">
        <f>SUM(R286:R322)</f>
        <v>1.1035170255040001</v>
      </c>
      <c r="S285" s="128"/>
      <c r="T285" s="130">
        <f>SUM(T286:T322)</f>
        <v>30.760193000000001</v>
      </c>
      <c r="AR285" s="124" t="s">
        <v>76</v>
      </c>
      <c r="AT285" s="131" t="s">
        <v>69</v>
      </c>
      <c r="AU285" s="131" t="s">
        <v>76</v>
      </c>
      <c r="AY285" s="124" t="s">
        <v>173</v>
      </c>
      <c r="BK285" s="132">
        <f>SUM(BK286:BK322)</f>
        <v>0</v>
      </c>
    </row>
    <row r="286" spans="1:65" s="2" customFormat="1" ht="21.75" customHeight="1">
      <c r="A286" s="30"/>
      <c r="B286" s="135"/>
      <c r="C286" s="136" t="s">
        <v>324</v>
      </c>
      <c r="D286" s="136" t="s">
        <v>175</v>
      </c>
      <c r="E286" s="137" t="s">
        <v>697</v>
      </c>
      <c r="F286" s="138" t="s">
        <v>698</v>
      </c>
      <c r="G286" s="139" t="s">
        <v>190</v>
      </c>
      <c r="H286" s="140">
        <v>10.4</v>
      </c>
      <c r="I286" s="141"/>
      <c r="J286" s="141">
        <f>ROUND(I286*H286,2)</f>
        <v>0</v>
      </c>
      <c r="K286" s="138" t="s">
        <v>177</v>
      </c>
      <c r="L286" s="31"/>
      <c r="M286" s="142" t="s">
        <v>3</v>
      </c>
      <c r="N286" s="143" t="s">
        <v>41</v>
      </c>
      <c r="O286" s="144">
        <v>0.24</v>
      </c>
      <c r="P286" s="144">
        <f>O286*H286</f>
        <v>2.496</v>
      </c>
      <c r="Q286" s="144">
        <v>1.74E-4</v>
      </c>
      <c r="R286" s="144">
        <f>Q286*H286</f>
        <v>1.8096E-3</v>
      </c>
      <c r="S286" s="144">
        <v>0</v>
      </c>
      <c r="T286" s="145">
        <f>S286*H286</f>
        <v>0</v>
      </c>
      <c r="U286" s="30"/>
      <c r="V286" s="30"/>
      <c r="W286" s="30"/>
      <c r="X286" s="30"/>
      <c r="Y286" s="30"/>
      <c r="Z286" s="30"/>
      <c r="AA286" s="30"/>
      <c r="AB286" s="30"/>
      <c r="AC286" s="30"/>
      <c r="AD286" s="30"/>
      <c r="AE286" s="30"/>
      <c r="AR286" s="146" t="s">
        <v>178</v>
      </c>
      <c r="AT286" s="146" t="s">
        <v>175</v>
      </c>
      <c r="AU286" s="146" t="s">
        <v>79</v>
      </c>
      <c r="AY286" s="18" t="s">
        <v>173</v>
      </c>
      <c r="BE286" s="147">
        <f>IF(N286="základní",J286,0)</f>
        <v>0</v>
      </c>
      <c r="BF286" s="147">
        <f>IF(N286="snížená",J286,0)</f>
        <v>0</v>
      </c>
      <c r="BG286" s="147">
        <f>IF(N286="zákl. přenesená",J286,0)</f>
        <v>0</v>
      </c>
      <c r="BH286" s="147">
        <f>IF(N286="sníž. přenesená",J286,0)</f>
        <v>0</v>
      </c>
      <c r="BI286" s="147">
        <f>IF(N286="nulová",J286,0)</f>
        <v>0</v>
      </c>
      <c r="BJ286" s="18" t="s">
        <v>76</v>
      </c>
      <c r="BK286" s="147">
        <f>ROUND(I286*H286,2)</f>
        <v>0</v>
      </c>
      <c r="BL286" s="18" t="s">
        <v>178</v>
      </c>
      <c r="BM286" s="146" t="s">
        <v>1314</v>
      </c>
    </row>
    <row r="287" spans="1:65" s="2" customFormat="1" ht="360.75">
      <c r="A287" s="30"/>
      <c r="B287" s="31"/>
      <c r="C287" s="30"/>
      <c r="D287" s="148" t="s">
        <v>179</v>
      </c>
      <c r="E287" s="30"/>
      <c r="F287" s="149" t="s">
        <v>700</v>
      </c>
      <c r="G287" s="30"/>
      <c r="H287" s="30"/>
      <c r="I287" s="30"/>
      <c r="J287" s="30"/>
      <c r="K287" s="30"/>
      <c r="L287" s="31"/>
      <c r="M287" s="150"/>
      <c r="N287" s="151"/>
      <c r="O287" s="51"/>
      <c r="P287" s="51"/>
      <c r="Q287" s="51"/>
      <c r="R287" s="51"/>
      <c r="S287" s="51"/>
      <c r="T287" s="52"/>
      <c r="U287" s="30"/>
      <c r="V287" s="30"/>
      <c r="W287" s="30"/>
      <c r="X287" s="30"/>
      <c r="Y287" s="30"/>
      <c r="Z287" s="30"/>
      <c r="AA287" s="30"/>
      <c r="AB287" s="30"/>
      <c r="AC287" s="30"/>
      <c r="AD287" s="30"/>
      <c r="AE287" s="30"/>
      <c r="AT287" s="18" t="s">
        <v>179</v>
      </c>
      <c r="AU287" s="18" t="s">
        <v>79</v>
      </c>
    </row>
    <row r="288" spans="1:65" s="13" customFormat="1">
      <c r="B288" s="152"/>
      <c r="D288" s="148" t="s">
        <v>181</v>
      </c>
      <c r="E288" s="153" t="s">
        <v>3</v>
      </c>
      <c r="F288" s="154" t="s">
        <v>1156</v>
      </c>
      <c r="H288" s="153" t="s">
        <v>3</v>
      </c>
      <c r="L288" s="152"/>
      <c r="M288" s="155"/>
      <c r="N288" s="156"/>
      <c r="O288" s="156"/>
      <c r="P288" s="156"/>
      <c r="Q288" s="156"/>
      <c r="R288" s="156"/>
      <c r="S288" s="156"/>
      <c r="T288" s="157"/>
      <c r="AT288" s="153" t="s">
        <v>181</v>
      </c>
      <c r="AU288" s="153" t="s">
        <v>79</v>
      </c>
      <c r="AV288" s="13" t="s">
        <v>76</v>
      </c>
      <c r="AW288" s="13" t="s">
        <v>31</v>
      </c>
      <c r="AX288" s="13" t="s">
        <v>70</v>
      </c>
      <c r="AY288" s="153" t="s">
        <v>173</v>
      </c>
    </row>
    <row r="289" spans="1:65" s="14" customFormat="1">
      <c r="B289" s="158"/>
      <c r="D289" s="148" t="s">
        <v>181</v>
      </c>
      <c r="E289" s="159" t="s">
        <v>3</v>
      </c>
      <c r="F289" s="160" t="s">
        <v>1315</v>
      </c>
      <c r="H289" s="161">
        <v>10.4</v>
      </c>
      <c r="L289" s="158"/>
      <c r="M289" s="162"/>
      <c r="N289" s="163"/>
      <c r="O289" s="163"/>
      <c r="P289" s="163"/>
      <c r="Q289" s="163"/>
      <c r="R289" s="163"/>
      <c r="S289" s="163"/>
      <c r="T289" s="164"/>
      <c r="AT289" s="159" t="s">
        <v>181</v>
      </c>
      <c r="AU289" s="159" t="s">
        <v>79</v>
      </c>
      <c r="AV289" s="14" t="s">
        <v>79</v>
      </c>
      <c r="AW289" s="14" t="s">
        <v>31</v>
      </c>
      <c r="AX289" s="14" t="s">
        <v>70</v>
      </c>
      <c r="AY289" s="159" t="s">
        <v>173</v>
      </c>
    </row>
    <row r="290" spans="1:65" s="15" customFormat="1">
      <c r="B290" s="165"/>
      <c r="D290" s="148" t="s">
        <v>181</v>
      </c>
      <c r="E290" s="166" t="s">
        <v>3</v>
      </c>
      <c r="F290" s="167" t="s">
        <v>188</v>
      </c>
      <c r="H290" s="168">
        <v>10.4</v>
      </c>
      <c r="L290" s="165"/>
      <c r="M290" s="169"/>
      <c r="N290" s="170"/>
      <c r="O290" s="170"/>
      <c r="P290" s="170"/>
      <c r="Q290" s="170"/>
      <c r="R290" s="170"/>
      <c r="S290" s="170"/>
      <c r="T290" s="171"/>
      <c r="AT290" s="166" t="s">
        <v>181</v>
      </c>
      <c r="AU290" s="166" t="s">
        <v>79</v>
      </c>
      <c r="AV290" s="15" t="s">
        <v>178</v>
      </c>
      <c r="AW290" s="15" t="s">
        <v>31</v>
      </c>
      <c r="AX290" s="15" t="s">
        <v>76</v>
      </c>
      <c r="AY290" s="166" t="s">
        <v>173</v>
      </c>
    </row>
    <row r="291" spans="1:65" s="2" customFormat="1" ht="21.75" customHeight="1">
      <c r="A291" s="30"/>
      <c r="B291" s="135"/>
      <c r="C291" s="136" t="s">
        <v>329</v>
      </c>
      <c r="D291" s="136" t="s">
        <v>175</v>
      </c>
      <c r="E291" s="137" t="s">
        <v>376</v>
      </c>
      <c r="F291" s="138" t="s">
        <v>377</v>
      </c>
      <c r="G291" s="139" t="s">
        <v>293</v>
      </c>
      <c r="H291" s="140">
        <v>2</v>
      </c>
      <c r="I291" s="141"/>
      <c r="J291" s="141">
        <f>ROUND(I291*H291,2)</f>
        <v>0</v>
      </c>
      <c r="K291" s="138" t="s">
        <v>177</v>
      </c>
      <c r="L291" s="31"/>
      <c r="M291" s="142" t="s">
        <v>3</v>
      </c>
      <c r="N291" s="143" t="s">
        <v>41</v>
      </c>
      <c r="O291" s="144">
        <v>1.2649999999999999</v>
      </c>
      <c r="P291" s="144">
        <f>O291*H291</f>
        <v>2.5299999999999998</v>
      </c>
      <c r="Q291" s="144">
        <v>6.4850000000000003E-3</v>
      </c>
      <c r="R291" s="144">
        <f>Q291*H291</f>
        <v>1.2970000000000001E-2</v>
      </c>
      <c r="S291" s="144">
        <v>0</v>
      </c>
      <c r="T291" s="145">
        <f>S291*H291</f>
        <v>0</v>
      </c>
      <c r="U291" s="30"/>
      <c r="V291" s="30"/>
      <c r="W291" s="30"/>
      <c r="X291" s="30"/>
      <c r="Y291" s="30"/>
      <c r="Z291" s="30"/>
      <c r="AA291" s="30"/>
      <c r="AB291" s="30"/>
      <c r="AC291" s="30"/>
      <c r="AD291" s="30"/>
      <c r="AE291" s="30"/>
      <c r="AR291" s="146" t="s">
        <v>178</v>
      </c>
      <c r="AT291" s="146" t="s">
        <v>175</v>
      </c>
      <c r="AU291" s="146" t="s">
        <v>79</v>
      </c>
      <c r="AY291" s="18" t="s">
        <v>173</v>
      </c>
      <c r="BE291" s="147">
        <f>IF(N291="základní",J291,0)</f>
        <v>0</v>
      </c>
      <c r="BF291" s="147">
        <f>IF(N291="snížená",J291,0)</f>
        <v>0</v>
      </c>
      <c r="BG291" s="147">
        <f>IF(N291="zákl. přenesená",J291,0)</f>
        <v>0</v>
      </c>
      <c r="BH291" s="147">
        <f>IF(N291="sníž. přenesená",J291,0)</f>
        <v>0</v>
      </c>
      <c r="BI291" s="147">
        <f>IF(N291="nulová",J291,0)</f>
        <v>0</v>
      </c>
      <c r="BJ291" s="18" t="s">
        <v>76</v>
      </c>
      <c r="BK291" s="147">
        <f>ROUND(I291*H291,2)</f>
        <v>0</v>
      </c>
      <c r="BL291" s="18" t="s">
        <v>178</v>
      </c>
      <c r="BM291" s="146" t="s">
        <v>1316</v>
      </c>
    </row>
    <row r="292" spans="1:65" s="13" customFormat="1">
      <c r="B292" s="152"/>
      <c r="D292" s="148" t="s">
        <v>181</v>
      </c>
      <c r="E292" s="153" t="s">
        <v>3</v>
      </c>
      <c r="F292" s="154" t="s">
        <v>378</v>
      </c>
      <c r="H292" s="153" t="s">
        <v>3</v>
      </c>
      <c r="L292" s="152"/>
      <c r="M292" s="155"/>
      <c r="N292" s="156"/>
      <c r="O292" s="156"/>
      <c r="P292" s="156"/>
      <c r="Q292" s="156"/>
      <c r="R292" s="156"/>
      <c r="S292" s="156"/>
      <c r="T292" s="157"/>
      <c r="AT292" s="153" t="s">
        <v>181</v>
      </c>
      <c r="AU292" s="153" t="s">
        <v>79</v>
      </c>
      <c r="AV292" s="13" t="s">
        <v>76</v>
      </c>
      <c r="AW292" s="13" t="s">
        <v>31</v>
      </c>
      <c r="AX292" s="13" t="s">
        <v>70</v>
      </c>
      <c r="AY292" s="153" t="s">
        <v>173</v>
      </c>
    </row>
    <row r="293" spans="1:65" s="13" customFormat="1">
      <c r="B293" s="152"/>
      <c r="D293" s="148" t="s">
        <v>181</v>
      </c>
      <c r="E293" s="153" t="s">
        <v>3</v>
      </c>
      <c r="F293" s="154" t="s">
        <v>379</v>
      </c>
      <c r="H293" s="153" t="s">
        <v>3</v>
      </c>
      <c r="L293" s="152"/>
      <c r="M293" s="155"/>
      <c r="N293" s="156"/>
      <c r="O293" s="156"/>
      <c r="P293" s="156"/>
      <c r="Q293" s="156"/>
      <c r="R293" s="156"/>
      <c r="S293" s="156"/>
      <c r="T293" s="157"/>
      <c r="AT293" s="153" t="s">
        <v>181</v>
      </c>
      <c r="AU293" s="153" t="s">
        <v>79</v>
      </c>
      <c r="AV293" s="13" t="s">
        <v>76</v>
      </c>
      <c r="AW293" s="13" t="s">
        <v>31</v>
      </c>
      <c r="AX293" s="13" t="s">
        <v>70</v>
      </c>
      <c r="AY293" s="153" t="s">
        <v>173</v>
      </c>
    </row>
    <row r="294" spans="1:65" s="14" customFormat="1">
      <c r="B294" s="158"/>
      <c r="D294" s="148" t="s">
        <v>181</v>
      </c>
      <c r="E294" s="159" t="s">
        <v>3</v>
      </c>
      <c r="F294" s="160" t="s">
        <v>704</v>
      </c>
      <c r="H294" s="161">
        <v>2</v>
      </c>
      <c r="L294" s="158"/>
      <c r="M294" s="162"/>
      <c r="N294" s="163"/>
      <c r="O294" s="163"/>
      <c r="P294" s="163"/>
      <c r="Q294" s="163"/>
      <c r="R294" s="163"/>
      <c r="S294" s="163"/>
      <c r="T294" s="164"/>
      <c r="AT294" s="159" t="s">
        <v>181</v>
      </c>
      <c r="AU294" s="159" t="s">
        <v>79</v>
      </c>
      <c r="AV294" s="14" t="s">
        <v>79</v>
      </c>
      <c r="AW294" s="14" t="s">
        <v>31</v>
      </c>
      <c r="AX294" s="14" t="s">
        <v>70</v>
      </c>
      <c r="AY294" s="159" t="s">
        <v>173</v>
      </c>
    </row>
    <row r="295" spans="1:65" s="15" customFormat="1">
      <c r="B295" s="165"/>
      <c r="D295" s="148" t="s">
        <v>181</v>
      </c>
      <c r="E295" s="166" t="s">
        <v>3</v>
      </c>
      <c r="F295" s="167" t="s">
        <v>188</v>
      </c>
      <c r="H295" s="168">
        <v>2</v>
      </c>
      <c r="L295" s="165"/>
      <c r="M295" s="169"/>
      <c r="N295" s="170"/>
      <c r="O295" s="170"/>
      <c r="P295" s="170"/>
      <c r="Q295" s="170"/>
      <c r="R295" s="170"/>
      <c r="S295" s="170"/>
      <c r="T295" s="171"/>
      <c r="AT295" s="166" t="s">
        <v>181</v>
      </c>
      <c r="AU295" s="166" t="s">
        <v>79</v>
      </c>
      <c r="AV295" s="15" t="s">
        <v>178</v>
      </c>
      <c r="AW295" s="15" t="s">
        <v>31</v>
      </c>
      <c r="AX295" s="15" t="s">
        <v>76</v>
      </c>
      <c r="AY295" s="166" t="s">
        <v>173</v>
      </c>
    </row>
    <row r="296" spans="1:65" s="2" customFormat="1" ht="55.5" customHeight="1">
      <c r="A296" s="30"/>
      <c r="B296" s="135"/>
      <c r="C296" s="136" t="s">
        <v>333</v>
      </c>
      <c r="D296" s="136" t="s">
        <v>175</v>
      </c>
      <c r="E296" s="137" t="s">
        <v>1317</v>
      </c>
      <c r="F296" s="138" t="s">
        <v>1318</v>
      </c>
      <c r="G296" s="139" t="s">
        <v>190</v>
      </c>
      <c r="H296" s="140">
        <v>25</v>
      </c>
      <c r="I296" s="141"/>
      <c r="J296" s="141">
        <f>ROUND(I296*H296,2)</f>
        <v>0</v>
      </c>
      <c r="K296" s="138" t="s">
        <v>177</v>
      </c>
      <c r="L296" s="31"/>
      <c r="M296" s="142" t="s">
        <v>3</v>
      </c>
      <c r="N296" s="143" t="s">
        <v>41</v>
      </c>
      <c r="O296" s="144">
        <v>2.7E-2</v>
      </c>
      <c r="P296" s="144">
        <f>O296*H296</f>
        <v>0.67500000000000004</v>
      </c>
      <c r="Q296" s="144">
        <v>0</v>
      </c>
      <c r="R296" s="144">
        <f>Q296*H296</f>
        <v>0</v>
      </c>
      <c r="S296" s="144">
        <v>0.19400000000000001</v>
      </c>
      <c r="T296" s="145">
        <f>S296*H296</f>
        <v>4.8500000000000005</v>
      </c>
      <c r="U296" s="30"/>
      <c r="V296" s="30"/>
      <c r="W296" s="30"/>
      <c r="X296" s="30"/>
      <c r="Y296" s="30"/>
      <c r="Z296" s="30"/>
      <c r="AA296" s="30"/>
      <c r="AB296" s="30"/>
      <c r="AC296" s="30"/>
      <c r="AD296" s="30"/>
      <c r="AE296" s="30"/>
      <c r="AR296" s="146" t="s">
        <v>178</v>
      </c>
      <c r="AT296" s="146" t="s">
        <v>175</v>
      </c>
      <c r="AU296" s="146" t="s">
        <v>79</v>
      </c>
      <c r="AY296" s="18" t="s">
        <v>173</v>
      </c>
      <c r="BE296" s="147">
        <f>IF(N296="základní",J296,0)</f>
        <v>0</v>
      </c>
      <c r="BF296" s="147">
        <f>IF(N296="snížená",J296,0)</f>
        <v>0</v>
      </c>
      <c r="BG296" s="147">
        <f>IF(N296="zákl. přenesená",J296,0)</f>
        <v>0</v>
      </c>
      <c r="BH296" s="147">
        <f>IF(N296="sníž. přenesená",J296,0)</f>
        <v>0</v>
      </c>
      <c r="BI296" s="147">
        <f>IF(N296="nulová",J296,0)</f>
        <v>0</v>
      </c>
      <c r="BJ296" s="18" t="s">
        <v>76</v>
      </c>
      <c r="BK296" s="147">
        <f>ROUND(I296*H296,2)</f>
        <v>0</v>
      </c>
      <c r="BL296" s="18" t="s">
        <v>178</v>
      </c>
      <c r="BM296" s="146" t="s">
        <v>1319</v>
      </c>
    </row>
    <row r="297" spans="1:65" s="2" customFormat="1" ht="97.5">
      <c r="A297" s="30"/>
      <c r="B297" s="31"/>
      <c r="C297" s="30"/>
      <c r="D297" s="148" t="s">
        <v>179</v>
      </c>
      <c r="E297" s="30"/>
      <c r="F297" s="149" t="s">
        <v>1320</v>
      </c>
      <c r="G297" s="30"/>
      <c r="H297" s="30"/>
      <c r="I297" s="30"/>
      <c r="J297" s="30"/>
      <c r="K297" s="30"/>
      <c r="L297" s="31"/>
      <c r="M297" s="150"/>
      <c r="N297" s="151"/>
      <c r="O297" s="51"/>
      <c r="P297" s="51"/>
      <c r="Q297" s="51"/>
      <c r="R297" s="51"/>
      <c r="S297" s="51"/>
      <c r="T297" s="52"/>
      <c r="U297" s="30"/>
      <c r="V297" s="30"/>
      <c r="W297" s="30"/>
      <c r="X297" s="30"/>
      <c r="Y297" s="30"/>
      <c r="Z297" s="30"/>
      <c r="AA297" s="30"/>
      <c r="AB297" s="30"/>
      <c r="AC297" s="30"/>
      <c r="AD297" s="30"/>
      <c r="AE297" s="30"/>
      <c r="AT297" s="18" t="s">
        <v>179</v>
      </c>
      <c r="AU297" s="18" t="s">
        <v>79</v>
      </c>
    </row>
    <row r="298" spans="1:65" s="13" customFormat="1">
      <c r="B298" s="152"/>
      <c r="D298" s="148" t="s">
        <v>181</v>
      </c>
      <c r="E298" s="153" t="s">
        <v>3</v>
      </c>
      <c r="F298" s="154" t="s">
        <v>378</v>
      </c>
      <c r="H298" s="153" t="s">
        <v>3</v>
      </c>
      <c r="L298" s="152"/>
      <c r="M298" s="155"/>
      <c r="N298" s="156"/>
      <c r="O298" s="156"/>
      <c r="P298" s="156"/>
      <c r="Q298" s="156"/>
      <c r="R298" s="156"/>
      <c r="S298" s="156"/>
      <c r="T298" s="157"/>
      <c r="AT298" s="153" t="s">
        <v>181</v>
      </c>
      <c r="AU298" s="153" t="s">
        <v>79</v>
      </c>
      <c r="AV298" s="13" t="s">
        <v>76</v>
      </c>
      <c r="AW298" s="13" t="s">
        <v>31</v>
      </c>
      <c r="AX298" s="13" t="s">
        <v>70</v>
      </c>
      <c r="AY298" s="153" t="s">
        <v>173</v>
      </c>
    </row>
    <row r="299" spans="1:65" s="14" customFormat="1">
      <c r="B299" s="158"/>
      <c r="D299" s="148" t="s">
        <v>181</v>
      </c>
      <c r="E299" s="159" t="s">
        <v>3</v>
      </c>
      <c r="F299" s="160" t="s">
        <v>1321</v>
      </c>
      <c r="H299" s="161">
        <v>25</v>
      </c>
      <c r="L299" s="158"/>
      <c r="M299" s="162"/>
      <c r="N299" s="163"/>
      <c r="O299" s="163"/>
      <c r="P299" s="163"/>
      <c r="Q299" s="163"/>
      <c r="R299" s="163"/>
      <c r="S299" s="163"/>
      <c r="T299" s="164"/>
      <c r="AT299" s="159" t="s">
        <v>181</v>
      </c>
      <c r="AU299" s="159" t="s">
        <v>79</v>
      </c>
      <c r="AV299" s="14" t="s">
        <v>79</v>
      </c>
      <c r="AW299" s="14" t="s">
        <v>31</v>
      </c>
      <c r="AX299" s="14" t="s">
        <v>76</v>
      </c>
      <c r="AY299" s="159" t="s">
        <v>173</v>
      </c>
    </row>
    <row r="300" spans="1:65" s="2" customFormat="1" ht="21.75" customHeight="1">
      <c r="A300" s="30"/>
      <c r="B300" s="135"/>
      <c r="C300" s="136" t="s">
        <v>337</v>
      </c>
      <c r="D300" s="136" t="s">
        <v>175</v>
      </c>
      <c r="E300" s="137" t="s">
        <v>381</v>
      </c>
      <c r="F300" s="138" t="s">
        <v>382</v>
      </c>
      <c r="G300" s="139" t="s">
        <v>200</v>
      </c>
      <c r="H300" s="140">
        <v>6.1609999999999996</v>
      </c>
      <c r="I300" s="141"/>
      <c r="J300" s="141">
        <f>ROUND(I300*H300,2)</f>
        <v>0</v>
      </c>
      <c r="K300" s="138" t="s">
        <v>177</v>
      </c>
      <c r="L300" s="31"/>
      <c r="M300" s="142" t="s">
        <v>3</v>
      </c>
      <c r="N300" s="143" t="s">
        <v>41</v>
      </c>
      <c r="O300" s="144">
        <v>2.976</v>
      </c>
      <c r="P300" s="144">
        <f>O300*H300</f>
        <v>18.335135999999999</v>
      </c>
      <c r="Q300" s="144">
        <v>0.12</v>
      </c>
      <c r="R300" s="144">
        <f>Q300*H300</f>
        <v>0.73931999999999998</v>
      </c>
      <c r="S300" s="144">
        <v>2.4900000000000002</v>
      </c>
      <c r="T300" s="145">
        <f>S300*H300</f>
        <v>15.34089</v>
      </c>
      <c r="U300" s="30"/>
      <c r="V300" s="30"/>
      <c r="W300" s="30"/>
      <c r="X300" s="30"/>
      <c r="Y300" s="30"/>
      <c r="Z300" s="30"/>
      <c r="AA300" s="30"/>
      <c r="AB300" s="30"/>
      <c r="AC300" s="30"/>
      <c r="AD300" s="30"/>
      <c r="AE300" s="30"/>
      <c r="AR300" s="146" t="s">
        <v>178</v>
      </c>
      <c r="AT300" s="146" t="s">
        <v>175</v>
      </c>
      <c r="AU300" s="146" t="s">
        <v>79</v>
      </c>
      <c r="AY300" s="18" t="s">
        <v>173</v>
      </c>
      <c r="BE300" s="147">
        <f>IF(N300="základní",J300,0)</f>
        <v>0</v>
      </c>
      <c r="BF300" s="147">
        <f>IF(N300="snížená",J300,0)</f>
        <v>0</v>
      </c>
      <c r="BG300" s="147">
        <f>IF(N300="zákl. přenesená",J300,0)</f>
        <v>0</v>
      </c>
      <c r="BH300" s="147">
        <f>IF(N300="sníž. přenesená",J300,0)</f>
        <v>0</v>
      </c>
      <c r="BI300" s="147">
        <f>IF(N300="nulová",J300,0)</f>
        <v>0</v>
      </c>
      <c r="BJ300" s="18" t="s">
        <v>76</v>
      </c>
      <c r="BK300" s="147">
        <f>ROUND(I300*H300,2)</f>
        <v>0</v>
      </c>
      <c r="BL300" s="18" t="s">
        <v>178</v>
      </c>
      <c r="BM300" s="146" t="s">
        <v>1322</v>
      </c>
    </row>
    <row r="301" spans="1:65" s="2" customFormat="1" ht="224.25">
      <c r="A301" s="30"/>
      <c r="B301" s="31"/>
      <c r="C301" s="30"/>
      <c r="D301" s="148" t="s">
        <v>179</v>
      </c>
      <c r="E301" s="30"/>
      <c r="F301" s="149" t="s">
        <v>383</v>
      </c>
      <c r="G301" s="30"/>
      <c r="H301" s="30"/>
      <c r="I301" s="30"/>
      <c r="J301" s="30"/>
      <c r="K301" s="30"/>
      <c r="L301" s="31"/>
      <c r="M301" s="150"/>
      <c r="N301" s="151"/>
      <c r="O301" s="51"/>
      <c r="P301" s="51"/>
      <c r="Q301" s="51"/>
      <c r="R301" s="51"/>
      <c r="S301" s="51"/>
      <c r="T301" s="52"/>
      <c r="U301" s="30"/>
      <c r="V301" s="30"/>
      <c r="W301" s="30"/>
      <c r="X301" s="30"/>
      <c r="Y301" s="30"/>
      <c r="Z301" s="30"/>
      <c r="AA301" s="30"/>
      <c r="AB301" s="30"/>
      <c r="AC301" s="30"/>
      <c r="AD301" s="30"/>
      <c r="AE301" s="30"/>
      <c r="AT301" s="18" t="s">
        <v>179</v>
      </c>
      <c r="AU301" s="18" t="s">
        <v>79</v>
      </c>
    </row>
    <row r="302" spans="1:65" s="14" customFormat="1" ht="22.5">
      <c r="B302" s="158"/>
      <c r="D302" s="148" t="s">
        <v>181</v>
      </c>
      <c r="E302" s="159" t="s">
        <v>3</v>
      </c>
      <c r="F302" s="160" t="s">
        <v>1323</v>
      </c>
      <c r="H302" s="161">
        <v>6.1609999999999996</v>
      </c>
      <c r="L302" s="158"/>
      <c r="M302" s="162"/>
      <c r="N302" s="163"/>
      <c r="O302" s="163"/>
      <c r="P302" s="163"/>
      <c r="Q302" s="163"/>
      <c r="R302" s="163"/>
      <c r="S302" s="163"/>
      <c r="T302" s="164"/>
      <c r="AT302" s="159" t="s">
        <v>181</v>
      </c>
      <c r="AU302" s="159" t="s">
        <v>79</v>
      </c>
      <c r="AV302" s="14" t="s">
        <v>79</v>
      </c>
      <c r="AW302" s="14" t="s">
        <v>31</v>
      </c>
      <c r="AX302" s="14" t="s">
        <v>70</v>
      </c>
      <c r="AY302" s="159" t="s">
        <v>173</v>
      </c>
    </row>
    <row r="303" spans="1:65" s="15" customFormat="1">
      <c r="B303" s="165"/>
      <c r="D303" s="148" t="s">
        <v>181</v>
      </c>
      <c r="E303" s="166" t="s">
        <v>3</v>
      </c>
      <c r="F303" s="167" t="s">
        <v>188</v>
      </c>
      <c r="H303" s="168">
        <v>6.1609999999999996</v>
      </c>
      <c r="L303" s="165"/>
      <c r="M303" s="169"/>
      <c r="N303" s="170"/>
      <c r="O303" s="170"/>
      <c r="P303" s="170"/>
      <c r="Q303" s="170"/>
      <c r="R303" s="170"/>
      <c r="S303" s="170"/>
      <c r="T303" s="171"/>
      <c r="AT303" s="166" t="s">
        <v>181</v>
      </c>
      <c r="AU303" s="166" t="s">
        <v>79</v>
      </c>
      <c r="AV303" s="15" t="s">
        <v>178</v>
      </c>
      <c r="AW303" s="15" t="s">
        <v>31</v>
      </c>
      <c r="AX303" s="15" t="s">
        <v>76</v>
      </c>
      <c r="AY303" s="166" t="s">
        <v>173</v>
      </c>
    </row>
    <row r="304" spans="1:65" s="2" customFormat="1" ht="33" customHeight="1">
      <c r="A304" s="30"/>
      <c r="B304" s="135"/>
      <c r="C304" s="136" t="s">
        <v>338</v>
      </c>
      <c r="D304" s="136" t="s">
        <v>175</v>
      </c>
      <c r="E304" s="137" t="s">
        <v>1162</v>
      </c>
      <c r="F304" s="138" t="s">
        <v>1163</v>
      </c>
      <c r="G304" s="139" t="s">
        <v>200</v>
      </c>
      <c r="H304" s="140">
        <v>0.95399999999999996</v>
      </c>
      <c r="I304" s="141"/>
      <c r="J304" s="141">
        <f>ROUND(I304*H304,2)</f>
        <v>0</v>
      </c>
      <c r="K304" s="138" t="s">
        <v>177</v>
      </c>
      <c r="L304" s="31"/>
      <c r="M304" s="142" t="s">
        <v>3</v>
      </c>
      <c r="N304" s="143" t="s">
        <v>41</v>
      </c>
      <c r="O304" s="144">
        <v>1.756</v>
      </c>
      <c r="P304" s="144">
        <f>O304*H304</f>
        <v>1.6752239999999998</v>
      </c>
      <c r="Q304" s="144">
        <v>0</v>
      </c>
      <c r="R304" s="144">
        <f>Q304*H304</f>
        <v>0</v>
      </c>
      <c r="S304" s="144">
        <v>2.5</v>
      </c>
      <c r="T304" s="145">
        <f>S304*H304</f>
        <v>2.3849999999999998</v>
      </c>
      <c r="U304" s="30"/>
      <c r="V304" s="30"/>
      <c r="W304" s="30"/>
      <c r="X304" s="30"/>
      <c r="Y304" s="30"/>
      <c r="Z304" s="30"/>
      <c r="AA304" s="30"/>
      <c r="AB304" s="30"/>
      <c r="AC304" s="30"/>
      <c r="AD304" s="30"/>
      <c r="AE304" s="30"/>
      <c r="AR304" s="146" t="s">
        <v>178</v>
      </c>
      <c r="AT304" s="146" t="s">
        <v>175</v>
      </c>
      <c r="AU304" s="146" t="s">
        <v>79</v>
      </c>
      <c r="AY304" s="18" t="s">
        <v>173</v>
      </c>
      <c r="BE304" s="147">
        <f>IF(N304="základní",J304,0)</f>
        <v>0</v>
      </c>
      <c r="BF304" s="147">
        <f>IF(N304="snížená",J304,0)</f>
        <v>0</v>
      </c>
      <c r="BG304" s="147">
        <f>IF(N304="zákl. přenesená",J304,0)</f>
        <v>0</v>
      </c>
      <c r="BH304" s="147">
        <f>IF(N304="sníž. přenesená",J304,0)</f>
        <v>0</v>
      </c>
      <c r="BI304" s="147">
        <f>IF(N304="nulová",J304,0)</f>
        <v>0</v>
      </c>
      <c r="BJ304" s="18" t="s">
        <v>76</v>
      </c>
      <c r="BK304" s="147">
        <f>ROUND(I304*H304,2)</f>
        <v>0</v>
      </c>
      <c r="BL304" s="18" t="s">
        <v>178</v>
      </c>
      <c r="BM304" s="146" t="s">
        <v>1324</v>
      </c>
    </row>
    <row r="305" spans="1:65" s="2" customFormat="1" ht="48.75">
      <c r="A305" s="30"/>
      <c r="B305" s="31"/>
      <c r="C305" s="30"/>
      <c r="D305" s="148" t="s">
        <v>179</v>
      </c>
      <c r="E305" s="30"/>
      <c r="F305" s="149" t="s">
        <v>1165</v>
      </c>
      <c r="G305" s="30"/>
      <c r="H305" s="30"/>
      <c r="I305" s="30"/>
      <c r="J305" s="30"/>
      <c r="K305" s="30"/>
      <c r="L305" s="31"/>
      <c r="M305" s="150"/>
      <c r="N305" s="151"/>
      <c r="O305" s="51"/>
      <c r="P305" s="51"/>
      <c r="Q305" s="51"/>
      <c r="R305" s="51"/>
      <c r="S305" s="51"/>
      <c r="T305" s="52"/>
      <c r="U305" s="30"/>
      <c r="V305" s="30"/>
      <c r="W305" s="30"/>
      <c r="X305" s="30"/>
      <c r="Y305" s="30"/>
      <c r="Z305" s="30"/>
      <c r="AA305" s="30"/>
      <c r="AB305" s="30"/>
      <c r="AC305" s="30"/>
      <c r="AD305" s="30"/>
      <c r="AE305" s="30"/>
      <c r="AT305" s="18" t="s">
        <v>179</v>
      </c>
      <c r="AU305" s="18" t="s">
        <v>79</v>
      </c>
    </row>
    <row r="306" spans="1:65" s="14" customFormat="1">
      <c r="B306" s="158"/>
      <c r="D306" s="148" t="s">
        <v>181</v>
      </c>
      <c r="E306" s="159" t="s">
        <v>3</v>
      </c>
      <c r="F306" s="160" t="s">
        <v>1325</v>
      </c>
      <c r="H306" s="161">
        <v>0.95399999999999996</v>
      </c>
      <c r="L306" s="158"/>
      <c r="M306" s="162"/>
      <c r="N306" s="163"/>
      <c r="O306" s="163"/>
      <c r="P306" s="163"/>
      <c r="Q306" s="163"/>
      <c r="R306" s="163"/>
      <c r="S306" s="163"/>
      <c r="T306" s="164"/>
      <c r="AT306" s="159" t="s">
        <v>181</v>
      </c>
      <c r="AU306" s="159" t="s">
        <v>79</v>
      </c>
      <c r="AV306" s="14" t="s">
        <v>79</v>
      </c>
      <c r="AW306" s="14" t="s">
        <v>31</v>
      </c>
      <c r="AX306" s="14" t="s">
        <v>70</v>
      </c>
      <c r="AY306" s="159" t="s">
        <v>173</v>
      </c>
    </row>
    <row r="307" spans="1:65" s="15" customFormat="1">
      <c r="B307" s="165"/>
      <c r="D307" s="148" t="s">
        <v>181</v>
      </c>
      <c r="E307" s="166" t="s">
        <v>3</v>
      </c>
      <c r="F307" s="167" t="s">
        <v>188</v>
      </c>
      <c r="H307" s="168">
        <v>0.95399999999999996</v>
      </c>
      <c r="L307" s="165"/>
      <c r="M307" s="169"/>
      <c r="N307" s="170"/>
      <c r="O307" s="170"/>
      <c r="P307" s="170"/>
      <c r="Q307" s="170"/>
      <c r="R307" s="170"/>
      <c r="S307" s="170"/>
      <c r="T307" s="171"/>
      <c r="AT307" s="166" t="s">
        <v>181</v>
      </c>
      <c r="AU307" s="166" t="s">
        <v>79</v>
      </c>
      <c r="AV307" s="15" t="s">
        <v>178</v>
      </c>
      <c r="AW307" s="15" t="s">
        <v>31</v>
      </c>
      <c r="AX307" s="15" t="s">
        <v>76</v>
      </c>
      <c r="AY307" s="166" t="s">
        <v>173</v>
      </c>
    </row>
    <row r="308" spans="1:65" s="2" customFormat="1" ht="21.75" customHeight="1">
      <c r="A308" s="30"/>
      <c r="B308" s="135"/>
      <c r="C308" s="136" t="s">
        <v>343</v>
      </c>
      <c r="D308" s="136" t="s">
        <v>175</v>
      </c>
      <c r="E308" s="137" t="s">
        <v>385</v>
      </c>
      <c r="F308" s="138" t="s">
        <v>386</v>
      </c>
      <c r="G308" s="139" t="s">
        <v>200</v>
      </c>
      <c r="H308" s="140">
        <v>2.7570000000000001</v>
      </c>
      <c r="I308" s="141"/>
      <c r="J308" s="141">
        <f>ROUND(I308*H308,2)</f>
        <v>0</v>
      </c>
      <c r="K308" s="138" t="s">
        <v>177</v>
      </c>
      <c r="L308" s="31"/>
      <c r="M308" s="142" t="s">
        <v>3</v>
      </c>
      <c r="N308" s="143" t="s">
        <v>41</v>
      </c>
      <c r="O308" s="144">
        <v>16.373999999999999</v>
      </c>
      <c r="P308" s="144">
        <f>O308*H308</f>
        <v>45.143118000000001</v>
      </c>
      <c r="Q308" s="144">
        <v>0.121711072</v>
      </c>
      <c r="R308" s="144">
        <f>Q308*H308</f>
        <v>0.33555742550400003</v>
      </c>
      <c r="S308" s="144">
        <v>2.4</v>
      </c>
      <c r="T308" s="145">
        <f>S308*H308</f>
        <v>6.6168000000000005</v>
      </c>
      <c r="U308" s="30"/>
      <c r="V308" s="30"/>
      <c r="W308" s="30"/>
      <c r="X308" s="30"/>
      <c r="Y308" s="30"/>
      <c r="Z308" s="30"/>
      <c r="AA308" s="30"/>
      <c r="AB308" s="30"/>
      <c r="AC308" s="30"/>
      <c r="AD308" s="30"/>
      <c r="AE308" s="30"/>
      <c r="AR308" s="146" t="s">
        <v>178</v>
      </c>
      <c r="AT308" s="146" t="s">
        <v>175</v>
      </c>
      <c r="AU308" s="146" t="s">
        <v>79</v>
      </c>
      <c r="AY308" s="18" t="s">
        <v>173</v>
      </c>
      <c r="BE308" s="147">
        <f>IF(N308="základní",J308,0)</f>
        <v>0</v>
      </c>
      <c r="BF308" s="147">
        <f>IF(N308="snížená",J308,0)</f>
        <v>0</v>
      </c>
      <c r="BG308" s="147">
        <f>IF(N308="zákl. přenesená",J308,0)</f>
        <v>0</v>
      </c>
      <c r="BH308" s="147">
        <f>IF(N308="sníž. přenesená",J308,0)</f>
        <v>0</v>
      </c>
      <c r="BI308" s="147">
        <f>IF(N308="nulová",J308,0)</f>
        <v>0</v>
      </c>
      <c r="BJ308" s="18" t="s">
        <v>76</v>
      </c>
      <c r="BK308" s="147">
        <f>ROUND(I308*H308,2)</f>
        <v>0</v>
      </c>
      <c r="BL308" s="18" t="s">
        <v>178</v>
      </c>
      <c r="BM308" s="146" t="s">
        <v>1326</v>
      </c>
    </row>
    <row r="309" spans="1:65" s="2" customFormat="1" ht="224.25">
      <c r="A309" s="30"/>
      <c r="B309" s="31"/>
      <c r="C309" s="30"/>
      <c r="D309" s="148" t="s">
        <v>179</v>
      </c>
      <c r="E309" s="30"/>
      <c r="F309" s="149" t="s">
        <v>383</v>
      </c>
      <c r="G309" s="30"/>
      <c r="H309" s="30"/>
      <c r="I309" s="30"/>
      <c r="J309" s="30"/>
      <c r="K309" s="30"/>
      <c r="L309" s="31"/>
      <c r="M309" s="150"/>
      <c r="N309" s="151"/>
      <c r="O309" s="51"/>
      <c r="P309" s="51"/>
      <c r="Q309" s="51"/>
      <c r="R309" s="51"/>
      <c r="S309" s="51"/>
      <c r="T309" s="52"/>
      <c r="U309" s="30"/>
      <c r="V309" s="30"/>
      <c r="W309" s="30"/>
      <c r="X309" s="30"/>
      <c r="Y309" s="30"/>
      <c r="Z309" s="30"/>
      <c r="AA309" s="30"/>
      <c r="AB309" s="30"/>
      <c r="AC309" s="30"/>
      <c r="AD309" s="30"/>
      <c r="AE309" s="30"/>
      <c r="AT309" s="18" t="s">
        <v>179</v>
      </c>
      <c r="AU309" s="18" t="s">
        <v>79</v>
      </c>
    </row>
    <row r="310" spans="1:65" s="13" customFormat="1">
      <c r="B310" s="152"/>
      <c r="D310" s="148" t="s">
        <v>181</v>
      </c>
      <c r="E310" s="153" t="s">
        <v>3</v>
      </c>
      <c r="F310" s="154" t="s">
        <v>1327</v>
      </c>
      <c r="H310" s="153" t="s">
        <v>3</v>
      </c>
      <c r="L310" s="152"/>
      <c r="M310" s="155"/>
      <c r="N310" s="156"/>
      <c r="O310" s="156"/>
      <c r="P310" s="156"/>
      <c r="Q310" s="156"/>
      <c r="R310" s="156"/>
      <c r="S310" s="156"/>
      <c r="T310" s="157"/>
      <c r="AT310" s="153" t="s">
        <v>181</v>
      </c>
      <c r="AU310" s="153" t="s">
        <v>79</v>
      </c>
      <c r="AV310" s="13" t="s">
        <v>76</v>
      </c>
      <c r="AW310" s="13" t="s">
        <v>31</v>
      </c>
      <c r="AX310" s="13" t="s">
        <v>70</v>
      </c>
      <c r="AY310" s="153" t="s">
        <v>173</v>
      </c>
    </row>
    <row r="311" spans="1:65" s="14" customFormat="1">
      <c r="B311" s="158"/>
      <c r="D311" s="148" t="s">
        <v>181</v>
      </c>
      <c r="E311" s="159" t="s">
        <v>3</v>
      </c>
      <c r="F311" s="160" t="s">
        <v>1328</v>
      </c>
      <c r="H311" s="161">
        <v>1.298</v>
      </c>
      <c r="L311" s="158"/>
      <c r="M311" s="162"/>
      <c r="N311" s="163"/>
      <c r="O311" s="163"/>
      <c r="P311" s="163"/>
      <c r="Q311" s="163"/>
      <c r="R311" s="163"/>
      <c r="S311" s="163"/>
      <c r="T311" s="164"/>
      <c r="AT311" s="159" t="s">
        <v>181</v>
      </c>
      <c r="AU311" s="159" t="s">
        <v>79</v>
      </c>
      <c r="AV311" s="14" t="s">
        <v>79</v>
      </c>
      <c r="AW311" s="14" t="s">
        <v>31</v>
      </c>
      <c r="AX311" s="14" t="s">
        <v>70</v>
      </c>
      <c r="AY311" s="159" t="s">
        <v>173</v>
      </c>
    </row>
    <row r="312" spans="1:65" s="14" customFormat="1">
      <c r="B312" s="158"/>
      <c r="D312" s="148" t="s">
        <v>181</v>
      </c>
      <c r="E312" s="159" t="s">
        <v>3</v>
      </c>
      <c r="F312" s="160" t="s">
        <v>1329</v>
      </c>
      <c r="H312" s="161">
        <v>1.1379999999999999</v>
      </c>
      <c r="L312" s="158"/>
      <c r="M312" s="162"/>
      <c r="N312" s="163"/>
      <c r="O312" s="163"/>
      <c r="P312" s="163"/>
      <c r="Q312" s="163"/>
      <c r="R312" s="163"/>
      <c r="S312" s="163"/>
      <c r="T312" s="164"/>
      <c r="AT312" s="159" t="s">
        <v>181</v>
      </c>
      <c r="AU312" s="159" t="s">
        <v>79</v>
      </c>
      <c r="AV312" s="14" t="s">
        <v>79</v>
      </c>
      <c r="AW312" s="14" t="s">
        <v>31</v>
      </c>
      <c r="AX312" s="14" t="s">
        <v>70</v>
      </c>
      <c r="AY312" s="159" t="s">
        <v>173</v>
      </c>
    </row>
    <row r="313" spans="1:65" s="14" customFormat="1">
      <c r="B313" s="158"/>
      <c r="D313" s="148" t="s">
        <v>181</v>
      </c>
      <c r="E313" s="159" t="s">
        <v>3</v>
      </c>
      <c r="F313" s="160" t="s">
        <v>1330</v>
      </c>
      <c r="H313" s="161">
        <v>0.32100000000000001</v>
      </c>
      <c r="L313" s="158"/>
      <c r="M313" s="162"/>
      <c r="N313" s="163"/>
      <c r="O313" s="163"/>
      <c r="P313" s="163"/>
      <c r="Q313" s="163"/>
      <c r="R313" s="163"/>
      <c r="S313" s="163"/>
      <c r="T313" s="164"/>
      <c r="AT313" s="159" t="s">
        <v>181</v>
      </c>
      <c r="AU313" s="159" t="s">
        <v>79</v>
      </c>
      <c r="AV313" s="14" t="s">
        <v>79</v>
      </c>
      <c r="AW313" s="14" t="s">
        <v>31</v>
      </c>
      <c r="AX313" s="14" t="s">
        <v>70</v>
      </c>
      <c r="AY313" s="159" t="s">
        <v>173</v>
      </c>
    </row>
    <row r="314" spans="1:65" s="15" customFormat="1">
      <c r="B314" s="165"/>
      <c r="D314" s="148" t="s">
        <v>181</v>
      </c>
      <c r="E314" s="166" t="s">
        <v>3</v>
      </c>
      <c r="F314" s="167" t="s">
        <v>188</v>
      </c>
      <c r="H314" s="168">
        <v>2.7570000000000001</v>
      </c>
      <c r="L314" s="165"/>
      <c r="M314" s="169"/>
      <c r="N314" s="170"/>
      <c r="O314" s="170"/>
      <c r="P314" s="170"/>
      <c r="Q314" s="170"/>
      <c r="R314" s="170"/>
      <c r="S314" s="170"/>
      <c r="T314" s="171"/>
      <c r="AT314" s="166" t="s">
        <v>181</v>
      </c>
      <c r="AU314" s="166" t="s">
        <v>79</v>
      </c>
      <c r="AV314" s="15" t="s">
        <v>178</v>
      </c>
      <c r="AW314" s="15" t="s">
        <v>31</v>
      </c>
      <c r="AX314" s="15" t="s">
        <v>76</v>
      </c>
      <c r="AY314" s="166" t="s">
        <v>173</v>
      </c>
    </row>
    <row r="315" spans="1:65" s="2" customFormat="1" ht="33" customHeight="1">
      <c r="A315" s="30"/>
      <c r="B315" s="135"/>
      <c r="C315" s="136" t="s">
        <v>347</v>
      </c>
      <c r="D315" s="136" t="s">
        <v>175</v>
      </c>
      <c r="E315" s="137" t="s">
        <v>555</v>
      </c>
      <c r="F315" s="138" t="s">
        <v>556</v>
      </c>
      <c r="G315" s="139" t="s">
        <v>239</v>
      </c>
      <c r="H315" s="140">
        <v>1.2509999999999999</v>
      </c>
      <c r="I315" s="141"/>
      <c r="J315" s="141">
        <f>ROUND(I315*H315,2)</f>
        <v>0</v>
      </c>
      <c r="K315" s="138" t="s">
        <v>177</v>
      </c>
      <c r="L315" s="31"/>
      <c r="M315" s="142" t="s">
        <v>3</v>
      </c>
      <c r="N315" s="143" t="s">
        <v>41</v>
      </c>
      <c r="O315" s="144">
        <v>13.93</v>
      </c>
      <c r="P315" s="144">
        <f>O315*H315</f>
        <v>17.42643</v>
      </c>
      <c r="Q315" s="144">
        <v>0</v>
      </c>
      <c r="R315" s="144">
        <f>Q315*H315</f>
        <v>0</v>
      </c>
      <c r="S315" s="144">
        <v>1.2529999999999999</v>
      </c>
      <c r="T315" s="145">
        <f>S315*H315</f>
        <v>1.5675029999999996</v>
      </c>
      <c r="U315" s="30"/>
      <c r="V315" s="30"/>
      <c r="W315" s="30"/>
      <c r="X315" s="30"/>
      <c r="Y315" s="30"/>
      <c r="Z315" s="30"/>
      <c r="AA315" s="30"/>
      <c r="AB315" s="30"/>
      <c r="AC315" s="30"/>
      <c r="AD315" s="30"/>
      <c r="AE315" s="30"/>
      <c r="AR315" s="146" t="s">
        <v>178</v>
      </c>
      <c r="AT315" s="146" t="s">
        <v>175</v>
      </c>
      <c r="AU315" s="146" t="s">
        <v>79</v>
      </c>
      <c r="AY315" s="18" t="s">
        <v>173</v>
      </c>
      <c r="BE315" s="147">
        <f>IF(N315="základní",J315,0)</f>
        <v>0</v>
      </c>
      <c r="BF315" s="147">
        <f>IF(N315="snížená",J315,0)</f>
        <v>0</v>
      </c>
      <c r="BG315" s="147">
        <f>IF(N315="zákl. přenesená",J315,0)</f>
        <v>0</v>
      </c>
      <c r="BH315" s="147">
        <f>IF(N315="sníž. přenesená",J315,0)</f>
        <v>0</v>
      </c>
      <c r="BI315" s="147">
        <f>IF(N315="nulová",J315,0)</f>
        <v>0</v>
      </c>
      <c r="BJ315" s="18" t="s">
        <v>76</v>
      </c>
      <c r="BK315" s="147">
        <f>ROUND(I315*H315,2)</f>
        <v>0</v>
      </c>
      <c r="BL315" s="18" t="s">
        <v>178</v>
      </c>
      <c r="BM315" s="146" t="s">
        <v>1331</v>
      </c>
    </row>
    <row r="316" spans="1:65" s="13" customFormat="1">
      <c r="B316" s="152"/>
      <c r="D316" s="148" t="s">
        <v>181</v>
      </c>
      <c r="E316" s="153" t="s">
        <v>3</v>
      </c>
      <c r="F316" s="154" t="s">
        <v>694</v>
      </c>
      <c r="H316" s="153" t="s">
        <v>3</v>
      </c>
      <c r="L316" s="152"/>
      <c r="M316" s="155"/>
      <c r="N316" s="156"/>
      <c r="O316" s="156"/>
      <c r="P316" s="156"/>
      <c r="Q316" s="156"/>
      <c r="R316" s="156"/>
      <c r="S316" s="156"/>
      <c r="T316" s="157"/>
      <c r="AT316" s="153" t="s">
        <v>181</v>
      </c>
      <c r="AU316" s="153" t="s">
        <v>79</v>
      </c>
      <c r="AV316" s="13" t="s">
        <v>76</v>
      </c>
      <c r="AW316" s="13" t="s">
        <v>31</v>
      </c>
      <c r="AX316" s="13" t="s">
        <v>70</v>
      </c>
      <c r="AY316" s="153" t="s">
        <v>173</v>
      </c>
    </row>
    <row r="317" spans="1:65" s="13" customFormat="1">
      <c r="B317" s="152"/>
      <c r="D317" s="148" t="s">
        <v>181</v>
      </c>
      <c r="E317" s="153" t="s">
        <v>3</v>
      </c>
      <c r="F317" s="154" t="s">
        <v>558</v>
      </c>
      <c r="H317" s="153" t="s">
        <v>3</v>
      </c>
      <c r="L317" s="152"/>
      <c r="M317" s="155"/>
      <c r="N317" s="156"/>
      <c r="O317" s="156"/>
      <c r="P317" s="156"/>
      <c r="Q317" s="156"/>
      <c r="R317" s="156"/>
      <c r="S317" s="156"/>
      <c r="T317" s="157"/>
      <c r="AT317" s="153" t="s">
        <v>181</v>
      </c>
      <c r="AU317" s="153" t="s">
        <v>79</v>
      </c>
      <c r="AV317" s="13" t="s">
        <v>76</v>
      </c>
      <c r="AW317" s="13" t="s">
        <v>31</v>
      </c>
      <c r="AX317" s="13" t="s">
        <v>70</v>
      </c>
      <c r="AY317" s="153" t="s">
        <v>173</v>
      </c>
    </row>
    <row r="318" spans="1:65" s="14" customFormat="1">
      <c r="B318" s="158"/>
      <c r="D318" s="148" t="s">
        <v>181</v>
      </c>
      <c r="E318" s="159" t="s">
        <v>3</v>
      </c>
      <c r="F318" s="160" t="s">
        <v>559</v>
      </c>
      <c r="H318" s="161">
        <v>1.2509999999999999</v>
      </c>
      <c r="L318" s="158"/>
      <c r="M318" s="162"/>
      <c r="N318" s="163"/>
      <c r="O318" s="163"/>
      <c r="P318" s="163"/>
      <c r="Q318" s="163"/>
      <c r="R318" s="163"/>
      <c r="S318" s="163"/>
      <c r="T318" s="164"/>
      <c r="AT318" s="159" t="s">
        <v>181</v>
      </c>
      <c r="AU318" s="159" t="s">
        <v>79</v>
      </c>
      <c r="AV318" s="14" t="s">
        <v>79</v>
      </c>
      <c r="AW318" s="14" t="s">
        <v>31</v>
      </c>
      <c r="AX318" s="14" t="s">
        <v>70</v>
      </c>
      <c r="AY318" s="159" t="s">
        <v>173</v>
      </c>
    </row>
    <row r="319" spans="1:65" s="15" customFormat="1">
      <c r="B319" s="165"/>
      <c r="D319" s="148" t="s">
        <v>181</v>
      </c>
      <c r="E319" s="166" t="s">
        <v>3</v>
      </c>
      <c r="F319" s="167" t="s">
        <v>188</v>
      </c>
      <c r="H319" s="168">
        <v>1.2509999999999999</v>
      </c>
      <c r="L319" s="165"/>
      <c r="M319" s="169"/>
      <c r="N319" s="170"/>
      <c r="O319" s="170"/>
      <c r="P319" s="170"/>
      <c r="Q319" s="170"/>
      <c r="R319" s="170"/>
      <c r="S319" s="170"/>
      <c r="T319" s="171"/>
      <c r="AT319" s="166" t="s">
        <v>181</v>
      </c>
      <c r="AU319" s="166" t="s">
        <v>79</v>
      </c>
      <c r="AV319" s="15" t="s">
        <v>178</v>
      </c>
      <c r="AW319" s="15" t="s">
        <v>31</v>
      </c>
      <c r="AX319" s="15" t="s">
        <v>76</v>
      </c>
      <c r="AY319" s="166" t="s">
        <v>173</v>
      </c>
    </row>
    <row r="320" spans="1:65" s="2" customFormat="1" ht="21.75" customHeight="1">
      <c r="A320" s="30"/>
      <c r="B320" s="135"/>
      <c r="C320" s="136" t="s">
        <v>352</v>
      </c>
      <c r="D320" s="136" t="s">
        <v>175</v>
      </c>
      <c r="E320" s="137" t="s">
        <v>391</v>
      </c>
      <c r="F320" s="138" t="s">
        <v>392</v>
      </c>
      <c r="G320" s="139" t="s">
        <v>293</v>
      </c>
      <c r="H320" s="140">
        <v>3</v>
      </c>
      <c r="I320" s="141"/>
      <c r="J320" s="141">
        <f>ROUND(I320*H320,2)</f>
        <v>0</v>
      </c>
      <c r="K320" s="138" t="s">
        <v>177</v>
      </c>
      <c r="L320" s="31"/>
      <c r="M320" s="142" t="s">
        <v>3</v>
      </c>
      <c r="N320" s="143" t="s">
        <v>41</v>
      </c>
      <c r="O320" s="144">
        <v>7.0839999999999996</v>
      </c>
      <c r="P320" s="144">
        <f>O320*H320</f>
        <v>21.251999999999999</v>
      </c>
      <c r="Q320" s="144">
        <v>4.62E-3</v>
      </c>
      <c r="R320" s="144">
        <f>Q320*H320</f>
        <v>1.3860000000000001E-2</v>
      </c>
      <c r="S320" s="144">
        <v>0</v>
      </c>
      <c r="T320" s="145">
        <f>S320*H320</f>
        <v>0</v>
      </c>
      <c r="U320" s="30"/>
      <c r="V320" s="30"/>
      <c r="W320" s="30"/>
      <c r="X320" s="30"/>
      <c r="Y320" s="30"/>
      <c r="Z320" s="30"/>
      <c r="AA320" s="30"/>
      <c r="AB320" s="30"/>
      <c r="AC320" s="30"/>
      <c r="AD320" s="30"/>
      <c r="AE320" s="30"/>
      <c r="AR320" s="146" t="s">
        <v>178</v>
      </c>
      <c r="AT320" s="146" t="s">
        <v>175</v>
      </c>
      <c r="AU320" s="146" t="s">
        <v>79</v>
      </c>
      <c r="AY320" s="18" t="s">
        <v>173</v>
      </c>
      <c r="BE320" s="147">
        <f>IF(N320="základní",J320,0)</f>
        <v>0</v>
      </c>
      <c r="BF320" s="147">
        <f>IF(N320="snížená",J320,0)</f>
        <v>0</v>
      </c>
      <c r="BG320" s="147">
        <f>IF(N320="zákl. přenesená",J320,0)</f>
        <v>0</v>
      </c>
      <c r="BH320" s="147">
        <f>IF(N320="sníž. přenesená",J320,0)</f>
        <v>0</v>
      </c>
      <c r="BI320" s="147">
        <f>IF(N320="nulová",J320,0)</f>
        <v>0</v>
      </c>
      <c r="BJ320" s="18" t="s">
        <v>76</v>
      </c>
      <c r="BK320" s="147">
        <f>ROUND(I320*H320,2)</f>
        <v>0</v>
      </c>
      <c r="BL320" s="18" t="s">
        <v>178</v>
      </c>
      <c r="BM320" s="146" t="s">
        <v>1332</v>
      </c>
    </row>
    <row r="321" spans="1:65" s="2" customFormat="1" ht="165.75">
      <c r="A321" s="30"/>
      <c r="B321" s="31"/>
      <c r="C321" s="30"/>
      <c r="D321" s="148" t="s">
        <v>179</v>
      </c>
      <c r="E321" s="30"/>
      <c r="F321" s="149" t="s">
        <v>393</v>
      </c>
      <c r="G321" s="30"/>
      <c r="H321" s="30"/>
      <c r="I321" s="30"/>
      <c r="J321" s="30"/>
      <c r="K321" s="30"/>
      <c r="L321" s="31"/>
      <c r="M321" s="150"/>
      <c r="N321" s="151"/>
      <c r="O321" s="51"/>
      <c r="P321" s="51"/>
      <c r="Q321" s="51"/>
      <c r="R321" s="51"/>
      <c r="S321" s="51"/>
      <c r="T321" s="52"/>
      <c r="U321" s="30"/>
      <c r="V321" s="30"/>
      <c r="W321" s="30"/>
      <c r="X321" s="30"/>
      <c r="Y321" s="30"/>
      <c r="Z321" s="30"/>
      <c r="AA321" s="30"/>
      <c r="AB321" s="30"/>
      <c r="AC321" s="30"/>
      <c r="AD321" s="30"/>
      <c r="AE321" s="30"/>
      <c r="AT321" s="18" t="s">
        <v>179</v>
      </c>
      <c r="AU321" s="18" t="s">
        <v>79</v>
      </c>
    </row>
    <row r="322" spans="1:65" s="14" customFormat="1">
      <c r="B322" s="158"/>
      <c r="D322" s="148" t="s">
        <v>181</v>
      </c>
      <c r="E322" s="159" t="s">
        <v>3</v>
      </c>
      <c r="F322" s="160" t="s">
        <v>1333</v>
      </c>
      <c r="H322" s="161">
        <v>3</v>
      </c>
      <c r="L322" s="158"/>
      <c r="M322" s="162"/>
      <c r="N322" s="163"/>
      <c r="O322" s="163"/>
      <c r="P322" s="163"/>
      <c r="Q322" s="163"/>
      <c r="R322" s="163"/>
      <c r="S322" s="163"/>
      <c r="T322" s="164"/>
      <c r="AT322" s="159" t="s">
        <v>181</v>
      </c>
      <c r="AU322" s="159" t="s">
        <v>79</v>
      </c>
      <c r="AV322" s="14" t="s">
        <v>79</v>
      </c>
      <c r="AW322" s="14" t="s">
        <v>31</v>
      </c>
      <c r="AX322" s="14" t="s">
        <v>76</v>
      </c>
      <c r="AY322" s="159" t="s">
        <v>173</v>
      </c>
    </row>
    <row r="323" spans="1:65" s="12" customFormat="1" ht="22.9" customHeight="1">
      <c r="B323" s="123"/>
      <c r="D323" s="124" t="s">
        <v>69</v>
      </c>
      <c r="E323" s="133" t="s">
        <v>401</v>
      </c>
      <c r="F323" s="133" t="s">
        <v>402</v>
      </c>
      <c r="J323" s="134">
        <f>BK323</f>
        <v>0</v>
      </c>
      <c r="L323" s="123"/>
      <c r="M323" s="127"/>
      <c r="N323" s="128"/>
      <c r="O323" s="128"/>
      <c r="P323" s="129">
        <f>SUM(P324:P341)</f>
        <v>7.2770799999999998</v>
      </c>
      <c r="Q323" s="128"/>
      <c r="R323" s="129">
        <f>SUM(R324:R341)</f>
        <v>0</v>
      </c>
      <c r="S323" s="128"/>
      <c r="T323" s="130">
        <f>SUM(T324:T341)</f>
        <v>0</v>
      </c>
      <c r="AR323" s="124" t="s">
        <v>76</v>
      </c>
      <c r="AT323" s="131" t="s">
        <v>69</v>
      </c>
      <c r="AU323" s="131" t="s">
        <v>76</v>
      </c>
      <c r="AY323" s="124" t="s">
        <v>173</v>
      </c>
      <c r="BK323" s="132">
        <f>SUM(BK324:BK341)</f>
        <v>0</v>
      </c>
    </row>
    <row r="324" spans="1:65" s="2" customFormat="1" ht="21.75" customHeight="1">
      <c r="A324" s="30"/>
      <c r="B324" s="135"/>
      <c r="C324" s="136" t="s">
        <v>355</v>
      </c>
      <c r="D324" s="136" t="s">
        <v>175</v>
      </c>
      <c r="E324" s="137" t="s">
        <v>404</v>
      </c>
      <c r="F324" s="138" t="s">
        <v>405</v>
      </c>
      <c r="G324" s="139" t="s">
        <v>239</v>
      </c>
      <c r="H324" s="140">
        <v>31.64</v>
      </c>
      <c r="I324" s="141"/>
      <c r="J324" s="141">
        <f>ROUND(I324*H324,2)</f>
        <v>0</v>
      </c>
      <c r="K324" s="138" t="s">
        <v>177</v>
      </c>
      <c r="L324" s="31"/>
      <c r="M324" s="142" t="s">
        <v>3</v>
      </c>
      <c r="N324" s="143" t="s">
        <v>41</v>
      </c>
      <c r="O324" s="144">
        <v>0.125</v>
      </c>
      <c r="P324" s="144">
        <f>O324*H324</f>
        <v>3.9550000000000001</v>
      </c>
      <c r="Q324" s="144">
        <v>0</v>
      </c>
      <c r="R324" s="144">
        <f>Q324*H324</f>
        <v>0</v>
      </c>
      <c r="S324" s="144">
        <v>0</v>
      </c>
      <c r="T324" s="145">
        <f>S324*H324</f>
        <v>0</v>
      </c>
      <c r="U324" s="30"/>
      <c r="V324" s="30"/>
      <c r="W324" s="30"/>
      <c r="X324" s="30"/>
      <c r="Y324" s="30"/>
      <c r="Z324" s="30"/>
      <c r="AA324" s="30"/>
      <c r="AB324" s="30"/>
      <c r="AC324" s="30"/>
      <c r="AD324" s="30"/>
      <c r="AE324" s="30"/>
      <c r="AR324" s="146" t="s">
        <v>178</v>
      </c>
      <c r="AT324" s="146" t="s">
        <v>175</v>
      </c>
      <c r="AU324" s="146" t="s">
        <v>79</v>
      </c>
      <c r="AY324" s="18" t="s">
        <v>173</v>
      </c>
      <c r="BE324" s="147">
        <f>IF(N324="základní",J324,0)</f>
        <v>0</v>
      </c>
      <c r="BF324" s="147">
        <f>IF(N324="snížená",J324,0)</f>
        <v>0</v>
      </c>
      <c r="BG324" s="147">
        <f>IF(N324="zákl. přenesená",J324,0)</f>
        <v>0</v>
      </c>
      <c r="BH324" s="147">
        <f>IF(N324="sníž. přenesená",J324,0)</f>
        <v>0</v>
      </c>
      <c r="BI324" s="147">
        <f>IF(N324="nulová",J324,0)</f>
        <v>0</v>
      </c>
      <c r="BJ324" s="18" t="s">
        <v>76</v>
      </c>
      <c r="BK324" s="147">
        <f>ROUND(I324*H324,2)</f>
        <v>0</v>
      </c>
      <c r="BL324" s="18" t="s">
        <v>178</v>
      </c>
      <c r="BM324" s="146" t="s">
        <v>1334</v>
      </c>
    </row>
    <row r="325" spans="1:65" s="2" customFormat="1" ht="87.75">
      <c r="A325" s="30"/>
      <c r="B325" s="31"/>
      <c r="C325" s="30"/>
      <c r="D325" s="148" t="s">
        <v>179</v>
      </c>
      <c r="E325" s="30"/>
      <c r="F325" s="149" t="s">
        <v>406</v>
      </c>
      <c r="G325" s="30"/>
      <c r="H325" s="30"/>
      <c r="I325" s="30"/>
      <c r="J325" s="30"/>
      <c r="K325" s="30"/>
      <c r="L325" s="31"/>
      <c r="M325" s="150"/>
      <c r="N325" s="151"/>
      <c r="O325" s="51"/>
      <c r="P325" s="51"/>
      <c r="Q325" s="51"/>
      <c r="R325" s="51"/>
      <c r="S325" s="51"/>
      <c r="T325" s="52"/>
      <c r="U325" s="30"/>
      <c r="V325" s="30"/>
      <c r="W325" s="30"/>
      <c r="X325" s="30"/>
      <c r="Y325" s="30"/>
      <c r="Z325" s="30"/>
      <c r="AA325" s="30"/>
      <c r="AB325" s="30"/>
      <c r="AC325" s="30"/>
      <c r="AD325" s="30"/>
      <c r="AE325" s="30"/>
      <c r="AT325" s="18" t="s">
        <v>179</v>
      </c>
      <c r="AU325" s="18" t="s">
        <v>79</v>
      </c>
    </row>
    <row r="326" spans="1:65" s="13" customFormat="1">
      <c r="B326" s="152"/>
      <c r="D326" s="148" t="s">
        <v>181</v>
      </c>
      <c r="E326" s="153" t="s">
        <v>3</v>
      </c>
      <c r="F326" s="154" t="s">
        <v>1335</v>
      </c>
      <c r="H326" s="153" t="s">
        <v>3</v>
      </c>
      <c r="L326" s="152"/>
      <c r="M326" s="155"/>
      <c r="N326" s="156"/>
      <c r="O326" s="156"/>
      <c r="P326" s="156"/>
      <c r="Q326" s="156"/>
      <c r="R326" s="156"/>
      <c r="S326" s="156"/>
      <c r="T326" s="157"/>
      <c r="AT326" s="153" t="s">
        <v>181</v>
      </c>
      <c r="AU326" s="153" t="s">
        <v>79</v>
      </c>
      <c r="AV326" s="13" t="s">
        <v>76</v>
      </c>
      <c r="AW326" s="13" t="s">
        <v>31</v>
      </c>
      <c r="AX326" s="13" t="s">
        <v>70</v>
      </c>
      <c r="AY326" s="153" t="s">
        <v>173</v>
      </c>
    </row>
    <row r="327" spans="1:65" s="14" customFormat="1">
      <c r="B327" s="158"/>
      <c r="D327" s="148" t="s">
        <v>181</v>
      </c>
      <c r="E327" s="159" t="s">
        <v>3</v>
      </c>
      <c r="F327" s="160" t="s">
        <v>1336</v>
      </c>
      <c r="H327" s="161">
        <v>30.76</v>
      </c>
      <c r="L327" s="158"/>
      <c r="M327" s="162"/>
      <c r="N327" s="163"/>
      <c r="O327" s="163"/>
      <c r="P327" s="163"/>
      <c r="Q327" s="163"/>
      <c r="R327" s="163"/>
      <c r="S327" s="163"/>
      <c r="T327" s="164"/>
      <c r="AT327" s="159" t="s">
        <v>181</v>
      </c>
      <c r="AU327" s="159" t="s">
        <v>79</v>
      </c>
      <c r="AV327" s="14" t="s">
        <v>79</v>
      </c>
      <c r="AW327" s="14" t="s">
        <v>31</v>
      </c>
      <c r="AX327" s="14" t="s">
        <v>70</v>
      </c>
      <c r="AY327" s="159" t="s">
        <v>173</v>
      </c>
    </row>
    <row r="328" spans="1:65" s="14" customFormat="1">
      <c r="B328" s="158"/>
      <c r="D328" s="148" t="s">
        <v>181</v>
      </c>
      <c r="E328" s="159" t="s">
        <v>3</v>
      </c>
      <c r="F328" s="160" t="s">
        <v>1337</v>
      </c>
      <c r="H328" s="161">
        <v>31.64</v>
      </c>
      <c r="L328" s="158"/>
      <c r="M328" s="162"/>
      <c r="N328" s="163"/>
      <c r="O328" s="163"/>
      <c r="P328" s="163"/>
      <c r="Q328" s="163"/>
      <c r="R328" s="163"/>
      <c r="S328" s="163"/>
      <c r="T328" s="164"/>
      <c r="AT328" s="159" t="s">
        <v>181</v>
      </c>
      <c r="AU328" s="159" t="s">
        <v>79</v>
      </c>
      <c r="AV328" s="14" t="s">
        <v>79</v>
      </c>
      <c r="AW328" s="14" t="s">
        <v>31</v>
      </c>
      <c r="AX328" s="14" t="s">
        <v>76</v>
      </c>
      <c r="AY328" s="159" t="s">
        <v>173</v>
      </c>
    </row>
    <row r="329" spans="1:65" s="2" customFormat="1" ht="33" customHeight="1">
      <c r="A329" s="30"/>
      <c r="B329" s="135"/>
      <c r="C329" s="136" t="s">
        <v>356</v>
      </c>
      <c r="D329" s="136" t="s">
        <v>175</v>
      </c>
      <c r="E329" s="137" t="s">
        <v>408</v>
      </c>
      <c r="F329" s="138" t="s">
        <v>409</v>
      </c>
      <c r="G329" s="139" t="s">
        <v>239</v>
      </c>
      <c r="H329" s="140">
        <v>553.67999999999995</v>
      </c>
      <c r="I329" s="141"/>
      <c r="J329" s="141">
        <f>ROUND(I329*H329,2)</f>
        <v>0</v>
      </c>
      <c r="K329" s="138" t="s">
        <v>177</v>
      </c>
      <c r="L329" s="31"/>
      <c r="M329" s="142" t="s">
        <v>3</v>
      </c>
      <c r="N329" s="143" t="s">
        <v>41</v>
      </c>
      <c r="O329" s="144">
        <v>6.0000000000000001E-3</v>
      </c>
      <c r="P329" s="144">
        <f>O329*H329</f>
        <v>3.3220799999999997</v>
      </c>
      <c r="Q329" s="144">
        <v>0</v>
      </c>
      <c r="R329" s="144">
        <f>Q329*H329</f>
        <v>0</v>
      </c>
      <c r="S329" s="144">
        <v>0</v>
      </c>
      <c r="T329" s="145">
        <f>S329*H329</f>
        <v>0</v>
      </c>
      <c r="U329" s="30"/>
      <c r="V329" s="30"/>
      <c r="W329" s="30"/>
      <c r="X329" s="30"/>
      <c r="Y329" s="30"/>
      <c r="Z329" s="30"/>
      <c r="AA329" s="30"/>
      <c r="AB329" s="30"/>
      <c r="AC329" s="30"/>
      <c r="AD329" s="30"/>
      <c r="AE329" s="30"/>
      <c r="AR329" s="146" t="s">
        <v>178</v>
      </c>
      <c r="AT329" s="146" t="s">
        <v>175</v>
      </c>
      <c r="AU329" s="146" t="s">
        <v>79</v>
      </c>
      <c r="AY329" s="18" t="s">
        <v>173</v>
      </c>
      <c r="BE329" s="147">
        <f>IF(N329="základní",J329,0)</f>
        <v>0</v>
      </c>
      <c r="BF329" s="147">
        <f>IF(N329="snížená",J329,0)</f>
        <v>0</v>
      </c>
      <c r="BG329" s="147">
        <f>IF(N329="zákl. přenesená",J329,0)</f>
        <v>0</v>
      </c>
      <c r="BH329" s="147">
        <f>IF(N329="sníž. přenesená",J329,0)</f>
        <v>0</v>
      </c>
      <c r="BI329" s="147">
        <f>IF(N329="nulová",J329,0)</f>
        <v>0</v>
      </c>
      <c r="BJ329" s="18" t="s">
        <v>76</v>
      </c>
      <c r="BK329" s="147">
        <f>ROUND(I329*H329,2)</f>
        <v>0</v>
      </c>
      <c r="BL329" s="18" t="s">
        <v>178</v>
      </c>
      <c r="BM329" s="146" t="s">
        <v>1338</v>
      </c>
    </row>
    <row r="330" spans="1:65" s="2" customFormat="1" ht="87.75">
      <c r="A330" s="30"/>
      <c r="B330" s="31"/>
      <c r="C330" s="30"/>
      <c r="D330" s="148" t="s">
        <v>179</v>
      </c>
      <c r="E330" s="30"/>
      <c r="F330" s="149" t="s">
        <v>406</v>
      </c>
      <c r="G330" s="30"/>
      <c r="H330" s="30"/>
      <c r="I330" s="30"/>
      <c r="J330" s="30"/>
      <c r="K330" s="30"/>
      <c r="L330" s="31"/>
      <c r="M330" s="150"/>
      <c r="N330" s="151"/>
      <c r="O330" s="51"/>
      <c r="P330" s="51"/>
      <c r="Q330" s="51"/>
      <c r="R330" s="51"/>
      <c r="S330" s="51"/>
      <c r="T330" s="52"/>
      <c r="U330" s="30"/>
      <c r="V330" s="30"/>
      <c r="W330" s="30"/>
      <c r="X330" s="30"/>
      <c r="Y330" s="30"/>
      <c r="Z330" s="30"/>
      <c r="AA330" s="30"/>
      <c r="AB330" s="30"/>
      <c r="AC330" s="30"/>
      <c r="AD330" s="30"/>
      <c r="AE330" s="30"/>
      <c r="AT330" s="18" t="s">
        <v>179</v>
      </c>
      <c r="AU330" s="18" t="s">
        <v>79</v>
      </c>
    </row>
    <row r="331" spans="1:65" s="13" customFormat="1">
      <c r="B331" s="152"/>
      <c r="D331" s="148" t="s">
        <v>181</v>
      </c>
      <c r="E331" s="153" t="s">
        <v>3</v>
      </c>
      <c r="F331" s="154" t="s">
        <v>1244</v>
      </c>
      <c r="H331" s="153" t="s">
        <v>3</v>
      </c>
      <c r="L331" s="152"/>
      <c r="M331" s="155"/>
      <c r="N331" s="156"/>
      <c r="O331" s="156"/>
      <c r="P331" s="156"/>
      <c r="Q331" s="156"/>
      <c r="R331" s="156"/>
      <c r="S331" s="156"/>
      <c r="T331" s="157"/>
      <c r="AT331" s="153" t="s">
        <v>181</v>
      </c>
      <c r="AU331" s="153" t="s">
        <v>79</v>
      </c>
      <c r="AV331" s="13" t="s">
        <v>76</v>
      </c>
      <c r="AW331" s="13" t="s">
        <v>31</v>
      </c>
      <c r="AX331" s="13" t="s">
        <v>70</v>
      </c>
      <c r="AY331" s="153" t="s">
        <v>173</v>
      </c>
    </row>
    <row r="332" spans="1:65" s="14" customFormat="1">
      <c r="B332" s="158"/>
      <c r="D332" s="148" t="s">
        <v>181</v>
      </c>
      <c r="E332" s="159" t="s">
        <v>3</v>
      </c>
      <c r="F332" s="160" t="s">
        <v>1339</v>
      </c>
      <c r="H332" s="161">
        <v>553.67999999999995</v>
      </c>
      <c r="L332" s="158"/>
      <c r="M332" s="162"/>
      <c r="N332" s="163"/>
      <c r="O332" s="163"/>
      <c r="P332" s="163"/>
      <c r="Q332" s="163"/>
      <c r="R332" s="163"/>
      <c r="S332" s="163"/>
      <c r="T332" s="164"/>
      <c r="AT332" s="159" t="s">
        <v>181</v>
      </c>
      <c r="AU332" s="159" t="s">
        <v>79</v>
      </c>
      <c r="AV332" s="14" t="s">
        <v>79</v>
      </c>
      <c r="AW332" s="14" t="s">
        <v>31</v>
      </c>
      <c r="AX332" s="14" t="s">
        <v>76</v>
      </c>
      <c r="AY332" s="159" t="s">
        <v>173</v>
      </c>
    </row>
    <row r="333" spans="1:65" s="2" customFormat="1" ht="33" customHeight="1">
      <c r="A333" s="30"/>
      <c r="B333" s="135"/>
      <c r="C333" s="136" t="s">
        <v>357</v>
      </c>
      <c r="D333" s="136" t="s">
        <v>175</v>
      </c>
      <c r="E333" s="137" t="s">
        <v>412</v>
      </c>
      <c r="F333" s="138" t="s">
        <v>413</v>
      </c>
      <c r="G333" s="139" t="s">
        <v>239</v>
      </c>
      <c r="H333" s="140">
        <v>6.617</v>
      </c>
      <c r="I333" s="141"/>
      <c r="J333" s="141">
        <f>ROUND(I333*H333,2)</f>
        <v>0</v>
      </c>
      <c r="K333" s="138" t="s">
        <v>177</v>
      </c>
      <c r="L333" s="31"/>
      <c r="M333" s="142" t="s">
        <v>3</v>
      </c>
      <c r="N333" s="143" t="s">
        <v>41</v>
      </c>
      <c r="O333" s="144">
        <v>0</v>
      </c>
      <c r="P333" s="144">
        <f>O333*H333</f>
        <v>0</v>
      </c>
      <c r="Q333" s="144">
        <v>0</v>
      </c>
      <c r="R333" s="144">
        <f>Q333*H333</f>
        <v>0</v>
      </c>
      <c r="S333" s="144">
        <v>0</v>
      </c>
      <c r="T333" s="145">
        <f>S333*H333</f>
        <v>0</v>
      </c>
      <c r="U333" s="30"/>
      <c r="V333" s="30"/>
      <c r="W333" s="30"/>
      <c r="X333" s="30"/>
      <c r="Y333" s="30"/>
      <c r="Z333" s="30"/>
      <c r="AA333" s="30"/>
      <c r="AB333" s="30"/>
      <c r="AC333" s="30"/>
      <c r="AD333" s="30"/>
      <c r="AE333" s="30"/>
      <c r="AR333" s="146" t="s">
        <v>178</v>
      </c>
      <c r="AT333" s="146" t="s">
        <v>175</v>
      </c>
      <c r="AU333" s="146" t="s">
        <v>79</v>
      </c>
      <c r="AY333" s="18" t="s">
        <v>173</v>
      </c>
      <c r="BE333" s="147">
        <f>IF(N333="základní",J333,0)</f>
        <v>0</v>
      </c>
      <c r="BF333" s="147">
        <f>IF(N333="snížená",J333,0)</f>
        <v>0</v>
      </c>
      <c r="BG333" s="147">
        <f>IF(N333="zákl. přenesená",J333,0)</f>
        <v>0</v>
      </c>
      <c r="BH333" s="147">
        <f>IF(N333="sníž. přenesená",J333,0)</f>
        <v>0</v>
      </c>
      <c r="BI333" s="147">
        <f>IF(N333="nulová",J333,0)</f>
        <v>0</v>
      </c>
      <c r="BJ333" s="18" t="s">
        <v>76</v>
      </c>
      <c r="BK333" s="147">
        <f>ROUND(I333*H333,2)</f>
        <v>0</v>
      </c>
      <c r="BL333" s="18" t="s">
        <v>178</v>
      </c>
      <c r="BM333" s="146" t="s">
        <v>1340</v>
      </c>
    </row>
    <row r="334" spans="1:65" s="2" customFormat="1" ht="97.5">
      <c r="A334" s="30"/>
      <c r="B334" s="31"/>
      <c r="C334" s="30"/>
      <c r="D334" s="148" t="s">
        <v>179</v>
      </c>
      <c r="E334" s="30"/>
      <c r="F334" s="149" t="s">
        <v>414</v>
      </c>
      <c r="G334" s="30"/>
      <c r="H334" s="30"/>
      <c r="I334" s="30"/>
      <c r="J334" s="30"/>
      <c r="K334" s="30"/>
      <c r="L334" s="31"/>
      <c r="M334" s="150"/>
      <c r="N334" s="151"/>
      <c r="O334" s="51"/>
      <c r="P334" s="51"/>
      <c r="Q334" s="51"/>
      <c r="R334" s="51"/>
      <c r="S334" s="51"/>
      <c r="T334" s="52"/>
      <c r="U334" s="30"/>
      <c r="V334" s="30"/>
      <c r="W334" s="30"/>
      <c r="X334" s="30"/>
      <c r="Y334" s="30"/>
      <c r="Z334" s="30"/>
      <c r="AA334" s="30"/>
      <c r="AB334" s="30"/>
      <c r="AC334" s="30"/>
      <c r="AD334" s="30"/>
      <c r="AE334" s="30"/>
      <c r="AT334" s="18" t="s">
        <v>179</v>
      </c>
      <c r="AU334" s="18" t="s">
        <v>79</v>
      </c>
    </row>
    <row r="335" spans="1:65" s="14" customFormat="1">
      <c r="B335" s="158"/>
      <c r="D335" s="148" t="s">
        <v>181</v>
      </c>
      <c r="E335" s="159" t="s">
        <v>3</v>
      </c>
      <c r="F335" s="160" t="s">
        <v>1341</v>
      </c>
      <c r="H335" s="161">
        <v>6.617</v>
      </c>
      <c r="L335" s="158"/>
      <c r="M335" s="162"/>
      <c r="N335" s="163"/>
      <c r="O335" s="163"/>
      <c r="P335" s="163"/>
      <c r="Q335" s="163"/>
      <c r="R335" s="163"/>
      <c r="S335" s="163"/>
      <c r="T335" s="164"/>
      <c r="AT335" s="159" t="s">
        <v>181</v>
      </c>
      <c r="AU335" s="159" t="s">
        <v>79</v>
      </c>
      <c r="AV335" s="14" t="s">
        <v>79</v>
      </c>
      <c r="AW335" s="14" t="s">
        <v>31</v>
      </c>
      <c r="AX335" s="14" t="s">
        <v>70</v>
      </c>
      <c r="AY335" s="159" t="s">
        <v>173</v>
      </c>
    </row>
    <row r="336" spans="1:65" s="15" customFormat="1">
      <c r="B336" s="165"/>
      <c r="D336" s="148" t="s">
        <v>181</v>
      </c>
      <c r="E336" s="166" t="s">
        <v>3</v>
      </c>
      <c r="F336" s="167" t="s">
        <v>188</v>
      </c>
      <c r="H336" s="168">
        <v>6.617</v>
      </c>
      <c r="L336" s="165"/>
      <c r="M336" s="169"/>
      <c r="N336" s="170"/>
      <c r="O336" s="170"/>
      <c r="P336" s="170"/>
      <c r="Q336" s="170"/>
      <c r="R336" s="170"/>
      <c r="S336" s="170"/>
      <c r="T336" s="171"/>
      <c r="AT336" s="166" t="s">
        <v>181</v>
      </c>
      <c r="AU336" s="166" t="s">
        <v>79</v>
      </c>
      <c r="AV336" s="15" t="s">
        <v>178</v>
      </c>
      <c r="AW336" s="15" t="s">
        <v>31</v>
      </c>
      <c r="AX336" s="15" t="s">
        <v>76</v>
      </c>
      <c r="AY336" s="166" t="s">
        <v>173</v>
      </c>
    </row>
    <row r="337" spans="1:65" s="2" customFormat="1" ht="33" customHeight="1">
      <c r="A337" s="30"/>
      <c r="B337" s="135"/>
      <c r="C337" s="136" t="s">
        <v>358</v>
      </c>
      <c r="D337" s="136" t="s">
        <v>175</v>
      </c>
      <c r="E337" s="137" t="s">
        <v>986</v>
      </c>
      <c r="F337" s="138" t="s">
        <v>238</v>
      </c>
      <c r="G337" s="139" t="s">
        <v>239</v>
      </c>
      <c r="H337" s="140">
        <v>22.576000000000001</v>
      </c>
      <c r="I337" s="141"/>
      <c r="J337" s="141">
        <f>ROUND(I337*H337,2)</f>
        <v>0</v>
      </c>
      <c r="K337" s="138" t="s">
        <v>177</v>
      </c>
      <c r="L337" s="31"/>
      <c r="M337" s="142" t="s">
        <v>3</v>
      </c>
      <c r="N337" s="143" t="s">
        <v>41</v>
      </c>
      <c r="O337" s="144">
        <v>0</v>
      </c>
      <c r="P337" s="144">
        <f>O337*H337</f>
        <v>0</v>
      </c>
      <c r="Q337" s="144">
        <v>0</v>
      </c>
      <c r="R337" s="144">
        <f>Q337*H337</f>
        <v>0</v>
      </c>
      <c r="S337" s="144">
        <v>0</v>
      </c>
      <c r="T337" s="145">
        <f>S337*H337</f>
        <v>0</v>
      </c>
      <c r="U337" s="30"/>
      <c r="V337" s="30"/>
      <c r="W337" s="30"/>
      <c r="X337" s="30"/>
      <c r="Y337" s="30"/>
      <c r="Z337" s="30"/>
      <c r="AA337" s="30"/>
      <c r="AB337" s="30"/>
      <c r="AC337" s="30"/>
      <c r="AD337" s="30"/>
      <c r="AE337" s="30"/>
      <c r="AR337" s="146" t="s">
        <v>178</v>
      </c>
      <c r="AT337" s="146" t="s">
        <v>175</v>
      </c>
      <c r="AU337" s="146" t="s">
        <v>79</v>
      </c>
      <c r="AY337" s="18" t="s">
        <v>173</v>
      </c>
      <c r="BE337" s="147">
        <f>IF(N337="základní",J337,0)</f>
        <v>0</v>
      </c>
      <c r="BF337" s="147">
        <f>IF(N337="snížená",J337,0)</f>
        <v>0</v>
      </c>
      <c r="BG337" s="147">
        <f>IF(N337="zákl. přenesená",J337,0)</f>
        <v>0</v>
      </c>
      <c r="BH337" s="147">
        <f>IF(N337="sníž. přenesená",J337,0)</f>
        <v>0</v>
      </c>
      <c r="BI337" s="147">
        <f>IF(N337="nulová",J337,0)</f>
        <v>0</v>
      </c>
      <c r="BJ337" s="18" t="s">
        <v>76</v>
      </c>
      <c r="BK337" s="147">
        <f>ROUND(I337*H337,2)</f>
        <v>0</v>
      </c>
      <c r="BL337" s="18" t="s">
        <v>178</v>
      </c>
      <c r="BM337" s="146" t="s">
        <v>1342</v>
      </c>
    </row>
    <row r="338" spans="1:65" s="2" customFormat="1" ht="107.25">
      <c r="A338" s="30"/>
      <c r="B338" s="31"/>
      <c r="C338" s="30"/>
      <c r="D338" s="148" t="s">
        <v>179</v>
      </c>
      <c r="E338" s="30"/>
      <c r="F338" s="149" t="s">
        <v>988</v>
      </c>
      <c r="G338" s="30"/>
      <c r="H338" s="30"/>
      <c r="I338" s="30"/>
      <c r="J338" s="30"/>
      <c r="K338" s="30"/>
      <c r="L338" s="31"/>
      <c r="M338" s="150"/>
      <c r="N338" s="151"/>
      <c r="O338" s="51"/>
      <c r="P338" s="51"/>
      <c r="Q338" s="51"/>
      <c r="R338" s="51"/>
      <c r="S338" s="51"/>
      <c r="T338" s="52"/>
      <c r="U338" s="30"/>
      <c r="V338" s="30"/>
      <c r="W338" s="30"/>
      <c r="X338" s="30"/>
      <c r="Y338" s="30"/>
      <c r="Z338" s="30"/>
      <c r="AA338" s="30"/>
      <c r="AB338" s="30"/>
      <c r="AC338" s="30"/>
      <c r="AD338" s="30"/>
      <c r="AE338" s="30"/>
      <c r="AT338" s="18" t="s">
        <v>179</v>
      </c>
      <c r="AU338" s="18" t="s">
        <v>79</v>
      </c>
    </row>
    <row r="339" spans="1:65" s="13" customFormat="1">
      <c r="B339" s="152"/>
      <c r="D339" s="148" t="s">
        <v>181</v>
      </c>
      <c r="E339" s="153" t="s">
        <v>3</v>
      </c>
      <c r="F339" s="154" t="s">
        <v>1343</v>
      </c>
      <c r="H339" s="153" t="s">
        <v>3</v>
      </c>
      <c r="L339" s="152"/>
      <c r="M339" s="155"/>
      <c r="N339" s="156"/>
      <c r="O339" s="156"/>
      <c r="P339" s="156"/>
      <c r="Q339" s="156"/>
      <c r="R339" s="156"/>
      <c r="S339" s="156"/>
      <c r="T339" s="157"/>
      <c r="AT339" s="153" t="s">
        <v>181</v>
      </c>
      <c r="AU339" s="153" t="s">
        <v>79</v>
      </c>
      <c r="AV339" s="13" t="s">
        <v>76</v>
      </c>
      <c r="AW339" s="13" t="s">
        <v>31</v>
      </c>
      <c r="AX339" s="13" t="s">
        <v>70</v>
      </c>
      <c r="AY339" s="153" t="s">
        <v>173</v>
      </c>
    </row>
    <row r="340" spans="1:65" s="14" customFormat="1">
      <c r="B340" s="158"/>
      <c r="D340" s="148" t="s">
        <v>181</v>
      </c>
      <c r="E340" s="159" t="s">
        <v>3</v>
      </c>
      <c r="F340" s="160" t="s">
        <v>1344</v>
      </c>
      <c r="H340" s="161">
        <v>22.576000000000001</v>
      </c>
      <c r="L340" s="158"/>
      <c r="M340" s="162"/>
      <c r="N340" s="163"/>
      <c r="O340" s="163"/>
      <c r="P340" s="163"/>
      <c r="Q340" s="163"/>
      <c r="R340" s="163"/>
      <c r="S340" s="163"/>
      <c r="T340" s="164"/>
      <c r="AT340" s="159" t="s">
        <v>181</v>
      </c>
      <c r="AU340" s="159" t="s">
        <v>79</v>
      </c>
      <c r="AV340" s="14" t="s">
        <v>79</v>
      </c>
      <c r="AW340" s="14" t="s">
        <v>31</v>
      </c>
      <c r="AX340" s="14" t="s">
        <v>70</v>
      </c>
      <c r="AY340" s="159" t="s">
        <v>173</v>
      </c>
    </row>
    <row r="341" spans="1:65" s="15" customFormat="1">
      <c r="B341" s="165"/>
      <c r="D341" s="148" t="s">
        <v>181</v>
      </c>
      <c r="E341" s="166" t="s">
        <v>3</v>
      </c>
      <c r="F341" s="167" t="s">
        <v>188</v>
      </c>
      <c r="H341" s="168">
        <v>22.576000000000001</v>
      </c>
      <c r="L341" s="165"/>
      <c r="M341" s="169"/>
      <c r="N341" s="170"/>
      <c r="O341" s="170"/>
      <c r="P341" s="170"/>
      <c r="Q341" s="170"/>
      <c r="R341" s="170"/>
      <c r="S341" s="170"/>
      <c r="T341" s="171"/>
      <c r="AT341" s="166" t="s">
        <v>181</v>
      </c>
      <c r="AU341" s="166" t="s">
        <v>79</v>
      </c>
      <c r="AV341" s="15" t="s">
        <v>178</v>
      </c>
      <c r="AW341" s="15" t="s">
        <v>31</v>
      </c>
      <c r="AX341" s="15" t="s">
        <v>76</v>
      </c>
      <c r="AY341" s="166" t="s">
        <v>173</v>
      </c>
    </row>
    <row r="342" spans="1:65" s="12" customFormat="1" ht="22.9" customHeight="1">
      <c r="B342" s="123"/>
      <c r="D342" s="124" t="s">
        <v>69</v>
      </c>
      <c r="E342" s="133" t="s">
        <v>417</v>
      </c>
      <c r="F342" s="133" t="s">
        <v>418</v>
      </c>
      <c r="J342" s="134">
        <f>BK342</f>
        <v>0</v>
      </c>
      <c r="L342" s="123"/>
      <c r="M342" s="127"/>
      <c r="N342" s="128"/>
      <c r="O342" s="128"/>
      <c r="P342" s="129">
        <f>SUM(P343:P344)</f>
        <v>15.376588</v>
      </c>
      <c r="Q342" s="128"/>
      <c r="R342" s="129">
        <f>SUM(R343:R344)</f>
        <v>0</v>
      </c>
      <c r="S342" s="128"/>
      <c r="T342" s="130">
        <f>SUM(T343:T344)</f>
        <v>0</v>
      </c>
      <c r="AR342" s="124" t="s">
        <v>76</v>
      </c>
      <c r="AT342" s="131" t="s">
        <v>69</v>
      </c>
      <c r="AU342" s="131" t="s">
        <v>76</v>
      </c>
      <c r="AY342" s="124" t="s">
        <v>173</v>
      </c>
      <c r="BK342" s="132">
        <f>SUM(BK343:BK344)</f>
        <v>0</v>
      </c>
    </row>
    <row r="343" spans="1:65" s="2" customFormat="1" ht="33" customHeight="1">
      <c r="A343" s="30"/>
      <c r="B343" s="135"/>
      <c r="C343" s="136" t="s">
        <v>359</v>
      </c>
      <c r="D343" s="136" t="s">
        <v>175</v>
      </c>
      <c r="E343" s="137" t="s">
        <v>420</v>
      </c>
      <c r="F343" s="138" t="s">
        <v>421</v>
      </c>
      <c r="G343" s="139" t="s">
        <v>239</v>
      </c>
      <c r="H343" s="140">
        <v>136.07599999999999</v>
      </c>
      <c r="I343" s="141"/>
      <c r="J343" s="141">
        <f>ROUND(I343*H343,2)</f>
        <v>0</v>
      </c>
      <c r="K343" s="138" t="s">
        <v>177</v>
      </c>
      <c r="L343" s="31"/>
      <c r="M343" s="142" t="s">
        <v>3</v>
      </c>
      <c r="N343" s="143" t="s">
        <v>41</v>
      </c>
      <c r="O343" s="144">
        <v>0.113</v>
      </c>
      <c r="P343" s="144">
        <f>O343*H343</f>
        <v>15.376588</v>
      </c>
      <c r="Q343" s="144">
        <v>0</v>
      </c>
      <c r="R343" s="144">
        <f>Q343*H343</f>
        <v>0</v>
      </c>
      <c r="S343" s="144">
        <v>0</v>
      </c>
      <c r="T343" s="145">
        <f>S343*H343</f>
        <v>0</v>
      </c>
      <c r="U343" s="30"/>
      <c r="V343" s="30"/>
      <c r="W343" s="30"/>
      <c r="X343" s="30"/>
      <c r="Y343" s="30"/>
      <c r="Z343" s="30"/>
      <c r="AA343" s="30"/>
      <c r="AB343" s="30"/>
      <c r="AC343" s="30"/>
      <c r="AD343" s="30"/>
      <c r="AE343" s="30"/>
      <c r="AR343" s="146" t="s">
        <v>178</v>
      </c>
      <c r="AT343" s="146" t="s">
        <v>175</v>
      </c>
      <c r="AU343" s="146" t="s">
        <v>79</v>
      </c>
      <c r="AY343" s="18" t="s">
        <v>173</v>
      </c>
      <c r="BE343" s="147">
        <f>IF(N343="základní",J343,0)</f>
        <v>0</v>
      </c>
      <c r="BF343" s="147">
        <f>IF(N343="snížená",J343,0)</f>
        <v>0</v>
      </c>
      <c r="BG343" s="147">
        <f>IF(N343="zákl. přenesená",J343,0)</f>
        <v>0</v>
      </c>
      <c r="BH343" s="147">
        <f>IF(N343="sníž. přenesená",J343,0)</f>
        <v>0</v>
      </c>
      <c r="BI343" s="147">
        <f>IF(N343="nulová",J343,0)</f>
        <v>0</v>
      </c>
      <c r="BJ343" s="18" t="s">
        <v>76</v>
      </c>
      <c r="BK343" s="147">
        <f>ROUND(I343*H343,2)</f>
        <v>0</v>
      </c>
      <c r="BL343" s="18" t="s">
        <v>178</v>
      </c>
      <c r="BM343" s="146" t="s">
        <v>1345</v>
      </c>
    </row>
    <row r="344" spans="1:65" s="2" customFormat="1" ht="39">
      <c r="A344" s="30"/>
      <c r="B344" s="31"/>
      <c r="C344" s="30"/>
      <c r="D344" s="148" t="s">
        <v>179</v>
      </c>
      <c r="E344" s="30"/>
      <c r="F344" s="149" t="s">
        <v>422</v>
      </c>
      <c r="G344" s="30"/>
      <c r="H344" s="30"/>
      <c r="I344" s="30"/>
      <c r="J344" s="30"/>
      <c r="K344" s="30"/>
      <c r="L344" s="31"/>
      <c r="M344" s="150"/>
      <c r="N344" s="151"/>
      <c r="O344" s="51"/>
      <c r="P344" s="51"/>
      <c r="Q344" s="51"/>
      <c r="R344" s="51"/>
      <c r="S344" s="51"/>
      <c r="T344" s="52"/>
      <c r="U344" s="30"/>
      <c r="V344" s="30"/>
      <c r="W344" s="30"/>
      <c r="X344" s="30"/>
      <c r="Y344" s="30"/>
      <c r="Z344" s="30"/>
      <c r="AA344" s="30"/>
      <c r="AB344" s="30"/>
      <c r="AC344" s="30"/>
      <c r="AD344" s="30"/>
      <c r="AE344" s="30"/>
      <c r="AT344" s="18" t="s">
        <v>179</v>
      </c>
      <c r="AU344" s="18" t="s">
        <v>79</v>
      </c>
    </row>
    <row r="345" spans="1:65" s="12" customFormat="1" ht="25.9" customHeight="1">
      <c r="B345" s="123"/>
      <c r="D345" s="124" t="s">
        <v>69</v>
      </c>
      <c r="E345" s="125" t="s">
        <v>423</v>
      </c>
      <c r="F345" s="125" t="s">
        <v>424</v>
      </c>
      <c r="J345" s="126">
        <f>BK345</f>
        <v>0</v>
      </c>
      <c r="L345" s="123"/>
      <c r="M345" s="127"/>
      <c r="N345" s="128"/>
      <c r="O345" s="128"/>
      <c r="P345" s="129">
        <f>P346</f>
        <v>16.711098</v>
      </c>
      <c r="Q345" s="128"/>
      <c r="R345" s="129">
        <f>R346</f>
        <v>9.4380000000000006E-2</v>
      </c>
      <c r="S345" s="128"/>
      <c r="T345" s="130">
        <f>T346</f>
        <v>0</v>
      </c>
      <c r="AR345" s="124" t="s">
        <v>79</v>
      </c>
      <c r="AT345" s="131" t="s">
        <v>69</v>
      </c>
      <c r="AU345" s="131" t="s">
        <v>70</v>
      </c>
      <c r="AY345" s="124" t="s">
        <v>173</v>
      </c>
      <c r="BK345" s="132">
        <f>BK346</f>
        <v>0</v>
      </c>
    </row>
    <row r="346" spans="1:65" s="12" customFormat="1" ht="22.9" customHeight="1">
      <c r="B346" s="123"/>
      <c r="D346" s="124" t="s">
        <v>69</v>
      </c>
      <c r="E346" s="133" t="s">
        <v>425</v>
      </c>
      <c r="F346" s="133" t="s">
        <v>426</v>
      </c>
      <c r="J346" s="134">
        <f>BK346</f>
        <v>0</v>
      </c>
      <c r="L346" s="123"/>
      <c r="M346" s="127"/>
      <c r="N346" s="128"/>
      <c r="O346" s="128"/>
      <c r="P346" s="129">
        <f>SUM(P347:P370)</f>
        <v>16.711098</v>
      </c>
      <c r="Q346" s="128"/>
      <c r="R346" s="129">
        <f>SUM(R347:R370)</f>
        <v>9.4380000000000006E-2</v>
      </c>
      <c r="S346" s="128"/>
      <c r="T346" s="130">
        <f>SUM(T347:T370)</f>
        <v>0</v>
      </c>
      <c r="AR346" s="124" t="s">
        <v>79</v>
      </c>
      <c r="AT346" s="131" t="s">
        <v>69</v>
      </c>
      <c r="AU346" s="131" t="s">
        <v>76</v>
      </c>
      <c r="AY346" s="124" t="s">
        <v>173</v>
      </c>
      <c r="BK346" s="132">
        <f>SUM(BK347:BK370)</f>
        <v>0</v>
      </c>
    </row>
    <row r="347" spans="1:65" s="2" customFormat="1" ht="33" customHeight="1">
      <c r="A347" s="30"/>
      <c r="B347" s="135"/>
      <c r="C347" s="136" t="s">
        <v>360</v>
      </c>
      <c r="D347" s="136" t="s">
        <v>175</v>
      </c>
      <c r="E347" s="137" t="s">
        <v>732</v>
      </c>
      <c r="F347" s="138" t="s">
        <v>733</v>
      </c>
      <c r="G347" s="139" t="s">
        <v>176</v>
      </c>
      <c r="H347" s="140">
        <v>69.5</v>
      </c>
      <c r="I347" s="141"/>
      <c r="J347" s="141">
        <f>ROUND(I347*H347,2)</f>
        <v>0</v>
      </c>
      <c r="K347" s="138" t="s">
        <v>177</v>
      </c>
      <c r="L347" s="31"/>
      <c r="M347" s="142" t="s">
        <v>3</v>
      </c>
      <c r="N347" s="143" t="s">
        <v>41</v>
      </c>
      <c r="O347" s="144">
        <v>2.4E-2</v>
      </c>
      <c r="P347" s="144">
        <f>O347*H347</f>
        <v>1.6679999999999999</v>
      </c>
      <c r="Q347" s="144">
        <v>0</v>
      </c>
      <c r="R347" s="144">
        <f>Q347*H347</f>
        <v>0</v>
      </c>
      <c r="S347" s="144">
        <v>0</v>
      </c>
      <c r="T347" s="145">
        <f>S347*H347</f>
        <v>0</v>
      </c>
      <c r="U347" s="30"/>
      <c r="V347" s="30"/>
      <c r="W347" s="30"/>
      <c r="X347" s="30"/>
      <c r="Y347" s="30"/>
      <c r="Z347" s="30"/>
      <c r="AA347" s="30"/>
      <c r="AB347" s="30"/>
      <c r="AC347" s="30"/>
      <c r="AD347" s="30"/>
      <c r="AE347" s="30"/>
      <c r="AR347" s="146" t="s">
        <v>245</v>
      </c>
      <c r="AT347" s="146" t="s">
        <v>175</v>
      </c>
      <c r="AU347" s="146" t="s">
        <v>79</v>
      </c>
      <c r="AY347" s="18" t="s">
        <v>173</v>
      </c>
      <c r="BE347" s="147">
        <f>IF(N347="základní",J347,0)</f>
        <v>0</v>
      </c>
      <c r="BF347" s="147">
        <f>IF(N347="snížená",J347,0)</f>
        <v>0</v>
      </c>
      <c r="BG347" s="147">
        <f>IF(N347="zákl. přenesená",J347,0)</f>
        <v>0</v>
      </c>
      <c r="BH347" s="147">
        <f>IF(N347="sníž. přenesená",J347,0)</f>
        <v>0</v>
      </c>
      <c r="BI347" s="147">
        <f>IF(N347="nulová",J347,0)</f>
        <v>0</v>
      </c>
      <c r="BJ347" s="18" t="s">
        <v>76</v>
      </c>
      <c r="BK347" s="147">
        <f>ROUND(I347*H347,2)</f>
        <v>0</v>
      </c>
      <c r="BL347" s="18" t="s">
        <v>245</v>
      </c>
      <c r="BM347" s="146" t="s">
        <v>1346</v>
      </c>
    </row>
    <row r="348" spans="1:65" s="2" customFormat="1" ht="39">
      <c r="A348" s="30"/>
      <c r="B348" s="31"/>
      <c r="C348" s="30"/>
      <c r="D348" s="148" t="s">
        <v>179</v>
      </c>
      <c r="E348" s="30"/>
      <c r="F348" s="149" t="s">
        <v>430</v>
      </c>
      <c r="G348" s="30"/>
      <c r="H348" s="30"/>
      <c r="I348" s="30"/>
      <c r="J348" s="30"/>
      <c r="K348" s="30"/>
      <c r="L348" s="31"/>
      <c r="M348" s="150"/>
      <c r="N348" s="151"/>
      <c r="O348" s="51"/>
      <c r="P348" s="51"/>
      <c r="Q348" s="51"/>
      <c r="R348" s="51"/>
      <c r="S348" s="51"/>
      <c r="T348" s="52"/>
      <c r="U348" s="30"/>
      <c r="V348" s="30"/>
      <c r="W348" s="30"/>
      <c r="X348" s="30"/>
      <c r="Y348" s="30"/>
      <c r="Z348" s="30"/>
      <c r="AA348" s="30"/>
      <c r="AB348" s="30"/>
      <c r="AC348" s="30"/>
      <c r="AD348" s="30"/>
      <c r="AE348" s="30"/>
      <c r="AT348" s="18" t="s">
        <v>179</v>
      </c>
      <c r="AU348" s="18" t="s">
        <v>79</v>
      </c>
    </row>
    <row r="349" spans="1:65" s="13" customFormat="1">
      <c r="B349" s="152"/>
      <c r="D349" s="148" t="s">
        <v>181</v>
      </c>
      <c r="E349" s="153" t="s">
        <v>3</v>
      </c>
      <c r="F349" s="154" t="s">
        <v>735</v>
      </c>
      <c r="H349" s="153" t="s">
        <v>3</v>
      </c>
      <c r="L349" s="152"/>
      <c r="M349" s="155"/>
      <c r="N349" s="156"/>
      <c r="O349" s="156"/>
      <c r="P349" s="156"/>
      <c r="Q349" s="156"/>
      <c r="R349" s="156"/>
      <c r="S349" s="156"/>
      <c r="T349" s="157"/>
      <c r="AT349" s="153" t="s">
        <v>181</v>
      </c>
      <c r="AU349" s="153" t="s">
        <v>79</v>
      </c>
      <c r="AV349" s="13" t="s">
        <v>76</v>
      </c>
      <c r="AW349" s="13" t="s">
        <v>31</v>
      </c>
      <c r="AX349" s="13" t="s">
        <v>70</v>
      </c>
      <c r="AY349" s="153" t="s">
        <v>173</v>
      </c>
    </row>
    <row r="350" spans="1:65" s="14" customFormat="1">
      <c r="B350" s="158"/>
      <c r="D350" s="148" t="s">
        <v>181</v>
      </c>
      <c r="E350" s="159" t="s">
        <v>3</v>
      </c>
      <c r="F350" s="160" t="s">
        <v>1347</v>
      </c>
      <c r="H350" s="161">
        <v>27.04</v>
      </c>
      <c r="L350" s="158"/>
      <c r="M350" s="162"/>
      <c r="N350" s="163"/>
      <c r="O350" s="163"/>
      <c r="P350" s="163"/>
      <c r="Q350" s="163"/>
      <c r="R350" s="163"/>
      <c r="S350" s="163"/>
      <c r="T350" s="164"/>
      <c r="AT350" s="159" t="s">
        <v>181</v>
      </c>
      <c r="AU350" s="159" t="s">
        <v>79</v>
      </c>
      <c r="AV350" s="14" t="s">
        <v>79</v>
      </c>
      <c r="AW350" s="14" t="s">
        <v>31</v>
      </c>
      <c r="AX350" s="14" t="s">
        <v>70</v>
      </c>
      <c r="AY350" s="159" t="s">
        <v>173</v>
      </c>
    </row>
    <row r="351" spans="1:65" s="14" customFormat="1" ht="33.75">
      <c r="B351" s="158"/>
      <c r="D351" s="148" t="s">
        <v>181</v>
      </c>
      <c r="E351" s="159" t="s">
        <v>3</v>
      </c>
      <c r="F351" s="160" t="s">
        <v>1348</v>
      </c>
      <c r="H351" s="161">
        <v>42.46</v>
      </c>
      <c r="L351" s="158"/>
      <c r="M351" s="162"/>
      <c r="N351" s="163"/>
      <c r="O351" s="163"/>
      <c r="P351" s="163"/>
      <c r="Q351" s="163"/>
      <c r="R351" s="163"/>
      <c r="S351" s="163"/>
      <c r="T351" s="164"/>
      <c r="AT351" s="159" t="s">
        <v>181</v>
      </c>
      <c r="AU351" s="159" t="s">
        <v>79</v>
      </c>
      <c r="AV351" s="14" t="s">
        <v>79</v>
      </c>
      <c r="AW351" s="14" t="s">
        <v>31</v>
      </c>
      <c r="AX351" s="14" t="s">
        <v>70</v>
      </c>
      <c r="AY351" s="159" t="s">
        <v>173</v>
      </c>
    </row>
    <row r="352" spans="1:65" s="15" customFormat="1">
      <c r="B352" s="165"/>
      <c r="D352" s="148" t="s">
        <v>181</v>
      </c>
      <c r="E352" s="166" t="s">
        <v>3</v>
      </c>
      <c r="F352" s="167" t="s">
        <v>188</v>
      </c>
      <c r="H352" s="168">
        <v>69.5</v>
      </c>
      <c r="L352" s="165"/>
      <c r="M352" s="169"/>
      <c r="N352" s="170"/>
      <c r="O352" s="170"/>
      <c r="P352" s="170"/>
      <c r="Q352" s="170"/>
      <c r="R352" s="170"/>
      <c r="S352" s="170"/>
      <c r="T352" s="171"/>
      <c r="AT352" s="166" t="s">
        <v>181</v>
      </c>
      <c r="AU352" s="166" t="s">
        <v>79</v>
      </c>
      <c r="AV352" s="15" t="s">
        <v>178</v>
      </c>
      <c r="AW352" s="15" t="s">
        <v>31</v>
      </c>
      <c r="AX352" s="15" t="s">
        <v>76</v>
      </c>
      <c r="AY352" s="166" t="s">
        <v>173</v>
      </c>
    </row>
    <row r="353" spans="1:65" s="2" customFormat="1" ht="16.5" customHeight="1">
      <c r="A353" s="30"/>
      <c r="B353" s="135"/>
      <c r="C353" s="172" t="s">
        <v>361</v>
      </c>
      <c r="D353" s="172" t="s">
        <v>246</v>
      </c>
      <c r="E353" s="173" t="s">
        <v>432</v>
      </c>
      <c r="F353" s="174" t="s">
        <v>433</v>
      </c>
      <c r="G353" s="175" t="s">
        <v>239</v>
      </c>
      <c r="H353" s="176">
        <v>2.1000000000000001E-2</v>
      </c>
      <c r="I353" s="177"/>
      <c r="J353" s="177">
        <f>ROUND(I353*H353,2)</f>
        <v>0</v>
      </c>
      <c r="K353" s="174" t="s">
        <v>177</v>
      </c>
      <c r="L353" s="178"/>
      <c r="M353" s="179" t="s">
        <v>3</v>
      </c>
      <c r="N353" s="180" t="s">
        <v>41</v>
      </c>
      <c r="O353" s="144">
        <v>0</v>
      </c>
      <c r="P353" s="144">
        <f>O353*H353</f>
        <v>0</v>
      </c>
      <c r="Q353" s="144">
        <v>1</v>
      </c>
      <c r="R353" s="144">
        <f>Q353*H353</f>
        <v>2.1000000000000001E-2</v>
      </c>
      <c r="S353" s="144">
        <v>0</v>
      </c>
      <c r="T353" s="145">
        <f>S353*H353</f>
        <v>0</v>
      </c>
      <c r="U353" s="30"/>
      <c r="V353" s="30"/>
      <c r="W353" s="30"/>
      <c r="X353" s="30"/>
      <c r="Y353" s="30"/>
      <c r="Z353" s="30"/>
      <c r="AA353" s="30"/>
      <c r="AB353" s="30"/>
      <c r="AC353" s="30"/>
      <c r="AD353" s="30"/>
      <c r="AE353" s="30"/>
      <c r="AR353" s="146" t="s">
        <v>301</v>
      </c>
      <c r="AT353" s="146" t="s">
        <v>246</v>
      </c>
      <c r="AU353" s="146" t="s">
        <v>79</v>
      </c>
      <c r="AY353" s="18" t="s">
        <v>173</v>
      </c>
      <c r="BE353" s="147">
        <f>IF(N353="základní",J353,0)</f>
        <v>0</v>
      </c>
      <c r="BF353" s="147">
        <f>IF(N353="snížená",J353,0)</f>
        <v>0</v>
      </c>
      <c r="BG353" s="147">
        <f>IF(N353="zákl. přenesená",J353,0)</f>
        <v>0</v>
      </c>
      <c r="BH353" s="147">
        <f>IF(N353="sníž. přenesená",J353,0)</f>
        <v>0</v>
      </c>
      <c r="BI353" s="147">
        <f>IF(N353="nulová",J353,0)</f>
        <v>0</v>
      </c>
      <c r="BJ353" s="18" t="s">
        <v>76</v>
      </c>
      <c r="BK353" s="147">
        <f>ROUND(I353*H353,2)</f>
        <v>0</v>
      </c>
      <c r="BL353" s="18" t="s">
        <v>245</v>
      </c>
      <c r="BM353" s="146" t="s">
        <v>1349</v>
      </c>
    </row>
    <row r="354" spans="1:65" s="14" customFormat="1">
      <c r="B354" s="158"/>
      <c r="D354" s="148" t="s">
        <v>181</v>
      </c>
      <c r="F354" s="160" t="s">
        <v>1350</v>
      </c>
      <c r="H354" s="161">
        <v>2.1000000000000001E-2</v>
      </c>
      <c r="L354" s="158"/>
      <c r="M354" s="162"/>
      <c r="N354" s="163"/>
      <c r="O354" s="163"/>
      <c r="P354" s="163"/>
      <c r="Q354" s="163"/>
      <c r="R354" s="163"/>
      <c r="S354" s="163"/>
      <c r="T354" s="164"/>
      <c r="AT354" s="159" t="s">
        <v>181</v>
      </c>
      <c r="AU354" s="159" t="s">
        <v>79</v>
      </c>
      <c r="AV354" s="14" t="s">
        <v>79</v>
      </c>
      <c r="AW354" s="14" t="s">
        <v>4</v>
      </c>
      <c r="AX354" s="14" t="s">
        <v>76</v>
      </c>
      <c r="AY354" s="159" t="s">
        <v>173</v>
      </c>
    </row>
    <row r="355" spans="1:65" s="2" customFormat="1" ht="33" customHeight="1">
      <c r="A355" s="30"/>
      <c r="B355" s="135"/>
      <c r="C355" s="136" t="s">
        <v>362</v>
      </c>
      <c r="D355" s="136" t="s">
        <v>175</v>
      </c>
      <c r="E355" s="137" t="s">
        <v>739</v>
      </c>
      <c r="F355" s="138" t="s">
        <v>740</v>
      </c>
      <c r="G355" s="139" t="s">
        <v>176</v>
      </c>
      <c r="H355" s="140">
        <v>42.46</v>
      </c>
      <c r="I355" s="141"/>
      <c r="J355" s="141">
        <f>ROUND(I355*H355,2)</f>
        <v>0</v>
      </c>
      <c r="K355" s="138" t="s">
        <v>177</v>
      </c>
      <c r="L355" s="31"/>
      <c r="M355" s="142" t="s">
        <v>3</v>
      </c>
      <c r="N355" s="143" t="s">
        <v>41</v>
      </c>
      <c r="O355" s="144">
        <v>0.03</v>
      </c>
      <c r="P355" s="144">
        <f>O355*H355</f>
        <v>1.2738</v>
      </c>
      <c r="Q355" s="144">
        <v>0</v>
      </c>
      <c r="R355" s="144">
        <f>Q355*H355</f>
        <v>0</v>
      </c>
      <c r="S355" s="144">
        <v>0</v>
      </c>
      <c r="T355" s="145">
        <f>S355*H355</f>
        <v>0</v>
      </c>
      <c r="U355" s="30"/>
      <c r="V355" s="30"/>
      <c r="W355" s="30"/>
      <c r="X355" s="30"/>
      <c r="Y355" s="30"/>
      <c r="Z355" s="30"/>
      <c r="AA355" s="30"/>
      <c r="AB355" s="30"/>
      <c r="AC355" s="30"/>
      <c r="AD355" s="30"/>
      <c r="AE355" s="30"/>
      <c r="AR355" s="146" t="s">
        <v>245</v>
      </c>
      <c r="AT355" s="146" t="s">
        <v>175</v>
      </c>
      <c r="AU355" s="146" t="s">
        <v>79</v>
      </c>
      <c r="AY355" s="18" t="s">
        <v>173</v>
      </c>
      <c r="BE355" s="147">
        <f>IF(N355="základní",J355,0)</f>
        <v>0</v>
      </c>
      <c r="BF355" s="147">
        <f>IF(N355="snížená",J355,0)</f>
        <v>0</v>
      </c>
      <c r="BG355" s="147">
        <f>IF(N355="zákl. přenesená",J355,0)</f>
        <v>0</v>
      </c>
      <c r="BH355" s="147">
        <f>IF(N355="sníž. přenesená",J355,0)</f>
        <v>0</v>
      </c>
      <c r="BI355" s="147">
        <f>IF(N355="nulová",J355,0)</f>
        <v>0</v>
      </c>
      <c r="BJ355" s="18" t="s">
        <v>76</v>
      </c>
      <c r="BK355" s="147">
        <f>ROUND(I355*H355,2)</f>
        <v>0</v>
      </c>
      <c r="BL355" s="18" t="s">
        <v>245</v>
      </c>
      <c r="BM355" s="146" t="s">
        <v>1351</v>
      </c>
    </row>
    <row r="356" spans="1:65" s="2" customFormat="1" ht="39">
      <c r="A356" s="30"/>
      <c r="B356" s="31"/>
      <c r="C356" s="30"/>
      <c r="D356" s="148" t="s">
        <v>179</v>
      </c>
      <c r="E356" s="30"/>
      <c r="F356" s="149" t="s">
        <v>430</v>
      </c>
      <c r="G356" s="30"/>
      <c r="H356" s="30"/>
      <c r="I356" s="30"/>
      <c r="J356" s="30"/>
      <c r="K356" s="30"/>
      <c r="L356" s="31"/>
      <c r="M356" s="150"/>
      <c r="N356" s="151"/>
      <c r="O356" s="51"/>
      <c r="P356" s="51"/>
      <c r="Q356" s="51"/>
      <c r="R356" s="51"/>
      <c r="S356" s="51"/>
      <c r="T356" s="52"/>
      <c r="U356" s="30"/>
      <c r="V356" s="30"/>
      <c r="W356" s="30"/>
      <c r="X356" s="30"/>
      <c r="Y356" s="30"/>
      <c r="Z356" s="30"/>
      <c r="AA356" s="30"/>
      <c r="AB356" s="30"/>
      <c r="AC356" s="30"/>
      <c r="AD356" s="30"/>
      <c r="AE356" s="30"/>
      <c r="AT356" s="18" t="s">
        <v>179</v>
      </c>
      <c r="AU356" s="18" t="s">
        <v>79</v>
      </c>
    </row>
    <row r="357" spans="1:65" s="13" customFormat="1">
      <c r="B357" s="152"/>
      <c r="D357" s="148" t="s">
        <v>181</v>
      </c>
      <c r="E357" s="153" t="s">
        <v>3</v>
      </c>
      <c r="F357" s="154" t="s">
        <v>735</v>
      </c>
      <c r="H357" s="153" t="s">
        <v>3</v>
      </c>
      <c r="L357" s="152"/>
      <c r="M357" s="155"/>
      <c r="N357" s="156"/>
      <c r="O357" s="156"/>
      <c r="P357" s="156"/>
      <c r="Q357" s="156"/>
      <c r="R357" s="156"/>
      <c r="S357" s="156"/>
      <c r="T357" s="157"/>
      <c r="AT357" s="153" t="s">
        <v>181</v>
      </c>
      <c r="AU357" s="153" t="s">
        <v>79</v>
      </c>
      <c r="AV357" s="13" t="s">
        <v>76</v>
      </c>
      <c r="AW357" s="13" t="s">
        <v>31</v>
      </c>
      <c r="AX357" s="13" t="s">
        <v>70</v>
      </c>
      <c r="AY357" s="153" t="s">
        <v>173</v>
      </c>
    </row>
    <row r="358" spans="1:65" s="14" customFormat="1">
      <c r="B358" s="158"/>
      <c r="D358" s="148" t="s">
        <v>181</v>
      </c>
      <c r="E358" s="159" t="s">
        <v>3</v>
      </c>
      <c r="F358" s="160" t="s">
        <v>1352</v>
      </c>
      <c r="H358" s="161">
        <v>27.04</v>
      </c>
      <c r="L358" s="158"/>
      <c r="M358" s="162"/>
      <c r="N358" s="163"/>
      <c r="O358" s="163"/>
      <c r="P358" s="163"/>
      <c r="Q358" s="163"/>
      <c r="R358" s="163"/>
      <c r="S358" s="163"/>
      <c r="T358" s="164"/>
      <c r="AT358" s="159" t="s">
        <v>181</v>
      </c>
      <c r="AU358" s="159" t="s">
        <v>79</v>
      </c>
      <c r="AV358" s="14" t="s">
        <v>79</v>
      </c>
      <c r="AW358" s="14" t="s">
        <v>31</v>
      </c>
      <c r="AX358" s="14" t="s">
        <v>70</v>
      </c>
      <c r="AY358" s="159" t="s">
        <v>173</v>
      </c>
    </row>
    <row r="359" spans="1:65" s="14" customFormat="1" ht="33.75">
      <c r="B359" s="158"/>
      <c r="D359" s="148" t="s">
        <v>181</v>
      </c>
      <c r="E359" s="159" t="s">
        <v>3</v>
      </c>
      <c r="F359" s="160" t="s">
        <v>1353</v>
      </c>
      <c r="H359" s="161">
        <v>42.46</v>
      </c>
      <c r="L359" s="158"/>
      <c r="M359" s="162"/>
      <c r="N359" s="163"/>
      <c r="O359" s="163"/>
      <c r="P359" s="163"/>
      <c r="Q359" s="163"/>
      <c r="R359" s="163"/>
      <c r="S359" s="163"/>
      <c r="T359" s="164"/>
      <c r="AT359" s="159" t="s">
        <v>181</v>
      </c>
      <c r="AU359" s="159" t="s">
        <v>79</v>
      </c>
      <c r="AV359" s="14" t="s">
        <v>79</v>
      </c>
      <c r="AW359" s="14" t="s">
        <v>31</v>
      </c>
      <c r="AX359" s="14" t="s">
        <v>76</v>
      </c>
      <c r="AY359" s="159" t="s">
        <v>173</v>
      </c>
    </row>
    <row r="360" spans="1:65" s="2" customFormat="1" ht="16.5" customHeight="1">
      <c r="A360" s="30"/>
      <c r="B360" s="135"/>
      <c r="C360" s="172" t="s">
        <v>364</v>
      </c>
      <c r="D360" s="172" t="s">
        <v>246</v>
      </c>
      <c r="E360" s="173" t="s">
        <v>438</v>
      </c>
      <c r="F360" s="174" t="s">
        <v>439</v>
      </c>
      <c r="G360" s="175" t="s">
        <v>239</v>
      </c>
      <c r="H360" s="176">
        <v>1.4999999999999999E-2</v>
      </c>
      <c r="I360" s="177"/>
      <c r="J360" s="177">
        <f>ROUND(I360*H360,2)</f>
        <v>0</v>
      </c>
      <c r="K360" s="174" t="s">
        <v>177</v>
      </c>
      <c r="L360" s="178"/>
      <c r="M360" s="179" t="s">
        <v>3</v>
      </c>
      <c r="N360" s="180" t="s">
        <v>41</v>
      </c>
      <c r="O360" s="144">
        <v>0</v>
      </c>
      <c r="P360" s="144">
        <f>O360*H360</f>
        <v>0</v>
      </c>
      <c r="Q360" s="144">
        <v>1</v>
      </c>
      <c r="R360" s="144">
        <f>Q360*H360</f>
        <v>1.4999999999999999E-2</v>
      </c>
      <c r="S360" s="144">
        <v>0</v>
      </c>
      <c r="T360" s="145">
        <f>S360*H360</f>
        <v>0</v>
      </c>
      <c r="U360" s="30"/>
      <c r="V360" s="30"/>
      <c r="W360" s="30"/>
      <c r="X360" s="30"/>
      <c r="Y360" s="30"/>
      <c r="Z360" s="30"/>
      <c r="AA360" s="30"/>
      <c r="AB360" s="30"/>
      <c r="AC360" s="30"/>
      <c r="AD360" s="30"/>
      <c r="AE360" s="30"/>
      <c r="AR360" s="146" t="s">
        <v>301</v>
      </c>
      <c r="AT360" s="146" t="s">
        <v>246</v>
      </c>
      <c r="AU360" s="146" t="s">
        <v>79</v>
      </c>
      <c r="AY360" s="18" t="s">
        <v>173</v>
      </c>
      <c r="BE360" s="147">
        <f>IF(N360="základní",J360,0)</f>
        <v>0</v>
      </c>
      <c r="BF360" s="147">
        <f>IF(N360="snížená",J360,0)</f>
        <v>0</v>
      </c>
      <c r="BG360" s="147">
        <f>IF(N360="zákl. přenesená",J360,0)</f>
        <v>0</v>
      </c>
      <c r="BH360" s="147">
        <f>IF(N360="sníž. přenesená",J360,0)</f>
        <v>0</v>
      </c>
      <c r="BI360" s="147">
        <f>IF(N360="nulová",J360,0)</f>
        <v>0</v>
      </c>
      <c r="BJ360" s="18" t="s">
        <v>76</v>
      </c>
      <c r="BK360" s="147">
        <f>ROUND(I360*H360,2)</f>
        <v>0</v>
      </c>
      <c r="BL360" s="18" t="s">
        <v>245</v>
      </c>
      <c r="BM360" s="146" t="s">
        <v>1354</v>
      </c>
    </row>
    <row r="361" spans="1:65" s="14" customFormat="1">
      <c r="B361" s="158"/>
      <c r="D361" s="148" t="s">
        <v>181</v>
      </c>
      <c r="F361" s="160" t="s">
        <v>1355</v>
      </c>
      <c r="H361" s="161">
        <v>1.4999999999999999E-2</v>
      </c>
      <c r="L361" s="158"/>
      <c r="M361" s="162"/>
      <c r="N361" s="163"/>
      <c r="O361" s="163"/>
      <c r="P361" s="163"/>
      <c r="Q361" s="163"/>
      <c r="R361" s="163"/>
      <c r="S361" s="163"/>
      <c r="T361" s="164"/>
      <c r="AT361" s="159" t="s">
        <v>181</v>
      </c>
      <c r="AU361" s="159" t="s">
        <v>79</v>
      </c>
      <c r="AV361" s="14" t="s">
        <v>79</v>
      </c>
      <c r="AW361" s="14" t="s">
        <v>4</v>
      </c>
      <c r="AX361" s="14" t="s">
        <v>76</v>
      </c>
      <c r="AY361" s="159" t="s">
        <v>173</v>
      </c>
    </row>
    <row r="362" spans="1:65" s="2" customFormat="1" ht="33" customHeight="1">
      <c r="A362" s="30"/>
      <c r="B362" s="135"/>
      <c r="C362" s="136" t="s">
        <v>366</v>
      </c>
      <c r="D362" s="136" t="s">
        <v>175</v>
      </c>
      <c r="E362" s="137" t="s">
        <v>447</v>
      </c>
      <c r="F362" s="138" t="s">
        <v>448</v>
      </c>
      <c r="G362" s="139" t="s">
        <v>176</v>
      </c>
      <c r="H362" s="140">
        <v>69.5</v>
      </c>
      <c r="I362" s="141"/>
      <c r="J362" s="141">
        <f>ROUND(I362*H362,2)</f>
        <v>0</v>
      </c>
      <c r="K362" s="138" t="s">
        <v>177</v>
      </c>
      <c r="L362" s="31"/>
      <c r="M362" s="142" t="s">
        <v>3</v>
      </c>
      <c r="N362" s="143" t="s">
        <v>41</v>
      </c>
      <c r="O362" s="144">
        <v>0.19600000000000001</v>
      </c>
      <c r="P362" s="144">
        <f>O362*H362</f>
        <v>13.622</v>
      </c>
      <c r="Q362" s="144">
        <v>0</v>
      </c>
      <c r="R362" s="144">
        <f>Q362*H362</f>
        <v>0</v>
      </c>
      <c r="S362" s="144">
        <v>0</v>
      </c>
      <c r="T362" s="145">
        <f>S362*H362</f>
        <v>0</v>
      </c>
      <c r="U362" s="30"/>
      <c r="V362" s="30"/>
      <c r="W362" s="30"/>
      <c r="X362" s="30"/>
      <c r="Y362" s="30"/>
      <c r="Z362" s="30"/>
      <c r="AA362" s="30"/>
      <c r="AB362" s="30"/>
      <c r="AC362" s="30"/>
      <c r="AD362" s="30"/>
      <c r="AE362" s="30"/>
      <c r="AR362" s="146" t="s">
        <v>245</v>
      </c>
      <c r="AT362" s="146" t="s">
        <v>175</v>
      </c>
      <c r="AU362" s="146" t="s">
        <v>79</v>
      </c>
      <c r="AY362" s="18" t="s">
        <v>173</v>
      </c>
      <c r="BE362" s="147">
        <f>IF(N362="základní",J362,0)</f>
        <v>0</v>
      </c>
      <c r="BF362" s="147">
        <f>IF(N362="snížená",J362,0)</f>
        <v>0</v>
      </c>
      <c r="BG362" s="147">
        <f>IF(N362="zákl. přenesená",J362,0)</f>
        <v>0</v>
      </c>
      <c r="BH362" s="147">
        <f>IF(N362="sníž. přenesená",J362,0)</f>
        <v>0</v>
      </c>
      <c r="BI362" s="147">
        <f>IF(N362="nulová",J362,0)</f>
        <v>0</v>
      </c>
      <c r="BJ362" s="18" t="s">
        <v>76</v>
      </c>
      <c r="BK362" s="147">
        <f>ROUND(I362*H362,2)</f>
        <v>0</v>
      </c>
      <c r="BL362" s="18" t="s">
        <v>245</v>
      </c>
      <c r="BM362" s="146" t="s">
        <v>1356</v>
      </c>
    </row>
    <row r="363" spans="1:65" s="2" customFormat="1" ht="78">
      <c r="A363" s="30"/>
      <c r="B363" s="31"/>
      <c r="C363" s="30"/>
      <c r="D363" s="148" t="s">
        <v>179</v>
      </c>
      <c r="E363" s="30"/>
      <c r="F363" s="149" t="s">
        <v>445</v>
      </c>
      <c r="G363" s="30"/>
      <c r="H363" s="30"/>
      <c r="I363" s="30"/>
      <c r="J363" s="30"/>
      <c r="K363" s="30"/>
      <c r="L363" s="31"/>
      <c r="M363" s="150"/>
      <c r="N363" s="151"/>
      <c r="O363" s="51"/>
      <c r="P363" s="51"/>
      <c r="Q363" s="51"/>
      <c r="R363" s="51"/>
      <c r="S363" s="51"/>
      <c r="T363" s="52"/>
      <c r="U363" s="30"/>
      <c r="V363" s="30"/>
      <c r="W363" s="30"/>
      <c r="X363" s="30"/>
      <c r="Y363" s="30"/>
      <c r="Z363" s="30"/>
      <c r="AA363" s="30"/>
      <c r="AB363" s="30"/>
      <c r="AC363" s="30"/>
      <c r="AD363" s="30"/>
      <c r="AE363" s="30"/>
      <c r="AT363" s="18" t="s">
        <v>179</v>
      </c>
      <c r="AU363" s="18" t="s">
        <v>79</v>
      </c>
    </row>
    <row r="364" spans="1:65" s="13" customFormat="1">
      <c r="B364" s="152"/>
      <c r="D364" s="148" t="s">
        <v>181</v>
      </c>
      <c r="E364" s="153" t="s">
        <v>3</v>
      </c>
      <c r="F364" s="154" t="s">
        <v>746</v>
      </c>
      <c r="H364" s="153" t="s">
        <v>3</v>
      </c>
      <c r="L364" s="152"/>
      <c r="M364" s="155"/>
      <c r="N364" s="156"/>
      <c r="O364" s="156"/>
      <c r="P364" s="156"/>
      <c r="Q364" s="156"/>
      <c r="R364" s="156"/>
      <c r="S364" s="156"/>
      <c r="T364" s="157"/>
      <c r="AT364" s="153" t="s">
        <v>181</v>
      </c>
      <c r="AU364" s="153" t="s">
        <v>79</v>
      </c>
      <c r="AV364" s="13" t="s">
        <v>76</v>
      </c>
      <c r="AW364" s="13" t="s">
        <v>31</v>
      </c>
      <c r="AX364" s="13" t="s">
        <v>70</v>
      </c>
      <c r="AY364" s="153" t="s">
        <v>173</v>
      </c>
    </row>
    <row r="365" spans="1:65" s="14" customFormat="1">
      <c r="B365" s="158"/>
      <c r="D365" s="148" t="s">
        <v>181</v>
      </c>
      <c r="E365" s="159" t="s">
        <v>3</v>
      </c>
      <c r="F365" s="160" t="s">
        <v>1357</v>
      </c>
      <c r="H365" s="161">
        <v>69.5</v>
      </c>
      <c r="L365" s="158"/>
      <c r="M365" s="162"/>
      <c r="N365" s="163"/>
      <c r="O365" s="163"/>
      <c r="P365" s="163"/>
      <c r="Q365" s="163"/>
      <c r="R365" s="163"/>
      <c r="S365" s="163"/>
      <c r="T365" s="164"/>
      <c r="AT365" s="159" t="s">
        <v>181</v>
      </c>
      <c r="AU365" s="159" t="s">
        <v>79</v>
      </c>
      <c r="AV365" s="14" t="s">
        <v>79</v>
      </c>
      <c r="AW365" s="14" t="s">
        <v>31</v>
      </c>
      <c r="AX365" s="14" t="s">
        <v>70</v>
      </c>
      <c r="AY365" s="159" t="s">
        <v>173</v>
      </c>
    </row>
    <row r="366" spans="1:65" s="15" customFormat="1">
      <c r="B366" s="165"/>
      <c r="D366" s="148" t="s">
        <v>181</v>
      </c>
      <c r="E366" s="166" t="s">
        <v>3</v>
      </c>
      <c r="F366" s="167" t="s">
        <v>188</v>
      </c>
      <c r="H366" s="168">
        <v>69.5</v>
      </c>
      <c r="L366" s="165"/>
      <c r="M366" s="169"/>
      <c r="N366" s="170"/>
      <c r="O366" s="170"/>
      <c r="P366" s="170"/>
      <c r="Q366" s="170"/>
      <c r="R366" s="170"/>
      <c r="S366" s="170"/>
      <c r="T366" s="171"/>
      <c r="AT366" s="166" t="s">
        <v>181</v>
      </c>
      <c r="AU366" s="166" t="s">
        <v>79</v>
      </c>
      <c r="AV366" s="15" t="s">
        <v>178</v>
      </c>
      <c r="AW366" s="15" t="s">
        <v>31</v>
      </c>
      <c r="AX366" s="15" t="s">
        <v>76</v>
      </c>
      <c r="AY366" s="166" t="s">
        <v>173</v>
      </c>
    </row>
    <row r="367" spans="1:65" s="2" customFormat="1" ht="21.75" customHeight="1">
      <c r="A367" s="30"/>
      <c r="B367" s="135"/>
      <c r="C367" s="172" t="s">
        <v>368</v>
      </c>
      <c r="D367" s="172" t="s">
        <v>246</v>
      </c>
      <c r="E367" s="173" t="s">
        <v>748</v>
      </c>
      <c r="F367" s="174" t="s">
        <v>749</v>
      </c>
      <c r="G367" s="175" t="s">
        <v>176</v>
      </c>
      <c r="H367" s="176">
        <v>72.974999999999994</v>
      </c>
      <c r="I367" s="177"/>
      <c r="J367" s="177">
        <f>ROUND(I367*H367,2)</f>
        <v>0</v>
      </c>
      <c r="K367" s="174" t="s">
        <v>177</v>
      </c>
      <c r="L367" s="178"/>
      <c r="M367" s="179" t="s">
        <v>3</v>
      </c>
      <c r="N367" s="180" t="s">
        <v>41</v>
      </c>
      <c r="O367" s="144">
        <v>0</v>
      </c>
      <c r="P367" s="144">
        <f>O367*H367</f>
        <v>0</v>
      </c>
      <c r="Q367" s="144">
        <v>8.0000000000000004E-4</v>
      </c>
      <c r="R367" s="144">
        <f>Q367*H367</f>
        <v>5.8380000000000001E-2</v>
      </c>
      <c r="S367" s="144">
        <v>0</v>
      </c>
      <c r="T367" s="145">
        <f>S367*H367</f>
        <v>0</v>
      </c>
      <c r="U367" s="30"/>
      <c r="V367" s="30"/>
      <c r="W367" s="30"/>
      <c r="X367" s="30"/>
      <c r="Y367" s="30"/>
      <c r="Z367" s="30"/>
      <c r="AA367" s="30"/>
      <c r="AB367" s="30"/>
      <c r="AC367" s="30"/>
      <c r="AD367" s="30"/>
      <c r="AE367" s="30"/>
      <c r="AR367" s="146" t="s">
        <v>301</v>
      </c>
      <c r="AT367" s="146" t="s">
        <v>246</v>
      </c>
      <c r="AU367" s="146" t="s">
        <v>79</v>
      </c>
      <c r="AY367" s="18" t="s">
        <v>173</v>
      </c>
      <c r="BE367" s="147">
        <f>IF(N367="základní",J367,0)</f>
        <v>0</v>
      </c>
      <c r="BF367" s="147">
        <f>IF(N367="snížená",J367,0)</f>
        <v>0</v>
      </c>
      <c r="BG367" s="147">
        <f>IF(N367="zákl. přenesená",J367,0)</f>
        <v>0</v>
      </c>
      <c r="BH367" s="147">
        <f>IF(N367="sníž. přenesená",J367,0)</f>
        <v>0</v>
      </c>
      <c r="BI367" s="147">
        <f>IF(N367="nulová",J367,0)</f>
        <v>0</v>
      </c>
      <c r="BJ367" s="18" t="s">
        <v>76</v>
      </c>
      <c r="BK367" s="147">
        <f>ROUND(I367*H367,2)</f>
        <v>0</v>
      </c>
      <c r="BL367" s="18" t="s">
        <v>245</v>
      </c>
      <c r="BM367" s="146" t="s">
        <v>1358</v>
      </c>
    </row>
    <row r="368" spans="1:65" s="14" customFormat="1">
      <c r="B368" s="158"/>
      <c r="D368" s="148" t="s">
        <v>181</v>
      </c>
      <c r="F368" s="160" t="s">
        <v>1359</v>
      </c>
      <c r="H368" s="161">
        <v>72.974999999999994</v>
      </c>
      <c r="L368" s="158"/>
      <c r="M368" s="162"/>
      <c r="N368" s="163"/>
      <c r="O368" s="163"/>
      <c r="P368" s="163"/>
      <c r="Q368" s="163"/>
      <c r="R368" s="163"/>
      <c r="S368" s="163"/>
      <c r="T368" s="164"/>
      <c r="AT368" s="159" t="s">
        <v>181</v>
      </c>
      <c r="AU368" s="159" t="s">
        <v>79</v>
      </c>
      <c r="AV368" s="14" t="s">
        <v>79</v>
      </c>
      <c r="AW368" s="14" t="s">
        <v>4</v>
      </c>
      <c r="AX368" s="14" t="s">
        <v>76</v>
      </c>
      <c r="AY368" s="159" t="s">
        <v>173</v>
      </c>
    </row>
    <row r="369" spans="1:65" s="2" customFormat="1" ht="44.25" customHeight="1">
      <c r="A369" s="30"/>
      <c r="B369" s="135"/>
      <c r="C369" s="136" t="s">
        <v>373</v>
      </c>
      <c r="D369" s="136" t="s">
        <v>175</v>
      </c>
      <c r="E369" s="137" t="s">
        <v>462</v>
      </c>
      <c r="F369" s="138" t="s">
        <v>463</v>
      </c>
      <c r="G369" s="139" t="s">
        <v>239</v>
      </c>
      <c r="H369" s="140">
        <v>9.4E-2</v>
      </c>
      <c r="I369" s="141"/>
      <c r="J369" s="141">
        <f>ROUND(I369*H369,2)</f>
        <v>0</v>
      </c>
      <c r="K369" s="138" t="s">
        <v>177</v>
      </c>
      <c r="L369" s="31"/>
      <c r="M369" s="142" t="s">
        <v>3</v>
      </c>
      <c r="N369" s="143" t="s">
        <v>41</v>
      </c>
      <c r="O369" s="144">
        <v>1.5669999999999999</v>
      </c>
      <c r="P369" s="144">
        <f>O369*H369</f>
        <v>0.14729799999999998</v>
      </c>
      <c r="Q369" s="144">
        <v>0</v>
      </c>
      <c r="R369" s="144">
        <f>Q369*H369</f>
        <v>0</v>
      </c>
      <c r="S369" s="144">
        <v>0</v>
      </c>
      <c r="T369" s="145">
        <f>S369*H369</f>
        <v>0</v>
      </c>
      <c r="U369" s="30"/>
      <c r="V369" s="30"/>
      <c r="W369" s="30"/>
      <c r="X369" s="30"/>
      <c r="Y369" s="30"/>
      <c r="Z369" s="30"/>
      <c r="AA369" s="30"/>
      <c r="AB369" s="30"/>
      <c r="AC369" s="30"/>
      <c r="AD369" s="30"/>
      <c r="AE369" s="30"/>
      <c r="AR369" s="146" t="s">
        <v>245</v>
      </c>
      <c r="AT369" s="146" t="s">
        <v>175</v>
      </c>
      <c r="AU369" s="146" t="s">
        <v>79</v>
      </c>
      <c r="AY369" s="18" t="s">
        <v>173</v>
      </c>
      <c r="BE369" s="147">
        <f>IF(N369="základní",J369,0)</f>
        <v>0</v>
      </c>
      <c r="BF369" s="147">
        <f>IF(N369="snížená",J369,0)</f>
        <v>0</v>
      </c>
      <c r="BG369" s="147">
        <f>IF(N369="zákl. přenesená",J369,0)</f>
        <v>0</v>
      </c>
      <c r="BH369" s="147">
        <f>IF(N369="sníž. přenesená",J369,0)</f>
        <v>0</v>
      </c>
      <c r="BI369" s="147">
        <f>IF(N369="nulová",J369,0)</f>
        <v>0</v>
      </c>
      <c r="BJ369" s="18" t="s">
        <v>76</v>
      </c>
      <c r="BK369" s="147">
        <f>ROUND(I369*H369,2)</f>
        <v>0</v>
      </c>
      <c r="BL369" s="18" t="s">
        <v>245</v>
      </c>
      <c r="BM369" s="146" t="s">
        <v>1360</v>
      </c>
    </row>
    <row r="370" spans="1:65" s="2" customFormat="1" ht="126.75">
      <c r="A370" s="30"/>
      <c r="B370" s="31"/>
      <c r="C370" s="30"/>
      <c r="D370" s="148" t="s">
        <v>179</v>
      </c>
      <c r="E370" s="30"/>
      <c r="F370" s="149" t="s">
        <v>464</v>
      </c>
      <c r="G370" s="30"/>
      <c r="H370" s="30"/>
      <c r="I370" s="30"/>
      <c r="J370" s="30"/>
      <c r="K370" s="30"/>
      <c r="L370" s="31"/>
      <c r="M370" s="150"/>
      <c r="N370" s="151"/>
      <c r="O370" s="51"/>
      <c r="P370" s="51"/>
      <c r="Q370" s="51"/>
      <c r="R370" s="51"/>
      <c r="S370" s="51"/>
      <c r="T370" s="52"/>
      <c r="U370" s="30"/>
      <c r="V370" s="30"/>
      <c r="W370" s="30"/>
      <c r="X370" s="30"/>
      <c r="Y370" s="30"/>
      <c r="Z370" s="30"/>
      <c r="AA370" s="30"/>
      <c r="AB370" s="30"/>
      <c r="AC370" s="30"/>
      <c r="AD370" s="30"/>
      <c r="AE370" s="30"/>
      <c r="AT370" s="18" t="s">
        <v>179</v>
      </c>
      <c r="AU370" s="18" t="s">
        <v>79</v>
      </c>
    </row>
    <row r="371" spans="1:65" s="12" customFormat="1" ht="25.9" customHeight="1">
      <c r="B371" s="123"/>
      <c r="D371" s="124" t="s">
        <v>69</v>
      </c>
      <c r="E371" s="125" t="s">
        <v>246</v>
      </c>
      <c r="F371" s="125" t="s">
        <v>1361</v>
      </c>
      <c r="J371" s="126">
        <f>BK371</f>
        <v>0</v>
      </c>
      <c r="L371" s="123"/>
      <c r="M371" s="127"/>
      <c r="N371" s="128"/>
      <c r="O371" s="128"/>
      <c r="P371" s="129">
        <v>0</v>
      </c>
      <c r="Q371" s="128"/>
      <c r="R371" s="129">
        <v>0</v>
      </c>
      <c r="S371" s="128"/>
      <c r="T371" s="130">
        <v>0</v>
      </c>
      <c r="AR371" s="124" t="s">
        <v>189</v>
      </c>
      <c r="AT371" s="131" t="s">
        <v>69</v>
      </c>
      <c r="AU371" s="131" t="s">
        <v>70</v>
      </c>
      <c r="AY371" s="124" t="s">
        <v>173</v>
      </c>
      <c r="BK371" s="132">
        <v>0</v>
      </c>
    </row>
    <row r="372" spans="1:65" s="12" customFormat="1" ht="25.9" customHeight="1">
      <c r="B372" s="123"/>
      <c r="D372" s="124" t="s">
        <v>69</v>
      </c>
      <c r="E372" s="125" t="s">
        <v>471</v>
      </c>
      <c r="F372" s="125" t="s">
        <v>472</v>
      </c>
      <c r="J372" s="126">
        <f>BK372</f>
        <v>0</v>
      </c>
      <c r="L372" s="123"/>
      <c r="M372" s="127"/>
      <c r="N372" s="128"/>
      <c r="O372" s="128"/>
      <c r="P372" s="129">
        <f>P373+P375+P383+P385+P387+P389+P391+P393+P395</f>
        <v>0</v>
      </c>
      <c r="Q372" s="128"/>
      <c r="R372" s="129">
        <f>R373+R375+R383+R385+R387+R389+R391+R393+R395</f>
        <v>1.43</v>
      </c>
      <c r="S372" s="128"/>
      <c r="T372" s="130">
        <f>T373+T375+T383+T385+T387+T389+T391+T393+T395</f>
        <v>6.5</v>
      </c>
      <c r="AR372" s="124" t="s">
        <v>197</v>
      </c>
      <c r="AT372" s="131" t="s">
        <v>69</v>
      </c>
      <c r="AU372" s="131" t="s">
        <v>70</v>
      </c>
      <c r="AY372" s="124" t="s">
        <v>173</v>
      </c>
      <c r="BK372" s="132">
        <f>BK373+BK375+BK383+BK385+BK387+BK389+BK391+BK393+BK395</f>
        <v>0</v>
      </c>
    </row>
    <row r="373" spans="1:65" s="12" customFormat="1" ht="22.9" customHeight="1">
      <c r="B373" s="123"/>
      <c r="D373" s="124" t="s">
        <v>69</v>
      </c>
      <c r="E373" s="133" t="s">
        <v>473</v>
      </c>
      <c r="F373" s="133" t="s">
        <v>474</v>
      </c>
      <c r="J373" s="134">
        <f>BK373</f>
        <v>0</v>
      </c>
      <c r="L373" s="123"/>
      <c r="M373" s="127"/>
      <c r="N373" s="128"/>
      <c r="O373" s="128"/>
      <c r="P373" s="129">
        <f>P374</f>
        <v>0</v>
      </c>
      <c r="Q373" s="128"/>
      <c r="R373" s="129">
        <f>R374</f>
        <v>0</v>
      </c>
      <c r="S373" s="128"/>
      <c r="T373" s="130">
        <f>T374</f>
        <v>0</v>
      </c>
      <c r="AR373" s="124" t="s">
        <v>197</v>
      </c>
      <c r="AT373" s="131" t="s">
        <v>69</v>
      </c>
      <c r="AU373" s="131" t="s">
        <v>76</v>
      </c>
      <c r="AY373" s="124" t="s">
        <v>173</v>
      </c>
      <c r="BK373" s="132">
        <f>BK374</f>
        <v>0</v>
      </c>
    </row>
    <row r="374" spans="1:65" s="2" customFormat="1" ht="16.5" customHeight="1">
      <c r="A374" s="30"/>
      <c r="B374" s="135"/>
      <c r="C374" s="136" t="s">
        <v>375</v>
      </c>
      <c r="D374" s="136" t="s">
        <v>175</v>
      </c>
      <c r="E374" s="137" t="s">
        <v>475</v>
      </c>
      <c r="F374" s="138" t="s">
        <v>474</v>
      </c>
      <c r="G374" s="139" t="s">
        <v>476</v>
      </c>
      <c r="H374" s="140">
        <v>1</v>
      </c>
      <c r="I374" s="141"/>
      <c r="J374" s="141">
        <f>ROUND(I374*H374,2)</f>
        <v>0</v>
      </c>
      <c r="K374" s="138" t="s">
        <v>177</v>
      </c>
      <c r="L374" s="31"/>
      <c r="M374" s="142" t="s">
        <v>3</v>
      </c>
      <c r="N374" s="143" t="s">
        <v>41</v>
      </c>
      <c r="O374" s="144">
        <v>0</v>
      </c>
      <c r="P374" s="144">
        <f>O374*H374</f>
        <v>0</v>
      </c>
      <c r="Q374" s="144">
        <v>0</v>
      </c>
      <c r="R374" s="144">
        <f>Q374*H374</f>
        <v>0</v>
      </c>
      <c r="S374" s="144">
        <v>0</v>
      </c>
      <c r="T374" s="145">
        <f>S374*H374</f>
        <v>0</v>
      </c>
      <c r="U374" s="30"/>
      <c r="V374" s="30"/>
      <c r="W374" s="30"/>
      <c r="X374" s="30"/>
      <c r="Y374" s="30"/>
      <c r="Z374" s="30"/>
      <c r="AA374" s="30"/>
      <c r="AB374" s="30"/>
      <c r="AC374" s="30"/>
      <c r="AD374" s="30"/>
      <c r="AE374" s="30"/>
      <c r="AR374" s="146" t="s">
        <v>477</v>
      </c>
      <c r="AT374" s="146" t="s">
        <v>175</v>
      </c>
      <c r="AU374" s="146" t="s">
        <v>79</v>
      </c>
      <c r="AY374" s="18" t="s">
        <v>173</v>
      </c>
      <c r="BE374" s="147">
        <f>IF(N374="základní",J374,0)</f>
        <v>0</v>
      </c>
      <c r="BF374" s="147">
        <f>IF(N374="snížená",J374,0)</f>
        <v>0</v>
      </c>
      <c r="BG374" s="147">
        <f>IF(N374="zákl. přenesená",J374,0)</f>
        <v>0</v>
      </c>
      <c r="BH374" s="147">
        <f>IF(N374="sníž. přenesená",J374,0)</f>
        <v>0</v>
      </c>
      <c r="BI374" s="147">
        <f>IF(N374="nulová",J374,0)</f>
        <v>0</v>
      </c>
      <c r="BJ374" s="18" t="s">
        <v>76</v>
      </c>
      <c r="BK374" s="147">
        <f>ROUND(I374*H374,2)</f>
        <v>0</v>
      </c>
      <c r="BL374" s="18" t="s">
        <v>477</v>
      </c>
      <c r="BM374" s="146" t="s">
        <v>1362</v>
      </c>
    </row>
    <row r="375" spans="1:65" s="12" customFormat="1" ht="22.9" customHeight="1">
      <c r="B375" s="123"/>
      <c r="D375" s="124" t="s">
        <v>69</v>
      </c>
      <c r="E375" s="133" t="s">
        <v>478</v>
      </c>
      <c r="F375" s="133" t="s">
        <v>479</v>
      </c>
      <c r="J375" s="134">
        <f>BK375</f>
        <v>0</v>
      </c>
      <c r="L375" s="123"/>
      <c r="M375" s="127"/>
      <c r="N375" s="128"/>
      <c r="O375" s="128"/>
      <c r="P375" s="129">
        <f>SUM(P376:P382)</f>
        <v>0</v>
      </c>
      <c r="Q375" s="128"/>
      <c r="R375" s="129">
        <f>SUM(R376:R382)</f>
        <v>1.43</v>
      </c>
      <c r="S375" s="128"/>
      <c r="T375" s="130">
        <f>SUM(T376:T382)</f>
        <v>6.5</v>
      </c>
      <c r="AR375" s="124" t="s">
        <v>197</v>
      </c>
      <c r="AT375" s="131" t="s">
        <v>69</v>
      </c>
      <c r="AU375" s="131" t="s">
        <v>76</v>
      </c>
      <c r="AY375" s="124" t="s">
        <v>173</v>
      </c>
      <c r="BK375" s="132">
        <f>SUM(BK376:BK382)</f>
        <v>0</v>
      </c>
    </row>
    <row r="376" spans="1:65" s="2" customFormat="1" ht="21.75" customHeight="1">
      <c r="A376" s="30"/>
      <c r="B376" s="135"/>
      <c r="C376" s="136" t="s">
        <v>380</v>
      </c>
      <c r="D376" s="136" t="s">
        <v>175</v>
      </c>
      <c r="E376" s="137" t="s">
        <v>480</v>
      </c>
      <c r="F376" s="138" t="s">
        <v>481</v>
      </c>
      <c r="G376" s="139" t="s">
        <v>476</v>
      </c>
      <c r="H376" s="140">
        <v>1</v>
      </c>
      <c r="I376" s="141"/>
      <c r="J376" s="141">
        <f>ROUND(I376*H376,2)</f>
        <v>0</v>
      </c>
      <c r="K376" s="138" t="s">
        <v>3</v>
      </c>
      <c r="L376" s="31"/>
      <c r="M376" s="142" t="s">
        <v>3</v>
      </c>
      <c r="N376" s="143" t="s">
        <v>41</v>
      </c>
      <c r="O376" s="144">
        <v>0</v>
      </c>
      <c r="P376" s="144">
        <f>O376*H376</f>
        <v>0</v>
      </c>
      <c r="Q376" s="144">
        <v>0</v>
      </c>
      <c r="R376" s="144">
        <f>Q376*H376</f>
        <v>0</v>
      </c>
      <c r="S376" s="144">
        <v>0</v>
      </c>
      <c r="T376" s="145">
        <f>S376*H376</f>
        <v>0</v>
      </c>
      <c r="U376" s="30"/>
      <c r="V376" s="30"/>
      <c r="W376" s="30"/>
      <c r="X376" s="30"/>
      <c r="Y376" s="30"/>
      <c r="Z376" s="30"/>
      <c r="AA376" s="30"/>
      <c r="AB376" s="30"/>
      <c r="AC376" s="30"/>
      <c r="AD376" s="30"/>
      <c r="AE376" s="30"/>
      <c r="AR376" s="146" t="s">
        <v>477</v>
      </c>
      <c r="AT376" s="146" t="s">
        <v>175</v>
      </c>
      <c r="AU376" s="146" t="s">
        <v>79</v>
      </c>
      <c r="AY376" s="18" t="s">
        <v>173</v>
      </c>
      <c r="BE376" s="147">
        <f>IF(N376="základní",J376,0)</f>
        <v>0</v>
      </c>
      <c r="BF376" s="147">
        <f>IF(N376="snížená",J376,0)</f>
        <v>0</v>
      </c>
      <c r="BG376" s="147">
        <f>IF(N376="zákl. přenesená",J376,0)</f>
        <v>0</v>
      </c>
      <c r="BH376" s="147">
        <f>IF(N376="sníž. přenesená",J376,0)</f>
        <v>0</v>
      </c>
      <c r="BI376" s="147">
        <f>IF(N376="nulová",J376,0)</f>
        <v>0</v>
      </c>
      <c r="BJ376" s="18" t="s">
        <v>76</v>
      </c>
      <c r="BK376" s="147">
        <f>ROUND(I376*H376,2)</f>
        <v>0</v>
      </c>
      <c r="BL376" s="18" t="s">
        <v>477</v>
      </c>
      <c r="BM376" s="146" t="s">
        <v>1363</v>
      </c>
    </row>
    <row r="377" spans="1:65" s="2" customFormat="1" ht="21.75" customHeight="1">
      <c r="A377" s="30"/>
      <c r="B377" s="135"/>
      <c r="C377" s="136" t="s">
        <v>384</v>
      </c>
      <c r="D377" s="136" t="s">
        <v>175</v>
      </c>
      <c r="E377" s="137" t="s">
        <v>482</v>
      </c>
      <c r="F377" s="138" t="s">
        <v>483</v>
      </c>
      <c r="G377" s="139" t="s">
        <v>190</v>
      </c>
      <c r="H377" s="140">
        <v>26</v>
      </c>
      <c r="I377" s="141"/>
      <c r="J377" s="141">
        <f>ROUND(I377*H377,2)</f>
        <v>0</v>
      </c>
      <c r="K377" s="138" t="s">
        <v>3</v>
      </c>
      <c r="L377" s="31"/>
      <c r="M377" s="142" t="s">
        <v>3</v>
      </c>
      <c r="N377" s="143" t="s">
        <v>41</v>
      </c>
      <c r="O377" s="144">
        <v>0</v>
      </c>
      <c r="P377" s="144">
        <f>O377*H377</f>
        <v>0</v>
      </c>
      <c r="Q377" s="144">
        <v>5.5E-2</v>
      </c>
      <c r="R377" s="144">
        <f>Q377*H377</f>
        <v>1.43</v>
      </c>
      <c r="S377" s="144">
        <v>0.25</v>
      </c>
      <c r="T377" s="145">
        <f>S377*H377</f>
        <v>6.5</v>
      </c>
      <c r="U377" s="30"/>
      <c r="V377" s="30"/>
      <c r="W377" s="30"/>
      <c r="X377" s="30"/>
      <c r="Y377" s="30"/>
      <c r="Z377" s="30"/>
      <c r="AA377" s="30"/>
      <c r="AB377" s="30"/>
      <c r="AC377" s="30"/>
      <c r="AD377" s="30"/>
      <c r="AE377" s="30"/>
      <c r="AR377" s="146" t="s">
        <v>477</v>
      </c>
      <c r="AT377" s="146" t="s">
        <v>175</v>
      </c>
      <c r="AU377" s="146" t="s">
        <v>79</v>
      </c>
      <c r="AY377" s="18" t="s">
        <v>173</v>
      </c>
      <c r="BE377" s="147">
        <f>IF(N377="základní",J377,0)</f>
        <v>0</v>
      </c>
      <c r="BF377" s="147">
        <f>IF(N377="snížená",J377,0)</f>
        <v>0</v>
      </c>
      <c r="BG377" s="147">
        <f>IF(N377="zákl. přenesená",J377,0)</f>
        <v>0</v>
      </c>
      <c r="BH377" s="147">
        <f>IF(N377="sníž. přenesená",J377,0)</f>
        <v>0</v>
      </c>
      <c r="BI377" s="147">
        <f>IF(N377="nulová",J377,0)</f>
        <v>0</v>
      </c>
      <c r="BJ377" s="18" t="s">
        <v>76</v>
      </c>
      <c r="BK377" s="147">
        <f>ROUND(I377*H377,2)</f>
        <v>0</v>
      </c>
      <c r="BL377" s="18" t="s">
        <v>477</v>
      </c>
      <c r="BM377" s="146" t="s">
        <v>1364</v>
      </c>
    </row>
    <row r="378" spans="1:65" s="2" customFormat="1" ht="68.25">
      <c r="A378" s="30"/>
      <c r="B378" s="31"/>
      <c r="C378" s="30"/>
      <c r="D378" s="148" t="s">
        <v>304</v>
      </c>
      <c r="E378" s="30"/>
      <c r="F378" s="149" t="s">
        <v>484</v>
      </c>
      <c r="G378" s="30"/>
      <c r="H378" s="30"/>
      <c r="I378" s="30"/>
      <c r="J378" s="30"/>
      <c r="K378" s="30"/>
      <c r="L378" s="31"/>
      <c r="M378" s="150"/>
      <c r="N378" s="151"/>
      <c r="O378" s="51"/>
      <c r="P378" s="51"/>
      <c r="Q378" s="51"/>
      <c r="R378" s="51"/>
      <c r="S378" s="51"/>
      <c r="T378" s="52"/>
      <c r="U378" s="30"/>
      <c r="V378" s="30"/>
      <c r="W378" s="30"/>
      <c r="X378" s="30"/>
      <c r="Y378" s="30"/>
      <c r="Z378" s="30"/>
      <c r="AA378" s="30"/>
      <c r="AB378" s="30"/>
      <c r="AC378" s="30"/>
      <c r="AD378" s="30"/>
      <c r="AE378" s="30"/>
      <c r="AT378" s="18" t="s">
        <v>304</v>
      </c>
      <c r="AU378" s="18" t="s">
        <v>79</v>
      </c>
    </row>
    <row r="379" spans="1:65" s="13" customFormat="1">
      <c r="B379" s="152"/>
      <c r="D379" s="148" t="s">
        <v>181</v>
      </c>
      <c r="E379" s="153" t="s">
        <v>3</v>
      </c>
      <c r="F379" s="154" t="s">
        <v>577</v>
      </c>
      <c r="H379" s="153" t="s">
        <v>3</v>
      </c>
      <c r="L379" s="152"/>
      <c r="M379" s="155"/>
      <c r="N379" s="156"/>
      <c r="O379" s="156"/>
      <c r="P379" s="156"/>
      <c r="Q379" s="156"/>
      <c r="R379" s="156"/>
      <c r="S379" s="156"/>
      <c r="T379" s="157"/>
      <c r="AT379" s="153" t="s">
        <v>181</v>
      </c>
      <c r="AU379" s="153" t="s">
        <v>79</v>
      </c>
      <c r="AV379" s="13" t="s">
        <v>76</v>
      </c>
      <c r="AW379" s="13" t="s">
        <v>31</v>
      </c>
      <c r="AX379" s="13" t="s">
        <v>70</v>
      </c>
      <c r="AY379" s="153" t="s">
        <v>173</v>
      </c>
    </row>
    <row r="380" spans="1:65" s="14" customFormat="1" ht="22.5">
      <c r="B380" s="158"/>
      <c r="D380" s="148" t="s">
        <v>181</v>
      </c>
      <c r="E380" s="159" t="s">
        <v>3</v>
      </c>
      <c r="F380" s="160" t="s">
        <v>1207</v>
      </c>
      <c r="H380" s="161">
        <v>9</v>
      </c>
      <c r="L380" s="158"/>
      <c r="M380" s="162"/>
      <c r="N380" s="163"/>
      <c r="O380" s="163"/>
      <c r="P380" s="163"/>
      <c r="Q380" s="163"/>
      <c r="R380" s="163"/>
      <c r="S380" s="163"/>
      <c r="T380" s="164"/>
      <c r="AT380" s="159" t="s">
        <v>181</v>
      </c>
      <c r="AU380" s="159" t="s">
        <v>79</v>
      </c>
      <c r="AV380" s="14" t="s">
        <v>79</v>
      </c>
      <c r="AW380" s="14" t="s">
        <v>31</v>
      </c>
      <c r="AX380" s="14" t="s">
        <v>70</v>
      </c>
      <c r="AY380" s="159" t="s">
        <v>173</v>
      </c>
    </row>
    <row r="381" spans="1:65" s="14" customFormat="1">
      <c r="B381" s="158"/>
      <c r="D381" s="148" t="s">
        <v>181</v>
      </c>
      <c r="E381" s="159" t="s">
        <v>3</v>
      </c>
      <c r="F381" s="160" t="s">
        <v>1208</v>
      </c>
      <c r="H381" s="161">
        <v>17</v>
      </c>
      <c r="L381" s="158"/>
      <c r="M381" s="162"/>
      <c r="N381" s="163"/>
      <c r="O381" s="163"/>
      <c r="P381" s="163"/>
      <c r="Q381" s="163"/>
      <c r="R381" s="163"/>
      <c r="S381" s="163"/>
      <c r="T381" s="164"/>
      <c r="AT381" s="159" t="s">
        <v>181</v>
      </c>
      <c r="AU381" s="159" t="s">
        <v>79</v>
      </c>
      <c r="AV381" s="14" t="s">
        <v>79</v>
      </c>
      <c r="AW381" s="14" t="s">
        <v>31</v>
      </c>
      <c r="AX381" s="14" t="s">
        <v>70</v>
      </c>
      <c r="AY381" s="159" t="s">
        <v>173</v>
      </c>
    </row>
    <row r="382" spans="1:65" s="15" customFormat="1">
      <c r="B382" s="165"/>
      <c r="D382" s="148" t="s">
        <v>181</v>
      </c>
      <c r="E382" s="166" t="s">
        <v>3</v>
      </c>
      <c r="F382" s="167" t="s">
        <v>188</v>
      </c>
      <c r="H382" s="168">
        <v>26</v>
      </c>
      <c r="L382" s="165"/>
      <c r="M382" s="169"/>
      <c r="N382" s="170"/>
      <c r="O382" s="170"/>
      <c r="P382" s="170"/>
      <c r="Q382" s="170"/>
      <c r="R382" s="170"/>
      <c r="S382" s="170"/>
      <c r="T382" s="171"/>
      <c r="AT382" s="166" t="s">
        <v>181</v>
      </c>
      <c r="AU382" s="166" t="s">
        <v>79</v>
      </c>
      <c r="AV382" s="15" t="s">
        <v>178</v>
      </c>
      <c r="AW382" s="15" t="s">
        <v>31</v>
      </c>
      <c r="AX382" s="15" t="s">
        <v>76</v>
      </c>
      <c r="AY382" s="166" t="s">
        <v>173</v>
      </c>
    </row>
    <row r="383" spans="1:65" s="12" customFormat="1" ht="22.9" customHeight="1">
      <c r="B383" s="123"/>
      <c r="D383" s="124" t="s">
        <v>69</v>
      </c>
      <c r="E383" s="133" t="s">
        <v>486</v>
      </c>
      <c r="F383" s="133" t="s">
        <v>487</v>
      </c>
      <c r="J383" s="134">
        <f>BK383</f>
        <v>0</v>
      </c>
      <c r="L383" s="123"/>
      <c r="M383" s="127"/>
      <c r="N383" s="128"/>
      <c r="O383" s="128"/>
      <c r="P383" s="129">
        <f>P384</f>
        <v>0</v>
      </c>
      <c r="Q383" s="128"/>
      <c r="R383" s="129">
        <f>R384</f>
        <v>0</v>
      </c>
      <c r="S383" s="128"/>
      <c r="T383" s="130">
        <f>T384</f>
        <v>0</v>
      </c>
      <c r="AR383" s="124" t="s">
        <v>197</v>
      </c>
      <c r="AT383" s="131" t="s">
        <v>69</v>
      </c>
      <c r="AU383" s="131" t="s">
        <v>76</v>
      </c>
      <c r="AY383" s="124" t="s">
        <v>173</v>
      </c>
      <c r="BK383" s="132">
        <f>BK384</f>
        <v>0</v>
      </c>
    </row>
    <row r="384" spans="1:65" s="2" customFormat="1" ht="16.5" customHeight="1">
      <c r="A384" s="30"/>
      <c r="B384" s="135"/>
      <c r="C384" s="136" t="s">
        <v>387</v>
      </c>
      <c r="D384" s="136" t="s">
        <v>175</v>
      </c>
      <c r="E384" s="137" t="s">
        <v>488</v>
      </c>
      <c r="F384" s="138" t="s">
        <v>487</v>
      </c>
      <c r="G384" s="139" t="s">
        <v>476</v>
      </c>
      <c r="H384" s="140">
        <v>1</v>
      </c>
      <c r="I384" s="141"/>
      <c r="J384" s="141">
        <f>ROUND(I384*H384,2)</f>
        <v>0</v>
      </c>
      <c r="K384" s="138" t="s">
        <v>177</v>
      </c>
      <c r="L384" s="31"/>
      <c r="M384" s="142" t="s">
        <v>3</v>
      </c>
      <c r="N384" s="143" t="s">
        <v>41</v>
      </c>
      <c r="O384" s="144">
        <v>0</v>
      </c>
      <c r="P384" s="144">
        <f>O384*H384</f>
        <v>0</v>
      </c>
      <c r="Q384" s="144">
        <v>0</v>
      </c>
      <c r="R384" s="144">
        <f>Q384*H384</f>
        <v>0</v>
      </c>
      <c r="S384" s="144">
        <v>0</v>
      </c>
      <c r="T384" s="145">
        <f>S384*H384</f>
        <v>0</v>
      </c>
      <c r="U384" s="30"/>
      <c r="V384" s="30"/>
      <c r="W384" s="30"/>
      <c r="X384" s="30"/>
      <c r="Y384" s="30"/>
      <c r="Z384" s="30"/>
      <c r="AA384" s="30"/>
      <c r="AB384" s="30"/>
      <c r="AC384" s="30"/>
      <c r="AD384" s="30"/>
      <c r="AE384" s="30"/>
      <c r="AR384" s="146" t="s">
        <v>477</v>
      </c>
      <c r="AT384" s="146" t="s">
        <v>175</v>
      </c>
      <c r="AU384" s="146" t="s">
        <v>79</v>
      </c>
      <c r="AY384" s="18" t="s">
        <v>173</v>
      </c>
      <c r="BE384" s="147">
        <f>IF(N384="základní",J384,0)</f>
        <v>0</v>
      </c>
      <c r="BF384" s="147">
        <f>IF(N384="snížená",J384,0)</f>
        <v>0</v>
      </c>
      <c r="BG384" s="147">
        <f>IF(N384="zákl. přenesená",J384,0)</f>
        <v>0</v>
      </c>
      <c r="BH384" s="147">
        <f>IF(N384="sníž. přenesená",J384,0)</f>
        <v>0</v>
      </c>
      <c r="BI384" s="147">
        <f>IF(N384="nulová",J384,0)</f>
        <v>0</v>
      </c>
      <c r="BJ384" s="18" t="s">
        <v>76</v>
      </c>
      <c r="BK384" s="147">
        <f>ROUND(I384*H384,2)</f>
        <v>0</v>
      </c>
      <c r="BL384" s="18" t="s">
        <v>477</v>
      </c>
      <c r="BM384" s="146" t="s">
        <v>1365</v>
      </c>
    </row>
    <row r="385" spans="1:65" s="12" customFormat="1" ht="22.9" customHeight="1">
      <c r="B385" s="123"/>
      <c r="D385" s="124" t="s">
        <v>69</v>
      </c>
      <c r="E385" s="133" t="s">
        <v>489</v>
      </c>
      <c r="F385" s="133" t="s">
        <v>490</v>
      </c>
      <c r="J385" s="134">
        <f>BK385</f>
        <v>0</v>
      </c>
      <c r="L385" s="123"/>
      <c r="M385" s="127"/>
      <c r="N385" s="128"/>
      <c r="O385" s="128"/>
      <c r="P385" s="129">
        <f>P386</f>
        <v>0</v>
      </c>
      <c r="Q385" s="128"/>
      <c r="R385" s="129">
        <f>R386</f>
        <v>0</v>
      </c>
      <c r="S385" s="128"/>
      <c r="T385" s="130">
        <f>T386</f>
        <v>0</v>
      </c>
      <c r="AR385" s="124" t="s">
        <v>197</v>
      </c>
      <c r="AT385" s="131" t="s">
        <v>69</v>
      </c>
      <c r="AU385" s="131" t="s">
        <v>76</v>
      </c>
      <c r="AY385" s="124" t="s">
        <v>173</v>
      </c>
      <c r="BK385" s="132">
        <f>BK386</f>
        <v>0</v>
      </c>
    </row>
    <row r="386" spans="1:65" s="2" customFormat="1" ht="16.5" customHeight="1">
      <c r="A386" s="30"/>
      <c r="B386" s="135"/>
      <c r="C386" s="136" t="s">
        <v>390</v>
      </c>
      <c r="D386" s="136" t="s">
        <v>175</v>
      </c>
      <c r="E386" s="137" t="s">
        <v>491</v>
      </c>
      <c r="F386" s="138" t="s">
        <v>490</v>
      </c>
      <c r="G386" s="139" t="s">
        <v>476</v>
      </c>
      <c r="H386" s="140">
        <v>1</v>
      </c>
      <c r="I386" s="141"/>
      <c r="J386" s="141">
        <f>ROUND(I386*H386,2)</f>
        <v>0</v>
      </c>
      <c r="K386" s="138" t="s">
        <v>177</v>
      </c>
      <c r="L386" s="31"/>
      <c r="M386" s="142" t="s">
        <v>3</v>
      </c>
      <c r="N386" s="143" t="s">
        <v>41</v>
      </c>
      <c r="O386" s="144">
        <v>0</v>
      </c>
      <c r="P386" s="144">
        <f>O386*H386</f>
        <v>0</v>
      </c>
      <c r="Q386" s="144">
        <v>0</v>
      </c>
      <c r="R386" s="144">
        <f>Q386*H386</f>
        <v>0</v>
      </c>
      <c r="S386" s="144">
        <v>0</v>
      </c>
      <c r="T386" s="145">
        <f>S386*H386</f>
        <v>0</v>
      </c>
      <c r="U386" s="30"/>
      <c r="V386" s="30"/>
      <c r="W386" s="30"/>
      <c r="X386" s="30"/>
      <c r="Y386" s="30"/>
      <c r="Z386" s="30"/>
      <c r="AA386" s="30"/>
      <c r="AB386" s="30"/>
      <c r="AC386" s="30"/>
      <c r="AD386" s="30"/>
      <c r="AE386" s="30"/>
      <c r="AR386" s="146" t="s">
        <v>477</v>
      </c>
      <c r="AT386" s="146" t="s">
        <v>175</v>
      </c>
      <c r="AU386" s="146" t="s">
        <v>79</v>
      </c>
      <c r="AY386" s="18" t="s">
        <v>173</v>
      </c>
      <c r="BE386" s="147">
        <f>IF(N386="základní",J386,0)</f>
        <v>0</v>
      </c>
      <c r="BF386" s="147">
        <f>IF(N386="snížená",J386,0)</f>
        <v>0</v>
      </c>
      <c r="BG386" s="147">
        <f>IF(N386="zákl. přenesená",J386,0)</f>
        <v>0</v>
      </c>
      <c r="BH386" s="147">
        <f>IF(N386="sníž. přenesená",J386,0)</f>
        <v>0</v>
      </c>
      <c r="BI386" s="147">
        <f>IF(N386="nulová",J386,0)</f>
        <v>0</v>
      </c>
      <c r="BJ386" s="18" t="s">
        <v>76</v>
      </c>
      <c r="BK386" s="147">
        <f>ROUND(I386*H386,2)</f>
        <v>0</v>
      </c>
      <c r="BL386" s="18" t="s">
        <v>477</v>
      </c>
      <c r="BM386" s="146" t="s">
        <v>1366</v>
      </c>
    </row>
    <row r="387" spans="1:65" s="12" customFormat="1" ht="22.9" customHeight="1">
      <c r="B387" s="123"/>
      <c r="D387" s="124" t="s">
        <v>69</v>
      </c>
      <c r="E387" s="133" t="s">
        <v>492</v>
      </c>
      <c r="F387" s="133" t="s">
        <v>493</v>
      </c>
      <c r="J387" s="134">
        <f>BK387</f>
        <v>0</v>
      </c>
      <c r="L387" s="123"/>
      <c r="M387" s="127"/>
      <c r="N387" s="128"/>
      <c r="O387" s="128"/>
      <c r="P387" s="129">
        <f>P388</f>
        <v>0</v>
      </c>
      <c r="Q387" s="128"/>
      <c r="R387" s="129">
        <f>R388</f>
        <v>0</v>
      </c>
      <c r="S387" s="128"/>
      <c r="T387" s="130">
        <f>T388</f>
        <v>0</v>
      </c>
      <c r="AR387" s="124" t="s">
        <v>197</v>
      </c>
      <c r="AT387" s="131" t="s">
        <v>69</v>
      </c>
      <c r="AU387" s="131" t="s">
        <v>76</v>
      </c>
      <c r="AY387" s="124" t="s">
        <v>173</v>
      </c>
      <c r="BK387" s="132">
        <f>BK388</f>
        <v>0</v>
      </c>
    </row>
    <row r="388" spans="1:65" s="2" customFormat="1" ht="16.5" customHeight="1">
      <c r="A388" s="30"/>
      <c r="B388" s="135"/>
      <c r="C388" s="136" t="s">
        <v>395</v>
      </c>
      <c r="D388" s="136" t="s">
        <v>175</v>
      </c>
      <c r="E388" s="137" t="s">
        <v>494</v>
      </c>
      <c r="F388" s="138" t="s">
        <v>493</v>
      </c>
      <c r="G388" s="139" t="s">
        <v>476</v>
      </c>
      <c r="H388" s="140">
        <v>1</v>
      </c>
      <c r="I388" s="141"/>
      <c r="J388" s="141">
        <f>ROUND(I388*H388,2)</f>
        <v>0</v>
      </c>
      <c r="K388" s="138" t="s">
        <v>177</v>
      </c>
      <c r="L388" s="31"/>
      <c r="M388" s="142" t="s">
        <v>3</v>
      </c>
      <c r="N388" s="143" t="s">
        <v>41</v>
      </c>
      <c r="O388" s="144">
        <v>0</v>
      </c>
      <c r="P388" s="144">
        <f>O388*H388</f>
        <v>0</v>
      </c>
      <c r="Q388" s="144">
        <v>0</v>
      </c>
      <c r="R388" s="144">
        <f>Q388*H388</f>
        <v>0</v>
      </c>
      <c r="S388" s="144">
        <v>0</v>
      </c>
      <c r="T388" s="145">
        <f>S388*H388</f>
        <v>0</v>
      </c>
      <c r="U388" s="30"/>
      <c r="V388" s="30"/>
      <c r="W388" s="30"/>
      <c r="X388" s="30"/>
      <c r="Y388" s="30"/>
      <c r="Z388" s="30"/>
      <c r="AA388" s="30"/>
      <c r="AB388" s="30"/>
      <c r="AC388" s="30"/>
      <c r="AD388" s="30"/>
      <c r="AE388" s="30"/>
      <c r="AR388" s="146" t="s">
        <v>477</v>
      </c>
      <c r="AT388" s="146" t="s">
        <v>175</v>
      </c>
      <c r="AU388" s="146" t="s">
        <v>79</v>
      </c>
      <c r="AY388" s="18" t="s">
        <v>173</v>
      </c>
      <c r="BE388" s="147">
        <f>IF(N388="základní",J388,0)</f>
        <v>0</v>
      </c>
      <c r="BF388" s="147">
        <f>IF(N388="snížená",J388,0)</f>
        <v>0</v>
      </c>
      <c r="BG388" s="147">
        <f>IF(N388="zákl. přenesená",J388,0)</f>
        <v>0</v>
      </c>
      <c r="BH388" s="147">
        <f>IF(N388="sníž. přenesená",J388,0)</f>
        <v>0</v>
      </c>
      <c r="BI388" s="147">
        <f>IF(N388="nulová",J388,0)</f>
        <v>0</v>
      </c>
      <c r="BJ388" s="18" t="s">
        <v>76</v>
      </c>
      <c r="BK388" s="147">
        <f>ROUND(I388*H388,2)</f>
        <v>0</v>
      </c>
      <c r="BL388" s="18" t="s">
        <v>477</v>
      </c>
      <c r="BM388" s="146" t="s">
        <v>1367</v>
      </c>
    </row>
    <row r="389" spans="1:65" s="12" customFormat="1" ht="22.9" customHeight="1">
      <c r="B389" s="123"/>
      <c r="D389" s="124" t="s">
        <v>69</v>
      </c>
      <c r="E389" s="133" t="s">
        <v>495</v>
      </c>
      <c r="F389" s="133" t="s">
        <v>496</v>
      </c>
      <c r="J389" s="134">
        <f>BK389</f>
        <v>0</v>
      </c>
      <c r="L389" s="123"/>
      <c r="M389" s="127"/>
      <c r="N389" s="128"/>
      <c r="O389" s="128"/>
      <c r="P389" s="129">
        <f>P390</f>
        <v>0</v>
      </c>
      <c r="Q389" s="128"/>
      <c r="R389" s="129">
        <f>R390</f>
        <v>0</v>
      </c>
      <c r="S389" s="128"/>
      <c r="T389" s="130">
        <f>T390</f>
        <v>0</v>
      </c>
      <c r="AR389" s="124" t="s">
        <v>197</v>
      </c>
      <c r="AT389" s="131" t="s">
        <v>69</v>
      </c>
      <c r="AU389" s="131" t="s">
        <v>76</v>
      </c>
      <c r="AY389" s="124" t="s">
        <v>173</v>
      </c>
      <c r="BK389" s="132">
        <f>BK390</f>
        <v>0</v>
      </c>
    </row>
    <row r="390" spans="1:65" s="2" customFormat="1" ht="16.5" customHeight="1">
      <c r="A390" s="30"/>
      <c r="B390" s="135"/>
      <c r="C390" s="136" t="s">
        <v>399</v>
      </c>
      <c r="D390" s="136" t="s">
        <v>175</v>
      </c>
      <c r="E390" s="137" t="s">
        <v>497</v>
      </c>
      <c r="F390" s="138" t="s">
        <v>496</v>
      </c>
      <c r="G390" s="139" t="s">
        <v>476</v>
      </c>
      <c r="H390" s="140">
        <v>1</v>
      </c>
      <c r="I390" s="141"/>
      <c r="J390" s="141">
        <f>ROUND(I390*H390,2)</f>
        <v>0</v>
      </c>
      <c r="K390" s="138" t="s">
        <v>177</v>
      </c>
      <c r="L390" s="31"/>
      <c r="M390" s="142" t="s">
        <v>3</v>
      </c>
      <c r="N390" s="143" t="s">
        <v>41</v>
      </c>
      <c r="O390" s="144">
        <v>0</v>
      </c>
      <c r="P390" s="144">
        <f>O390*H390</f>
        <v>0</v>
      </c>
      <c r="Q390" s="144">
        <v>0</v>
      </c>
      <c r="R390" s="144">
        <f>Q390*H390</f>
        <v>0</v>
      </c>
      <c r="S390" s="144">
        <v>0</v>
      </c>
      <c r="T390" s="145">
        <f>S390*H390</f>
        <v>0</v>
      </c>
      <c r="U390" s="30"/>
      <c r="V390" s="30"/>
      <c r="W390" s="30"/>
      <c r="X390" s="30"/>
      <c r="Y390" s="30"/>
      <c r="Z390" s="30"/>
      <c r="AA390" s="30"/>
      <c r="AB390" s="30"/>
      <c r="AC390" s="30"/>
      <c r="AD390" s="30"/>
      <c r="AE390" s="30"/>
      <c r="AR390" s="146" t="s">
        <v>477</v>
      </c>
      <c r="AT390" s="146" t="s">
        <v>175</v>
      </c>
      <c r="AU390" s="146" t="s">
        <v>79</v>
      </c>
      <c r="AY390" s="18" t="s">
        <v>173</v>
      </c>
      <c r="BE390" s="147">
        <f>IF(N390="základní",J390,0)</f>
        <v>0</v>
      </c>
      <c r="BF390" s="147">
        <f>IF(N390="snížená",J390,0)</f>
        <v>0</v>
      </c>
      <c r="BG390" s="147">
        <f>IF(N390="zákl. přenesená",J390,0)</f>
        <v>0</v>
      </c>
      <c r="BH390" s="147">
        <f>IF(N390="sníž. přenesená",J390,0)</f>
        <v>0</v>
      </c>
      <c r="BI390" s="147">
        <f>IF(N390="nulová",J390,0)</f>
        <v>0</v>
      </c>
      <c r="BJ390" s="18" t="s">
        <v>76</v>
      </c>
      <c r="BK390" s="147">
        <f>ROUND(I390*H390,2)</f>
        <v>0</v>
      </c>
      <c r="BL390" s="18" t="s">
        <v>477</v>
      </c>
      <c r="BM390" s="146" t="s">
        <v>1368</v>
      </c>
    </row>
    <row r="391" spans="1:65" s="12" customFormat="1" ht="22.9" customHeight="1">
      <c r="B391" s="123"/>
      <c r="D391" s="124" t="s">
        <v>69</v>
      </c>
      <c r="E391" s="133" t="s">
        <v>498</v>
      </c>
      <c r="F391" s="133" t="s">
        <v>499</v>
      </c>
      <c r="J391" s="134">
        <f>BK391</f>
        <v>0</v>
      </c>
      <c r="L391" s="123"/>
      <c r="M391" s="127"/>
      <c r="N391" s="128"/>
      <c r="O391" s="128"/>
      <c r="P391" s="129">
        <f>P392</f>
        <v>0</v>
      </c>
      <c r="Q391" s="128"/>
      <c r="R391" s="129">
        <f>R392</f>
        <v>0</v>
      </c>
      <c r="S391" s="128"/>
      <c r="T391" s="130">
        <f>T392</f>
        <v>0</v>
      </c>
      <c r="AR391" s="124" t="s">
        <v>197</v>
      </c>
      <c r="AT391" s="131" t="s">
        <v>69</v>
      </c>
      <c r="AU391" s="131" t="s">
        <v>76</v>
      </c>
      <c r="AY391" s="124" t="s">
        <v>173</v>
      </c>
      <c r="BK391" s="132">
        <f>BK392</f>
        <v>0</v>
      </c>
    </row>
    <row r="392" spans="1:65" s="2" customFormat="1" ht="16.5" customHeight="1">
      <c r="A392" s="30"/>
      <c r="B392" s="135"/>
      <c r="C392" s="136" t="s">
        <v>403</v>
      </c>
      <c r="D392" s="136" t="s">
        <v>175</v>
      </c>
      <c r="E392" s="137" t="s">
        <v>500</v>
      </c>
      <c r="F392" s="138" t="s">
        <v>499</v>
      </c>
      <c r="G392" s="139" t="s">
        <v>476</v>
      </c>
      <c r="H392" s="140">
        <v>1</v>
      </c>
      <c r="I392" s="141"/>
      <c r="J392" s="141">
        <f>ROUND(I392*H392,2)</f>
        <v>0</v>
      </c>
      <c r="K392" s="138" t="s">
        <v>177</v>
      </c>
      <c r="L392" s="31"/>
      <c r="M392" s="142" t="s">
        <v>3</v>
      </c>
      <c r="N392" s="143" t="s">
        <v>41</v>
      </c>
      <c r="O392" s="144">
        <v>0</v>
      </c>
      <c r="P392" s="144">
        <f>O392*H392</f>
        <v>0</v>
      </c>
      <c r="Q392" s="144">
        <v>0</v>
      </c>
      <c r="R392" s="144">
        <f>Q392*H392</f>
        <v>0</v>
      </c>
      <c r="S392" s="144">
        <v>0</v>
      </c>
      <c r="T392" s="145">
        <f>S392*H392</f>
        <v>0</v>
      </c>
      <c r="U392" s="30"/>
      <c r="V392" s="30"/>
      <c r="W392" s="30"/>
      <c r="X392" s="30"/>
      <c r="Y392" s="30"/>
      <c r="Z392" s="30"/>
      <c r="AA392" s="30"/>
      <c r="AB392" s="30"/>
      <c r="AC392" s="30"/>
      <c r="AD392" s="30"/>
      <c r="AE392" s="30"/>
      <c r="AR392" s="146" t="s">
        <v>477</v>
      </c>
      <c r="AT392" s="146" t="s">
        <v>175</v>
      </c>
      <c r="AU392" s="146" t="s">
        <v>79</v>
      </c>
      <c r="AY392" s="18" t="s">
        <v>173</v>
      </c>
      <c r="BE392" s="147">
        <f>IF(N392="základní",J392,0)</f>
        <v>0</v>
      </c>
      <c r="BF392" s="147">
        <f>IF(N392="snížená",J392,0)</f>
        <v>0</v>
      </c>
      <c r="BG392" s="147">
        <f>IF(N392="zákl. přenesená",J392,0)</f>
        <v>0</v>
      </c>
      <c r="BH392" s="147">
        <f>IF(N392="sníž. přenesená",J392,0)</f>
        <v>0</v>
      </c>
      <c r="BI392" s="147">
        <f>IF(N392="nulová",J392,0)</f>
        <v>0</v>
      </c>
      <c r="BJ392" s="18" t="s">
        <v>76</v>
      </c>
      <c r="BK392" s="147">
        <f>ROUND(I392*H392,2)</f>
        <v>0</v>
      </c>
      <c r="BL392" s="18" t="s">
        <v>477</v>
      </c>
      <c r="BM392" s="146" t="s">
        <v>1369</v>
      </c>
    </row>
    <row r="393" spans="1:65" s="12" customFormat="1" ht="22.9" customHeight="1">
      <c r="B393" s="123"/>
      <c r="D393" s="124" t="s">
        <v>69</v>
      </c>
      <c r="E393" s="133" t="s">
        <v>501</v>
      </c>
      <c r="F393" s="133" t="s">
        <v>502</v>
      </c>
      <c r="J393" s="134">
        <f>BK393</f>
        <v>0</v>
      </c>
      <c r="L393" s="123"/>
      <c r="M393" s="127"/>
      <c r="N393" s="128"/>
      <c r="O393" s="128"/>
      <c r="P393" s="129">
        <f>P394</f>
        <v>0</v>
      </c>
      <c r="Q393" s="128"/>
      <c r="R393" s="129">
        <f>R394</f>
        <v>0</v>
      </c>
      <c r="S393" s="128"/>
      <c r="T393" s="130">
        <f>T394</f>
        <v>0</v>
      </c>
      <c r="AR393" s="124" t="s">
        <v>197</v>
      </c>
      <c r="AT393" s="131" t="s">
        <v>69</v>
      </c>
      <c r="AU393" s="131" t="s">
        <v>76</v>
      </c>
      <c r="AY393" s="124" t="s">
        <v>173</v>
      </c>
      <c r="BK393" s="132">
        <f>BK394</f>
        <v>0</v>
      </c>
    </row>
    <row r="394" spans="1:65" s="2" customFormat="1" ht="16.5" customHeight="1">
      <c r="A394" s="30"/>
      <c r="B394" s="135"/>
      <c r="C394" s="136" t="s">
        <v>407</v>
      </c>
      <c r="D394" s="136" t="s">
        <v>175</v>
      </c>
      <c r="E394" s="137" t="s">
        <v>503</v>
      </c>
      <c r="F394" s="138" t="s">
        <v>504</v>
      </c>
      <c r="G394" s="139" t="s">
        <v>476</v>
      </c>
      <c r="H394" s="140">
        <v>1</v>
      </c>
      <c r="I394" s="141"/>
      <c r="J394" s="141">
        <f>ROUND(I394*H394,2)</f>
        <v>0</v>
      </c>
      <c r="K394" s="138" t="s">
        <v>177</v>
      </c>
      <c r="L394" s="31"/>
      <c r="M394" s="142" t="s">
        <v>3</v>
      </c>
      <c r="N394" s="143" t="s">
        <v>41</v>
      </c>
      <c r="O394" s="144">
        <v>0</v>
      </c>
      <c r="P394" s="144">
        <f>O394*H394</f>
        <v>0</v>
      </c>
      <c r="Q394" s="144">
        <v>0</v>
      </c>
      <c r="R394" s="144">
        <f>Q394*H394</f>
        <v>0</v>
      </c>
      <c r="S394" s="144">
        <v>0</v>
      </c>
      <c r="T394" s="145">
        <f>S394*H394</f>
        <v>0</v>
      </c>
      <c r="U394" s="30"/>
      <c r="V394" s="30"/>
      <c r="W394" s="30"/>
      <c r="X394" s="30"/>
      <c r="Y394" s="30"/>
      <c r="Z394" s="30"/>
      <c r="AA394" s="30"/>
      <c r="AB394" s="30"/>
      <c r="AC394" s="30"/>
      <c r="AD394" s="30"/>
      <c r="AE394" s="30"/>
      <c r="AR394" s="146" t="s">
        <v>477</v>
      </c>
      <c r="AT394" s="146" t="s">
        <v>175</v>
      </c>
      <c r="AU394" s="146" t="s">
        <v>79</v>
      </c>
      <c r="AY394" s="18" t="s">
        <v>173</v>
      </c>
      <c r="BE394" s="147">
        <f>IF(N394="základní",J394,0)</f>
        <v>0</v>
      </c>
      <c r="BF394" s="147">
        <f>IF(N394="snížená",J394,0)</f>
        <v>0</v>
      </c>
      <c r="BG394" s="147">
        <f>IF(N394="zákl. přenesená",J394,0)</f>
        <v>0</v>
      </c>
      <c r="BH394" s="147">
        <f>IF(N394="sníž. přenesená",J394,0)</f>
        <v>0</v>
      </c>
      <c r="BI394" s="147">
        <f>IF(N394="nulová",J394,0)</f>
        <v>0</v>
      </c>
      <c r="BJ394" s="18" t="s">
        <v>76</v>
      </c>
      <c r="BK394" s="147">
        <f>ROUND(I394*H394,2)</f>
        <v>0</v>
      </c>
      <c r="BL394" s="18" t="s">
        <v>477</v>
      </c>
      <c r="BM394" s="146" t="s">
        <v>1370</v>
      </c>
    </row>
    <row r="395" spans="1:65" s="12" customFormat="1" ht="22.9" customHeight="1">
      <c r="B395" s="123"/>
      <c r="D395" s="124" t="s">
        <v>69</v>
      </c>
      <c r="E395" s="133" t="s">
        <v>505</v>
      </c>
      <c r="F395" s="133" t="s">
        <v>506</v>
      </c>
      <c r="J395" s="134">
        <f>BK395</f>
        <v>0</v>
      </c>
      <c r="L395" s="123"/>
      <c r="M395" s="127"/>
      <c r="N395" s="128"/>
      <c r="O395" s="128"/>
      <c r="P395" s="129">
        <f>P396</f>
        <v>0</v>
      </c>
      <c r="Q395" s="128"/>
      <c r="R395" s="129">
        <f>R396</f>
        <v>0</v>
      </c>
      <c r="S395" s="128"/>
      <c r="T395" s="130">
        <f>T396</f>
        <v>0</v>
      </c>
      <c r="AR395" s="124" t="s">
        <v>197</v>
      </c>
      <c r="AT395" s="131" t="s">
        <v>69</v>
      </c>
      <c r="AU395" s="131" t="s">
        <v>76</v>
      </c>
      <c r="AY395" s="124" t="s">
        <v>173</v>
      </c>
      <c r="BK395" s="132">
        <f>BK396</f>
        <v>0</v>
      </c>
    </row>
    <row r="396" spans="1:65" s="2" customFormat="1" ht="16.5" customHeight="1">
      <c r="A396" s="30"/>
      <c r="B396" s="135"/>
      <c r="C396" s="136" t="s">
        <v>411</v>
      </c>
      <c r="D396" s="136" t="s">
        <v>175</v>
      </c>
      <c r="E396" s="137" t="s">
        <v>507</v>
      </c>
      <c r="F396" s="138" t="s">
        <v>506</v>
      </c>
      <c r="G396" s="139" t="s">
        <v>476</v>
      </c>
      <c r="H396" s="140">
        <v>1</v>
      </c>
      <c r="I396" s="141"/>
      <c r="J396" s="141">
        <f>ROUND(I396*H396,2)</f>
        <v>0</v>
      </c>
      <c r="K396" s="138" t="s">
        <v>177</v>
      </c>
      <c r="L396" s="31"/>
      <c r="M396" s="181" t="s">
        <v>3</v>
      </c>
      <c r="N396" s="182" t="s">
        <v>41</v>
      </c>
      <c r="O396" s="183">
        <v>0</v>
      </c>
      <c r="P396" s="183">
        <f>O396*H396</f>
        <v>0</v>
      </c>
      <c r="Q396" s="183">
        <v>0</v>
      </c>
      <c r="R396" s="183">
        <f>Q396*H396</f>
        <v>0</v>
      </c>
      <c r="S396" s="183">
        <v>0</v>
      </c>
      <c r="T396" s="184">
        <f>S396*H396</f>
        <v>0</v>
      </c>
      <c r="U396" s="30"/>
      <c r="V396" s="30"/>
      <c r="W396" s="30"/>
      <c r="X396" s="30"/>
      <c r="Y396" s="30"/>
      <c r="Z396" s="30"/>
      <c r="AA396" s="30"/>
      <c r="AB396" s="30"/>
      <c r="AC396" s="30"/>
      <c r="AD396" s="30"/>
      <c r="AE396" s="30"/>
      <c r="AR396" s="146" t="s">
        <v>477</v>
      </c>
      <c r="AT396" s="146" t="s">
        <v>175</v>
      </c>
      <c r="AU396" s="146" t="s">
        <v>79</v>
      </c>
      <c r="AY396" s="18" t="s">
        <v>173</v>
      </c>
      <c r="BE396" s="147">
        <f>IF(N396="základní",J396,0)</f>
        <v>0</v>
      </c>
      <c r="BF396" s="147">
        <f>IF(N396="snížená",J396,0)</f>
        <v>0</v>
      </c>
      <c r="BG396" s="147">
        <f>IF(N396="zákl. přenesená",J396,0)</f>
        <v>0</v>
      </c>
      <c r="BH396" s="147">
        <f>IF(N396="sníž. přenesená",J396,0)</f>
        <v>0</v>
      </c>
      <c r="BI396" s="147">
        <f>IF(N396="nulová",J396,0)</f>
        <v>0</v>
      </c>
      <c r="BJ396" s="18" t="s">
        <v>76</v>
      </c>
      <c r="BK396" s="147">
        <f>ROUND(I396*H396,2)</f>
        <v>0</v>
      </c>
      <c r="BL396" s="18" t="s">
        <v>477</v>
      </c>
      <c r="BM396" s="146" t="s">
        <v>1371</v>
      </c>
    </row>
    <row r="397" spans="1:65" s="2" customFormat="1" ht="6.95" customHeight="1">
      <c r="A397" s="30"/>
      <c r="B397" s="40"/>
      <c r="C397" s="41"/>
      <c r="D397" s="41"/>
      <c r="E397" s="41"/>
      <c r="F397" s="41"/>
      <c r="G397" s="41"/>
      <c r="H397" s="41"/>
      <c r="I397" s="41"/>
      <c r="J397" s="41"/>
      <c r="K397" s="41"/>
      <c r="L397" s="31"/>
      <c r="M397" s="30"/>
      <c r="O397" s="30"/>
      <c r="P397" s="30"/>
      <c r="Q397" s="30"/>
      <c r="R397" s="30"/>
      <c r="S397" s="30"/>
      <c r="T397" s="30"/>
      <c r="U397" s="30"/>
      <c r="V397" s="30"/>
      <c r="W397" s="30"/>
      <c r="X397" s="30"/>
      <c r="Y397" s="30"/>
      <c r="Z397" s="30"/>
      <c r="AA397" s="30"/>
      <c r="AB397" s="30"/>
      <c r="AC397" s="30"/>
      <c r="AD397" s="30"/>
      <c r="AE397" s="30"/>
    </row>
  </sheetData>
  <autoFilter ref="C101:K396"/>
  <mergeCells count="8">
    <mergeCell ref="E92:H92"/>
    <mergeCell ref="E94:H94"/>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91"/>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6"/>
    </row>
    <row r="2" spans="1:46" s="1" customFormat="1" ht="36.950000000000003" customHeight="1">
      <c r="L2" s="286" t="s">
        <v>6</v>
      </c>
      <c r="M2" s="273"/>
      <c r="N2" s="273"/>
      <c r="O2" s="273"/>
      <c r="P2" s="273"/>
      <c r="Q2" s="273"/>
      <c r="R2" s="273"/>
      <c r="S2" s="273"/>
      <c r="T2" s="273"/>
      <c r="U2" s="273"/>
      <c r="V2" s="273"/>
      <c r="AT2" s="18" t="s">
        <v>97</v>
      </c>
    </row>
    <row r="3" spans="1:46" s="1" customFormat="1" ht="6.95" customHeight="1">
      <c r="B3" s="19"/>
      <c r="C3" s="20"/>
      <c r="D3" s="20"/>
      <c r="E3" s="20"/>
      <c r="F3" s="20"/>
      <c r="G3" s="20"/>
      <c r="H3" s="20"/>
      <c r="I3" s="20"/>
      <c r="J3" s="20"/>
      <c r="K3" s="20"/>
      <c r="L3" s="21"/>
      <c r="AT3" s="18" t="s">
        <v>79</v>
      </c>
    </row>
    <row r="4" spans="1:46" s="1" customFormat="1" ht="24.95" customHeight="1">
      <c r="B4" s="21"/>
      <c r="D4" s="22" t="s">
        <v>125</v>
      </c>
      <c r="L4" s="21"/>
      <c r="M4" s="87" t="s">
        <v>11</v>
      </c>
      <c r="AT4" s="18" t="s">
        <v>4</v>
      </c>
    </row>
    <row r="5" spans="1:46" s="1" customFormat="1" ht="6.95" customHeight="1">
      <c r="B5" s="21"/>
      <c r="L5" s="21"/>
    </row>
    <row r="6" spans="1:46" s="1" customFormat="1" ht="12" customHeight="1">
      <c r="B6" s="21"/>
      <c r="D6" s="27" t="s">
        <v>15</v>
      </c>
      <c r="L6" s="21"/>
    </row>
    <row r="7" spans="1:46" s="1" customFormat="1" ht="16.5" customHeight="1">
      <c r="B7" s="21"/>
      <c r="E7" s="296" t="str">
        <f>'Rekapitulace stavby'!K6</f>
        <v>Oprava traťového úseku Hanušovice - Jeseník</v>
      </c>
      <c r="F7" s="297"/>
      <c r="G7" s="297"/>
      <c r="H7" s="297"/>
      <c r="L7" s="21"/>
    </row>
    <row r="8" spans="1:46" s="2" customFormat="1" ht="12" customHeight="1">
      <c r="A8" s="30"/>
      <c r="B8" s="31"/>
      <c r="C8" s="30"/>
      <c r="D8" s="27" t="s">
        <v>126</v>
      </c>
      <c r="E8" s="30"/>
      <c r="F8" s="30"/>
      <c r="G8" s="30"/>
      <c r="H8" s="30"/>
      <c r="I8" s="30"/>
      <c r="J8" s="30"/>
      <c r="K8" s="30"/>
      <c r="L8" s="88"/>
      <c r="S8" s="30"/>
      <c r="T8" s="30"/>
      <c r="U8" s="30"/>
      <c r="V8" s="30"/>
      <c r="W8" s="30"/>
      <c r="X8" s="30"/>
      <c r="Y8" s="30"/>
      <c r="Z8" s="30"/>
      <c r="AA8" s="30"/>
      <c r="AB8" s="30"/>
      <c r="AC8" s="30"/>
      <c r="AD8" s="30"/>
      <c r="AE8" s="30"/>
    </row>
    <row r="9" spans="1:46" s="2" customFormat="1" ht="24.75" customHeight="1">
      <c r="A9" s="30"/>
      <c r="B9" s="31"/>
      <c r="C9" s="30"/>
      <c r="D9" s="30"/>
      <c r="E9" s="267" t="s">
        <v>1372</v>
      </c>
      <c r="F9" s="298"/>
      <c r="G9" s="298"/>
      <c r="H9" s="298"/>
      <c r="I9" s="30"/>
      <c r="J9" s="30"/>
      <c r="K9" s="30"/>
      <c r="L9" s="88"/>
      <c r="S9" s="30"/>
      <c r="T9" s="30"/>
      <c r="U9" s="30"/>
      <c r="V9" s="30"/>
      <c r="W9" s="30"/>
      <c r="X9" s="30"/>
      <c r="Y9" s="30"/>
      <c r="Z9" s="30"/>
      <c r="AA9" s="30"/>
      <c r="AB9" s="30"/>
      <c r="AC9" s="30"/>
      <c r="AD9" s="30"/>
      <c r="AE9" s="30"/>
    </row>
    <row r="10" spans="1:46" s="2" customFormat="1">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c r="A12" s="30"/>
      <c r="B12" s="31"/>
      <c r="C12" s="30"/>
      <c r="D12" s="27" t="s">
        <v>19</v>
      </c>
      <c r="E12" s="30"/>
      <c r="F12" s="25" t="s">
        <v>20</v>
      </c>
      <c r="G12" s="30"/>
      <c r="H12" s="30"/>
      <c r="I12" s="27" t="s">
        <v>21</v>
      </c>
      <c r="J12" s="48" t="str">
        <f>'Rekapitulace stavby'!AN8</f>
        <v>26. 3. 2020</v>
      </c>
      <c r="K12" s="30"/>
      <c r="L12" s="88"/>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c r="A14" s="30"/>
      <c r="B14" s="31"/>
      <c r="C14" s="30"/>
      <c r="D14" s="27" t="s">
        <v>23</v>
      </c>
      <c r="E14" s="30"/>
      <c r="F14" s="30"/>
      <c r="G14" s="30"/>
      <c r="H14" s="30"/>
      <c r="I14" s="27" t="s">
        <v>24</v>
      </c>
      <c r="J14" s="25" t="s">
        <v>3</v>
      </c>
      <c r="K14" s="30"/>
      <c r="L14" s="88"/>
      <c r="S14" s="30"/>
      <c r="T14" s="30"/>
      <c r="U14" s="30"/>
      <c r="V14" s="30"/>
      <c r="W14" s="30"/>
      <c r="X14" s="30"/>
      <c r="Y14" s="30"/>
      <c r="Z14" s="30"/>
      <c r="AA14" s="30"/>
      <c r="AB14" s="30"/>
      <c r="AC14" s="30"/>
      <c r="AD14" s="30"/>
      <c r="AE14" s="30"/>
    </row>
    <row r="15" spans="1:46" s="2" customFormat="1" ht="18" customHeight="1">
      <c r="A15" s="30"/>
      <c r="B15" s="31"/>
      <c r="C15" s="30"/>
      <c r="D15" s="30"/>
      <c r="E15" s="25" t="s">
        <v>25</v>
      </c>
      <c r="F15" s="30"/>
      <c r="G15" s="30"/>
      <c r="H15" s="30"/>
      <c r="I15" s="27" t="s">
        <v>26</v>
      </c>
      <c r="J15" s="25" t="s">
        <v>3</v>
      </c>
      <c r="K15" s="30"/>
      <c r="L15" s="88"/>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c r="A17" s="30"/>
      <c r="B17" s="31"/>
      <c r="C17" s="30"/>
      <c r="D17" s="27" t="s">
        <v>27</v>
      </c>
      <c r="E17" s="30"/>
      <c r="F17" s="30"/>
      <c r="G17" s="30"/>
      <c r="H17" s="30"/>
      <c r="I17" s="27" t="s">
        <v>24</v>
      </c>
      <c r="J17" s="25" t="s">
        <v>3</v>
      </c>
      <c r="K17" s="30"/>
      <c r="L17" s="88"/>
      <c r="S17" s="30"/>
      <c r="T17" s="30"/>
      <c r="U17" s="30"/>
      <c r="V17" s="30"/>
      <c r="W17" s="30"/>
      <c r="X17" s="30"/>
      <c r="Y17" s="30"/>
      <c r="Z17" s="30"/>
      <c r="AA17" s="30"/>
      <c r="AB17" s="30"/>
      <c r="AC17" s="30"/>
      <c r="AD17" s="30"/>
      <c r="AE17" s="30"/>
    </row>
    <row r="18" spans="1:31" s="2" customFormat="1" ht="18" customHeight="1">
      <c r="A18" s="30"/>
      <c r="B18" s="31"/>
      <c r="C18" s="30"/>
      <c r="D18" s="30"/>
      <c r="E18" s="25" t="s">
        <v>28</v>
      </c>
      <c r="F18" s="30"/>
      <c r="G18" s="30"/>
      <c r="H18" s="30"/>
      <c r="I18" s="27" t="s">
        <v>26</v>
      </c>
      <c r="J18" s="25" t="s">
        <v>3</v>
      </c>
      <c r="K18" s="30"/>
      <c r="L18" s="88"/>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c r="A20" s="30"/>
      <c r="B20" s="31"/>
      <c r="C20" s="30"/>
      <c r="D20" s="27" t="s">
        <v>29</v>
      </c>
      <c r="E20" s="30"/>
      <c r="F20" s="30"/>
      <c r="G20" s="30"/>
      <c r="H20" s="30"/>
      <c r="I20" s="27" t="s">
        <v>24</v>
      </c>
      <c r="J20" s="25" t="s">
        <v>3</v>
      </c>
      <c r="K20" s="30"/>
      <c r="L20" s="88"/>
      <c r="S20" s="30"/>
      <c r="T20" s="30"/>
      <c r="U20" s="30"/>
      <c r="V20" s="30"/>
      <c r="W20" s="30"/>
      <c r="X20" s="30"/>
      <c r="Y20" s="30"/>
      <c r="Z20" s="30"/>
      <c r="AA20" s="30"/>
      <c r="AB20" s="30"/>
      <c r="AC20" s="30"/>
      <c r="AD20" s="30"/>
      <c r="AE20" s="30"/>
    </row>
    <row r="21" spans="1:31" s="2" customFormat="1" ht="18" customHeight="1">
      <c r="A21" s="30"/>
      <c r="B21" s="31"/>
      <c r="C21" s="30"/>
      <c r="D21" s="30"/>
      <c r="E21" s="25" t="s">
        <v>1217</v>
      </c>
      <c r="F21" s="30"/>
      <c r="G21" s="30"/>
      <c r="H21" s="30"/>
      <c r="I21" s="27" t="s">
        <v>26</v>
      </c>
      <c r="J21" s="25" t="s">
        <v>3</v>
      </c>
      <c r="K21" s="30"/>
      <c r="L21" s="88"/>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c r="A23" s="30"/>
      <c r="B23" s="31"/>
      <c r="C23" s="30"/>
      <c r="D23" s="27" t="s">
        <v>32</v>
      </c>
      <c r="E23" s="30"/>
      <c r="F23" s="30"/>
      <c r="G23" s="30"/>
      <c r="H23" s="30"/>
      <c r="I23" s="27" t="s">
        <v>24</v>
      </c>
      <c r="J23" s="25" t="s">
        <v>3</v>
      </c>
      <c r="K23" s="30"/>
      <c r="L23" s="88"/>
      <c r="S23" s="30"/>
      <c r="T23" s="30"/>
      <c r="U23" s="30"/>
      <c r="V23" s="30"/>
      <c r="W23" s="30"/>
      <c r="X23" s="30"/>
      <c r="Y23" s="30"/>
      <c r="Z23" s="30"/>
      <c r="AA23" s="30"/>
      <c r="AB23" s="30"/>
      <c r="AC23" s="30"/>
      <c r="AD23" s="30"/>
      <c r="AE23" s="30"/>
    </row>
    <row r="24" spans="1:31" s="2" customFormat="1" ht="18" customHeight="1">
      <c r="A24" s="30"/>
      <c r="B24" s="31"/>
      <c r="C24" s="30"/>
      <c r="D24" s="30"/>
      <c r="E24" s="25" t="s">
        <v>33</v>
      </c>
      <c r="F24" s="30"/>
      <c r="G24" s="30"/>
      <c r="H24" s="30"/>
      <c r="I24" s="27" t="s">
        <v>26</v>
      </c>
      <c r="J24" s="25" t="s">
        <v>3</v>
      </c>
      <c r="K24" s="30"/>
      <c r="L24" s="88"/>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c r="A26" s="30"/>
      <c r="B26" s="31"/>
      <c r="C26" s="30"/>
      <c r="D26" s="27" t="s">
        <v>34</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c r="A27" s="89"/>
      <c r="B27" s="90"/>
      <c r="C27" s="89"/>
      <c r="D27" s="89"/>
      <c r="E27" s="275" t="s">
        <v>3</v>
      </c>
      <c r="F27" s="275"/>
      <c r="G27" s="275"/>
      <c r="H27" s="275"/>
      <c r="I27" s="89"/>
      <c r="J27" s="89"/>
      <c r="K27" s="89"/>
      <c r="L27" s="91"/>
      <c r="S27" s="89"/>
      <c r="T27" s="89"/>
      <c r="U27" s="89"/>
      <c r="V27" s="89"/>
      <c r="W27" s="89"/>
      <c r="X27" s="89"/>
      <c r="Y27" s="89"/>
      <c r="Z27" s="89"/>
      <c r="AA27" s="89"/>
      <c r="AB27" s="89"/>
      <c r="AC27" s="89"/>
      <c r="AD27" s="89"/>
      <c r="AE27" s="89"/>
    </row>
    <row r="28" spans="1:31" s="2" customFormat="1" ht="6.95" customHeight="1">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c r="A30" s="30"/>
      <c r="B30" s="31"/>
      <c r="C30" s="30"/>
      <c r="D30" s="92" t="s">
        <v>36</v>
      </c>
      <c r="E30" s="30"/>
      <c r="F30" s="30"/>
      <c r="G30" s="30"/>
      <c r="H30" s="30"/>
      <c r="I30" s="30"/>
      <c r="J30" s="64">
        <f>ROUND(J98, 2)</f>
        <v>0</v>
      </c>
      <c r="K30" s="30"/>
      <c r="L30" s="88"/>
      <c r="S30" s="30"/>
      <c r="T30" s="30"/>
      <c r="U30" s="30"/>
      <c r="V30" s="30"/>
      <c r="W30" s="30"/>
      <c r="X30" s="30"/>
      <c r="Y30" s="30"/>
      <c r="Z30" s="30"/>
      <c r="AA30" s="30"/>
      <c r="AB30" s="30"/>
      <c r="AC30" s="30"/>
      <c r="AD30" s="30"/>
      <c r="AE30" s="30"/>
    </row>
    <row r="31" spans="1:31" s="2" customFormat="1" ht="6.95" customHeight="1">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c r="A32" s="30"/>
      <c r="B32" s="31"/>
      <c r="C32" s="30"/>
      <c r="D32" s="30"/>
      <c r="E32" s="30"/>
      <c r="F32" s="34" t="s">
        <v>38</v>
      </c>
      <c r="G32" s="30"/>
      <c r="H32" s="30"/>
      <c r="I32" s="34" t="s">
        <v>37</v>
      </c>
      <c r="J32" s="34" t="s">
        <v>39</v>
      </c>
      <c r="K32" s="30"/>
      <c r="L32" s="88"/>
      <c r="S32" s="30"/>
      <c r="T32" s="30"/>
      <c r="U32" s="30"/>
      <c r="V32" s="30"/>
      <c r="W32" s="30"/>
      <c r="X32" s="30"/>
      <c r="Y32" s="30"/>
      <c r="Z32" s="30"/>
      <c r="AA32" s="30"/>
      <c r="AB32" s="30"/>
      <c r="AC32" s="30"/>
      <c r="AD32" s="30"/>
      <c r="AE32" s="30"/>
    </row>
    <row r="33" spans="1:31" s="2" customFormat="1" ht="14.45" customHeight="1">
      <c r="A33" s="30"/>
      <c r="B33" s="31"/>
      <c r="C33" s="30"/>
      <c r="D33" s="93" t="s">
        <v>40</v>
      </c>
      <c r="E33" s="27" t="s">
        <v>41</v>
      </c>
      <c r="F33" s="94">
        <f>ROUND((SUM(BE98:BE190)),  2)</f>
        <v>0</v>
      </c>
      <c r="G33" s="30"/>
      <c r="H33" s="30"/>
      <c r="I33" s="95">
        <v>0.21</v>
      </c>
      <c r="J33" s="94">
        <f>ROUND(((SUM(BE98:BE190))*I33),  2)</f>
        <v>0</v>
      </c>
      <c r="K33" s="30"/>
      <c r="L33" s="88"/>
      <c r="S33" s="30"/>
      <c r="T33" s="30"/>
      <c r="U33" s="30"/>
      <c r="V33" s="30"/>
      <c r="W33" s="30"/>
      <c r="X33" s="30"/>
      <c r="Y33" s="30"/>
      <c r="Z33" s="30"/>
      <c r="AA33" s="30"/>
      <c r="AB33" s="30"/>
      <c r="AC33" s="30"/>
      <c r="AD33" s="30"/>
      <c r="AE33" s="30"/>
    </row>
    <row r="34" spans="1:31" s="2" customFormat="1" ht="14.45" customHeight="1">
      <c r="A34" s="30"/>
      <c r="B34" s="31"/>
      <c r="C34" s="30"/>
      <c r="D34" s="30"/>
      <c r="E34" s="27" t="s">
        <v>42</v>
      </c>
      <c r="F34" s="94">
        <f>ROUND((SUM(BF98:BF190)),  2)</f>
        <v>0</v>
      </c>
      <c r="G34" s="30"/>
      <c r="H34" s="30"/>
      <c r="I34" s="95">
        <v>0.15</v>
      </c>
      <c r="J34" s="94">
        <f>ROUND(((SUM(BF98:BF190))*I34),  2)</f>
        <v>0</v>
      </c>
      <c r="K34" s="30"/>
      <c r="L34" s="88"/>
      <c r="S34" s="30"/>
      <c r="T34" s="30"/>
      <c r="U34" s="30"/>
      <c r="V34" s="30"/>
      <c r="W34" s="30"/>
      <c r="X34" s="30"/>
      <c r="Y34" s="30"/>
      <c r="Z34" s="30"/>
      <c r="AA34" s="30"/>
      <c r="AB34" s="30"/>
      <c r="AC34" s="30"/>
      <c r="AD34" s="30"/>
      <c r="AE34" s="30"/>
    </row>
    <row r="35" spans="1:31" s="2" customFormat="1" ht="14.45" hidden="1" customHeight="1">
      <c r="A35" s="30"/>
      <c r="B35" s="31"/>
      <c r="C35" s="30"/>
      <c r="D35" s="30"/>
      <c r="E35" s="27" t="s">
        <v>43</v>
      </c>
      <c r="F35" s="94">
        <f>ROUND((SUM(BG98:BG190)),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c r="A36" s="30"/>
      <c r="B36" s="31"/>
      <c r="C36" s="30"/>
      <c r="D36" s="30"/>
      <c r="E36" s="27" t="s">
        <v>44</v>
      </c>
      <c r="F36" s="94">
        <f>ROUND((SUM(BH98:BH190)),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c r="A37" s="30"/>
      <c r="B37" s="31"/>
      <c r="C37" s="30"/>
      <c r="D37" s="30"/>
      <c r="E37" s="27" t="s">
        <v>45</v>
      </c>
      <c r="F37" s="94">
        <f>ROUND((SUM(BI98:BI190)),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c r="A39" s="30"/>
      <c r="B39" s="31"/>
      <c r="C39" s="96"/>
      <c r="D39" s="97" t="s">
        <v>46</v>
      </c>
      <c r="E39" s="53"/>
      <c r="F39" s="53"/>
      <c r="G39" s="98" t="s">
        <v>47</v>
      </c>
      <c r="H39" s="99" t="s">
        <v>48</v>
      </c>
      <c r="I39" s="53"/>
      <c r="J39" s="100">
        <f>SUM(J30:J37)</f>
        <v>0</v>
      </c>
      <c r="K39" s="101"/>
      <c r="L39" s="88"/>
      <c r="S39" s="30"/>
      <c r="T39" s="30"/>
      <c r="U39" s="30"/>
      <c r="V39" s="30"/>
      <c r="W39" s="30"/>
      <c r="X39" s="30"/>
      <c r="Y39" s="30"/>
      <c r="Z39" s="30"/>
      <c r="AA39" s="30"/>
      <c r="AB39" s="30"/>
      <c r="AC39" s="30"/>
      <c r="AD39" s="30"/>
      <c r="AE39" s="30"/>
    </row>
    <row r="40" spans="1:31" s="2" customFormat="1" ht="14.45" customHeight="1">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c r="A45" s="30"/>
      <c r="B45" s="31"/>
      <c r="C45" s="22" t="s">
        <v>130</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c r="A48" s="30"/>
      <c r="B48" s="31"/>
      <c r="C48" s="30"/>
      <c r="D48" s="30"/>
      <c r="E48" s="296" t="str">
        <f>E7</f>
        <v>Oprava traťového úseku Hanušovice - Jeseník</v>
      </c>
      <c r="F48" s="297"/>
      <c r="G48" s="297"/>
      <c r="H48" s="297"/>
      <c r="I48" s="30"/>
      <c r="J48" s="30"/>
      <c r="K48" s="30"/>
      <c r="L48" s="88"/>
      <c r="S48" s="30"/>
      <c r="T48" s="30"/>
      <c r="U48" s="30"/>
      <c r="V48" s="30"/>
      <c r="W48" s="30"/>
      <c r="X48" s="30"/>
      <c r="Y48" s="30"/>
      <c r="Z48" s="30"/>
      <c r="AA48" s="30"/>
      <c r="AB48" s="30"/>
      <c r="AC48" s="30"/>
      <c r="AD48" s="30"/>
      <c r="AE48" s="30"/>
    </row>
    <row r="49" spans="1:47" s="2" customFormat="1" ht="12" customHeight="1">
      <c r="A49" s="30"/>
      <c r="B49" s="31"/>
      <c r="C49" s="27" t="s">
        <v>126</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24.75" customHeight="1">
      <c r="A50" s="30"/>
      <c r="B50" s="31"/>
      <c r="C50" s="30"/>
      <c r="D50" s="30"/>
      <c r="E50" s="267" t="str">
        <f>E9</f>
        <v>SO 04-19-07 - Hanušovice - Jindřichov na Moravě, žel. propustek v ev. km 3,833</v>
      </c>
      <c r="F50" s="298"/>
      <c r="G50" s="298"/>
      <c r="H50" s="298"/>
      <c r="I50" s="30"/>
      <c r="J50" s="30"/>
      <c r="K50" s="30"/>
      <c r="L50" s="88"/>
      <c r="S50" s="30"/>
      <c r="T50" s="30"/>
      <c r="U50" s="30"/>
      <c r="V50" s="30"/>
      <c r="W50" s="30"/>
      <c r="X50" s="30"/>
      <c r="Y50" s="30"/>
      <c r="Z50" s="30"/>
      <c r="AA50" s="30"/>
      <c r="AB50" s="30"/>
      <c r="AC50" s="30"/>
      <c r="AD50" s="30"/>
      <c r="AE50" s="30"/>
    </row>
    <row r="51" spans="1:47" s="2" customFormat="1" ht="6.95" customHeight="1">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c r="A52" s="30"/>
      <c r="B52" s="31"/>
      <c r="C52" s="27" t="s">
        <v>19</v>
      </c>
      <c r="D52" s="30"/>
      <c r="E52" s="30"/>
      <c r="F52" s="25" t="str">
        <f>F12</f>
        <v>Olomouc</v>
      </c>
      <c r="G52" s="30"/>
      <c r="H52" s="30"/>
      <c r="I52" s="27" t="s">
        <v>21</v>
      </c>
      <c r="J52" s="48" t="str">
        <f>IF(J12="","",J12)</f>
        <v>26. 3. 2020</v>
      </c>
      <c r="K52" s="30"/>
      <c r="L52" s="88"/>
      <c r="S52" s="30"/>
      <c r="T52" s="30"/>
      <c r="U52" s="30"/>
      <c r="V52" s="30"/>
      <c r="W52" s="30"/>
      <c r="X52" s="30"/>
      <c r="Y52" s="30"/>
      <c r="Z52" s="30"/>
      <c r="AA52" s="30"/>
      <c r="AB52" s="30"/>
      <c r="AC52" s="30"/>
      <c r="AD52" s="30"/>
      <c r="AE52" s="30"/>
    </row>
    <row r="53" spans="1:47" s="2" customFormat="1" ht="6.95" customHeight="1">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c r="A54" s="30"/>
      <c r="B54" s="31"/>
      <c r="C54" s="27" t="s">
        <v>23</v>
      </c>
      <c r="D54" s="30"/>
      <c r="E54" s="30"/>
      <c r="F54" s="25" t="str">
        <f>E15</f>
        <v>Správa železnic, státní organizace</v>
      </c>
      <c r="G54" s="30"/>
      <c r="H54" s="30"/>
      <c r="I54" s="27" t="s">
        <v>29</v>
      </c>
      <c r="J54" s="28" t="str">
        <f>E21</f>
        <v>Ing. Jan Londa</v>
      </c>
      <c r="K54" s="30"/>
      <c r="L54" s="88"/>
      <c r="S54" s="30"/>
      <c r="T54" s="30"/>
      <c r="U54" s="30"/>
      <c r="V54" s="30"/>
      <c r="W54" s="30"/>
      <c r="X54" s="30"/>
      <c r="Y54" s="30"/>
      <c r="Z54" s="30"/>
      <c r="AA54" s="30"/>
      <c r="AB54" s="30"/>
      <c r="AC54" s="30"/>
      <c r="AD54" s="30"/>
      <c r="AE54" s="30"/>
    </row>
    <row r="55" spans="1:47" s="2" customFormat="1" ht="25.7" customHeight="1">
      <c r="A55" s="30"/>
      <c r="B55" s="31"/>
      <c r="C55" s="27" t="s">
        <v>27</v>
      </c>
      <c r="D55" s="30"/>
      <c r="E55" s="30"/>
      <c r="F55" s="25" t="str">
        <f>IF(E18="","",E18)</f>
        <v>Moravia Consult Olomouc a.s.</v>
      </c>
      <c r="G55" s="30"/>
      <c r="H55" s="30"/>
      <c r="I55" s="27" t="s">
        <v>32</v>
      </c>
      <c r="J55" s="28" t="str">
        <f>E24</f>
        <v>Ing. et Ing. Ondřej Suk</v>
      </c>
      <c r="K55" s="30"/>
      <c r="L55" s="88"/>
      <c r="S55" s="30"/>
      <c r="T55" s="30"/>
      <c r="U55" s="30"/>
      <c r="V55" s="30"/>
      <c r="W55" s="30"/>
      <c r="X55" s="30"/>
      <c r="Y55" s="30"/>
      <c r="Z55" s="30"/>
      <c r="AA55" s="30"/>
      <c r="AB55" s="30"/>
      <c r="AC55" s="30"/>
      <c r="AD55" s="30"/>
      <c r="AE55" s="30"/>
    </row>
    <row r="56" spans="1:47" s="2" customFormat="1" ht="10.35" customHeight="1">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c r="A57" s="30"/>
      <c r="B57" s="31"/>
      <c r="C57" s="102" t="s">
        <v>131</v>
      </c>
      <c r="D57" s="96"/>
      <c r="E57" s="96"/>
      <c r="F57" s="96"/>
      <c r="G57" s="96"/>
      <c r="H57" s="96"/>
      <c r="I57" s="96"/>
      <c r="J57" s="103" t="s">
        <v>132</v>
      </c>
      <c r="K57" s="96"/>
      <c r="L57" s="88"/>
      <c r="S57" s="30"/>
      <c r="T57" s="30"/>
      <c r="U57" s="30"/>
      <c r="V57" s="30"/>
      <c r="W57" s="30"/>
      <c r="X57" s="30"/>
      <c r="Y57" s="30"/>
      <c r="Z57" s="30"/>
      <c r="AA57" s="30"/>
      <c r="AB57" s="30"/>
      <c r="AC57" s="30"/>
      <c r="AD57" s="30"/>
      <c r="AE57" s="30"/>
    </row>
    <row r="58" spans="1:47" s="2" customFormat="1" ht="10.35" customHeight="1">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c r="A59" s="30"/>
      <c r="B59" s="31"/>
      <c r="C59" s="104" t="s">
        <v>68</v>
      </c>
      <c r="D59" s="30"/>
      <c r="E59" s="30"/>
      <c r="F59" s="30"/>
      <c r="G59" s="30"/>
      <c r="H59" s="30"/>
      <c r="I59" s="30"/>
      <c r="J59" s="64">
        <f>J98</f>
        <v>0</v>
      </c>
      <c r="K59" s="30"/>
      <c r="L59" s="88"/>
      <c r="S59" s="30"/>
      <c r="T59" s="30"/>
      <c r="U59" s="30"/>
      <c r="V59" s="30"/>
      <c r="W59" s="30"/>
      <c r="X59" s="30"/>
      <c r="Y59" s="30"/>
      <c r="Z59" s="30"/>
      <c r="AA59" s="30"/>
      <c r="AB59" s="30"/>
      <c r="AC59" s="30"/>
      <c r="AD59" s="30"/>
      <c r="AE59" s="30"/>
      <c r="AU59" s="18" t="s">
        <v>133</v>
      </c>
    </row>
    <row r="60" spans="1:47" s="9" customFormat="1" ht="24.95" customHeight="1">
      <c r="B60" s="105"/>
      <c r="D60" s="106" t="s">
        <v>134</v>
      </c>
      <c r="E60" s="107"/>
      <c r="F60" s="107"/>
      <c r="G60" s="107"/>
      <c r="H60" s="107"/>
      <c r="I60" s="107"/>
      <c r="J60" s="108">
        <f>J99</f>
        <v>0</v>
      </c>
      <c r="L60" s="105"/>
    </row>
    <row r="61" spans="1:47" s="10" customFormat="1" ht="19.899999999999999" customHeight="1">
      <c r="B61" s="109"/>
      <c r="D61" s="110" t="s">
        <v>135</v>
      </c>
      <c r="E61" s="111"/>
      <c r="F61" s="111"/>
      <c r="G61" s="111"/>
      <c r="H61" s="111"/>
      <c r="I61" s="111"/>
      <c r="J61" s="112">
        <f>J100</f>
        <v>0</v>
      </c>
      <c r="L61" s="109"/>
    </row>
    <row r="62" spans="1:47" s="10" customFormat="1" ht="19.899999999999999" customHeight="1">
      <c r="B62" s="109"/>
      <c r="D62" s="110" t="s">
        <v>137</v>
      </c>
      <c r="E62" s="111"/>
      <c r="F62" s="111"/>
      <c r="G62" s="111"/>
      <c r="H62" s="111"/>
      <c r="I62" s="111"/>
      <c r="J62" s="112">
        <f>J120</f>
        <v>0</v>
      </c>
      <c r="L62" s="109"/>
    </row>
    <row r="63" spans="1:47" s="10" customFormat="1" ht="19.899999999999999" customHeight="1">
      <c r="B63" s="109"/>
      <c r="D63" s="110" t="s">
        <v>140</v>
      </c>
      <c r="E63" s="111"/>
      <c r="F63" s="111"/>
      <c r="G63" s="111"/>
      <c r="H63" s="111"/>
      <c r="I63" s="111"/>
      <c r="J63" s="112">
        <f>J138</f>
        <v>0</v>
      </c>
      <c r="L63" s="109"/>
    </row>
    <row r="64" spans="1:47" s="10" customFormat="1" ht="19.899999999999999" customHeight="1">
      <c r="B64" s="109"/>
      <c r="D64" s="110" t="s">
        <v>142</v>
      </c>
      <c r="E64" s="111"/>
      <c r="F64" s="111"/>
      <c r="G64" s="111"/>
      <c r="H64" s="111"/>
      <c r="I64" s="111"/>
      <c r="J64" s="112">
        <f>J142</f>
        <v>0</v>
      </c>
      <c r="L64" s="109"/>
    </row>
    <row r="65" spans="1:31" s="10" customFormat="1" ht="19.899999999999999" customHeight="1">
      <c r="B65" s="109"/>
      <c r="D65" s="110" t="s">
        <v>143</v>
      </c>
      <c r="E65" s="111"/>
      <c r="F65" s="111"/>
      <c r="G65" s="111"/>
      <c r="H65" s="111"/>
      <c r="I65" s="111"/>
      <c r="J65" s="112">
        <f>J154</f>
        <v>0</v>
      </c>
      <c r="L65" s="109"/>
    </row>
    <row r="66" spans="1:31" s="10" customFormat="1" ht="19.899999999999999" customHeight="1">
      <c r="B66" s="109"/>
      <c r="D66" s="110" t="s">
        <v>144</v>
      </c>
      <c r="E66" s="111"/>
      <c r="F66" s="111"/>
      <c r="G66" s="111"/>
      <c r="H66" s="111"/>
      <c r="I66" s="111"/>
      <c r="J66" s="112">
        <f>J161</f>
        <v>0</v>
      </c>
      <c r="L66" s="109"/>
    </row>
    <row r="67" spans="1:31" s="9" customFormat="1" ht="24.95" customHeight="1">
      <c r="B67" s="105"/>
      <c r="D67" s="106" t="s">
        <v>145</v>
      </c>
      <c r="E67" s="107"/>
      <c r="F67" s="107"/>
      <c r="G67" s="107"/>
      <c r="H67" s="107"/>
      <c r="I67" s="107"/>
      <c r="J67" s="108">
        <f>J164</f>
        <v>0</v>
      </c>
      <c r="L67" s="105"/>
    </row>
    <row r="68" spans="1:31" s="10" customFormat="1" ht="19.899999999999999" customHeight="1">
      <c r="B68" s="109"/>
      <c r="D68" s="110" t="s">
        <v>146</v>
      </c>
      <c r="E68" s="111"/>
      <c r="F68" s="111"/>
      <c r="G68" s="111"/>
      <c r="H68" s="111"/>
      <c r="I68" s="111"/>
      <c r="J68" s="112">
        <f>J165</f>
        <v>0</v>
      </c>
      <c r="L68" s="109"/>
    </row>
    <row r="69" spans="1:31" s="9" customFormat="1" ht="24.95" customHeight="1">
      <c r="B69" s="105"/>
      <c r="D69" s="106" t="s">
        <v>148</v>
      </c>
      <c r="E69" s="107"/>
      <c r="F69" s="107"/>
      <c r="G69" s="107"/>
      <c r="H69" s="107"/>
      <c r="I69" s="107"/>
      <c r="J69" s="108">
        <f>J172</f>
        <v>0</v>
      </c>
      <c r="L69" s="105"/>
    </row>
    <row r="70" spans="1:31" s="10" customFormat="1" ht="19.899999999999999" customHeight="1">
      <c r="B70" s="109"/>
      <c r="D70" s="110" t="s">
        <v>149</v>
      </c>
      <c r="E70" s="111"/>
      <c r="F70" s="111"/>
      <c r="G70" s="111"/>
      <c r="H70" s="111"/>
      <c r="I70" s="111"/>
      <c r="J70" s="112">
        <f>J173</f>
        <v>0</v>
      </c>
      <c r="L70" s="109"/>
    </row>
    <row r="71" spans="1:31" s="10" customFormat="1" ht="19.899999999999999" customHeight="1">
      <c r="B71" s="109"/>
      <c r="D71" s="110" t="s">
        <v>150</v>
      </c>
      <c r="E71" s="111"/>
      <c r="F71" s="111"/>
      <c r="G71" s="111"/>
      <c r="H71" s="111"/>
      <c r="I71" s="111"/>
      <c r="J71" s="112">
        <f>J175</f>
        <v>0</v>
      </c>
      <c r="L71" s="109"/>
    </row>
    <row r="72" spans="1:31" s="10" customFormat="1" ht="19.899999999999999" customHeight="1">
      <c r="B72" s="109"/>
      <c r="D72" s="110" t="s">
        <v>151</v>
      </c>
      <c r="E72" s="111"/>
      <c r="F72" s="111"/>
      <c r="G72" s="111"/>
      <c r="H72" s="111"/>
      <c r="I72" s="111"/>
      <c r="J72" s="112">
        <f>J177</f>
        <v>0</v>
      </c>
      <c r="L72" s="109"/>
    </row>
    <row r="73" spans="1:31" s="10" customFormat="1" ht="19.899999999999999" customHeight="1">
      <c r="B73" s="109"/>
      <c r="D73" s="110" t="s">
        <v>152</v>
      </c>
      <c r="E73" s="111"/>
      <c r="F73" s="111"/>
      <c r="G73" s="111"/>
      <c r="H73" s="111"/>
      <c r="I73" s="111"/>
      <c r="J73" s="112">
        <f>J179</f>
        <v>0</v>
      </c>
      <c r="L73" s="109"/>
    </row>
    <row r="74" spans="1:31" s="10" customFormat="1" ht="19.899999999999999" customHeight="1">
      <c r="B74" s="109"/>
      <c r="D74" s="110" t="s">
        <v>153</v>
      </c>
      <c r="E74" s="111"/>
      <c r="F74" s="111"/>
      <c r="G74" s="111"/>
      <c r="H74" s="111"/>
      <c r="I74" s="111"/>
      <c r="J74" s="112">
        <f>J181</f>
        <v>0</v>
      </c>
      <c r="L74" s="109"/>
    </row>
    <row r="75" spans="1:31" s="10" customFormat="1" ht="19.899999999999999" customHeight="1">
      <c r="B75" s="109"/>
      <c r="D75" s="110" t="s">
        <v>154</v>
      </c>
      <c r="E75" s="111"/>
      <c r="F75" s="111"/>
      <c r="G75" s="111"/>
      <c r="H75" s="111"/>
      <c r="I75" s="111"/>
      <c r="J75" s="112">
        <f>J183</f>
        <v>0</v>
      </c>
      <c r="L75" s="109"/>
    </row>
    <row r="76" spans="1:31" s="10" customFormat="1" ht="19.899999999999999" customHeight="1">
      <c r="B76" s="109"/>
      <c r="D76" s="110" t="s">
        <v>155</v>
      </c>
      <c r="E76" s="111"/>
      <c r="F76" s="111"/>
      <c r="G76" s="111"/>
      <c r="H76" s="111"/>
      <c r="I76" s="111"/>
      <c r="J76" s="112">
        <f>J185</f>
        <v>0</v>
      </c>
      <c r="L76" s="109"/>
    </row>
    <row r="77" spans="1:31" s="10" customFormat="1" ht="19.899999999999999" customHeight="1">
      <c r="B77" s="109"/>
      <c r="D77" s="110" t="s">
        <v>156</v>
      </c>
      <c r="E77" s="111"/>
      <c r="F77" s="111"/>
      <c r="G77" s="111"/>
      <c r="H77" s="111"/>
      <c r="I77" s="111"/>
      <c r="J77" s="112">
        <f>J187</f>
        <v>0</v>
      </c>
      <c r="L77" s="109"/>
    </row>
    <row r="78" spans="1:31" s="10" customFormat="1" ht="19.899999999999999" customHeight="1">
      <c r="B78" s="109"/>
      <c r="D78" s="110" t="s">
        <v>157</v>
      </c>
      <c r="E78" s="111"/>
      <c r="F78" s="111"/>
      <c r="G78" s="111"/>
      <c r="H78" s="111"/>
      <c r="I78" s="111"/>
      <c r="J78" s="112">
        <f>J189</f>
        <v>0</v>
      </c>
      <c r="L78" s="109"/>
    </row>
    <row r="79" spans="1:31" s="2" customFormat="1" ht="21.75" customHeight="1">
      <c r="A79" s="30"/>
      <c r="B79" s="31"/>
      <c r="C79" s="30"/>
      <c r="D79" s="30"/>
      <c r="E79" s="30"/>
      <c r="F79" s="30"/>
      <c r="G79" s="30"/>
      <c r="H79" s="30"/>
      <c r="I79" s="30"/>
      <c r="J79" s="30"/>
      <c r="K79" s="30"/>
      <c r="L79" s="88"/>
      <c r="S79" s="30"/>
      <c r="T79" s="30"/>
      <c r="U79" s="30"/>
      <c r="V79" s="30"/>
      <c r="W79" s="30"/>
      <c r="X79" s="30"/>
      <c r="Y79" s="30"/>
      <c r="Z79" s="30"/>
      <c r="AA79" s="30"/>
      <c r="AB79" s="30"/>
      <c r="AC79" s="30"/>
      <c r="AD79" s="30"/>
      <c r="AE79" s="30"/>
    </row>
    <row r="80" spans="1:31" s="2" customFormat="1" ht="6.95" customHeight="1">
      <c r="A80" s="30"/>
      <c r="B80" s="40"/>
      <c r="C80" s="41"/>
      <c r="D80" s="41"/>
      <c r="E80" s="41"/>
      <c r="F80" s="41"/>
      <c r="G80" s="41"/>
      <c r="H80" s="41"/>
      <c r="I80" s="41"/>
      <c r="J80" s="41"/>
      <c r="K80" s="41"/>
      <c r="L80" s="88"/>
      <c r="S80" s="30"/>
      <c r="T80" s="30"/>
      <c r="U80" s="30"/>
      <c r="V80" s="30"/>
      <c r="W80" s="30"/>
      <c r="X80" s="30"/>
      <c r="Y80" s="30"/>
      <c r="Z80" s="30"/>
      <c r="AA80" s="30"/>
      <c r="AB80" s="30"/>
      <c r="AC80" s="30"/>
      <c r="AD80" s="30"/>
      <c r="AE80" s="30"/>
    </row>
    <row r="84" spans="1:31" s="2" customFormat="1" ht="6.95" customHeight="1">
      <c r="A84" s="30"/>
      <c r="B84" s="42"/>
      <c r="C84" s="43"/>
      <c r="D84" s="43"/>
      <c r="E84" s="43"/>
      <c r="F84" s="43"/>
      <c r="G84" s="43"/>
      <c r="H84" s="43"/>
      <c r="I84" s="43"/>
      <c r="J84" s="43"/>
      <c r="K84" s="43"/>
      <c r="L84" s="88"/>
      <c r="S84" s="30"/>
      <c r="T84" s="30"/>
      <c r="U84" s="30"/>
      <c r="V84" s="30"/>
      <c r="W84" s="30"/>
      <c r="X84" s="30"/>
      <c r="Y84" s="30"/>
      <c r="Z84" s="30"/>
      <c r="AA84" s="30"/>
      <c r="AB84" s="30"/>
      <c r="AC84" s="30"/>
      <c r="AD84" s="30"/>
      <c r="AE84" s="30"/>
    </row>
    <row r="85" spans="1:31" s="2" customFormat="1" ht="24.95" customHeight="1">
      <c r="A85" s="30"/>
      <c r="B85" s="31"/>
      <c r="C85" s="22" t="s">
        <v>158</v>
      </c>
      <c r="D85" s="30"/>
      <c r="E85" s="30"/>
      <c r="F85" s="30"/>
      <c r="G85" s="30"/>
      <c r="H85" s="30"/>
      <c r="I85" s="30"/>
      <c r="J85" s="30"/>
      <c r="K85" s="30"/>
      <c r="L85" s="88"/>
      <c r="S85" s="30"/>
      <c r="T85" s="30"/>
      <c r="U85" s="30"/>
      <c r="V85" s="30"/>
      <c r="W85" s="30"/>
      <c r="X85" s="30"/>
      <c r="Y85" s="30"/>
      <c r="Z85" s="30"/>
      <c r="AA85" s="30"/>
      <c r="AB85" s="30"/>
      <c r="AC85" s="30"/>
      <c r="AD85" s="30"/>
      <c r="AE85" s="30"/>
    </row>
    <row r="86" spans="1:31" s="2" customFormat="1" ht="6.95" customHeight="1">
      <c r="A86" s="30"/>
      <c r="B86" s="31"/>
      <c r="C86" s="30"/>
      <c r="D86" s="30"/>
      <c r="E86" s="30"/>
      <c r="F86" s="30"/>
      <c r="G86" s="30"/>
      <c r="H86" s="30"/>
      <c r="I86" s="30"/>
      <c r="J86" s="30"/>
      <c r="K86" s="30"/>
      <c r="L86" s="88"/>
      <c r="S86" s="30"/>
      <c r="T86" s="30"/>
      <c r="U86" s="30"/>
      <c r="V86" s="30"/>
      <c r="W86" s="30"/>
      <c r="X86" s="30"/>
      <c r="Y86" s="30"/>
      <c r="Z86" s="30"/>
      <c r="AA86" s="30"/>
      <c r="AB86" s="30"/>
      <c r="AC86" s="30"/>
      <c r="AD86" s="30"/>
      <c r="AE86" s="30"/>
    </row>
    <row r="87" spans="1:31" s="2" customFormat="1" ht="12" customHeight="1">
      <c r="A87" s="30"/>
      <c r="B87" s="31"/>
      <c r="C87" s="27" t="s">
        <v>15</v>
      </c>
      <c r="D87" s="30"/>
      <c r="E87" s="30"/>
      <c r="F87" s="30"/>
      <c r="G87" s="30"/>
      <c r="H87" s="30"/>
      <c r="I87" s="30"/>
      <c r="J87" s="30"/>
      <c r="K87" s="30"/>
      <c r="L87" s="88"/>
      <c r="S87" s="30"/>
      <c r="T87" s="30"/>
      <c r="U87" s="30"/>
      <c r="V87" s="30"/>
      <c r="W87" s="30"/>
      <c r="X87" s="30"/>
      <c r="Y87" s="30"/>
      <c r="Z87" s="30"/>
      <c r="AA87" s="30"/>
      <c r="AB87" s="30"/>
      <c r="AC87" s="30"/>
      <c r="AD87" s="30"/>
      <c r="AE87" s="30"/>
    </row>
    <row r="88" spans="1:31" s="2" customFormat="1" ht="16.5" customHeight="1">
      <c r="A88" s="30"/>
      <c r="B88" s="31"/>
      <c r="C88" s="30"/>
      <c r="D88" s="30"/>
      <c r="E88" s="296" t="str">
        <f>E7</f>
        <v>Oprava traťového úseku Hanušovice - Jeseník</v>
      </c>
      <c r="F88" s="297"/>
      <c r="G88" s="297"/>
      <c r="H88" s="297"/>
      <c r="I88" s="30"/>
      <c r="J88" s="30"/>
      <c r="K88" s="30"/>
      <c r="L88" s="88"/>
      <c r="S88" s="30"/>
      <c r="T88" s="30"/>
      <c r="U88" s="30"/>
      <c r="V88" s="30"/>
      <c r="W88" s="30"/>
      <c r="X88" s="30"/>
      <c r="Y88" s="30"/>
      <c r="Z88" s="30"/>
      <c r="AA88" s="30"/>
      <c r="AB88" s="30"/>
      <c r="AC88" s="30"/>
      <c r="AD88" s="30"/>
      <c r="AE88" s="30"/>
    </row>
    <row r="89" spans="1:31" s="2" customFormat="1" ht="12" customHeight="1">
      <c r="A89" s="30"/>
      <c r="B89" s="31"/>
      <c r="C89" s="27" t="s">
        <v>126</v>
      </c>
      <c r="D89" s="30"/>
      <c r="E89" s="30"/>
      <c r="F89" s="30"/>
      <c r="G89" s="30"/>
      <c r="H89" s="30"/>
      <c r="I89" s="30"/>
      <c r="J89" s="30"/>
      <c r="K89" s="30"/>
      <c r="L89" s="88"/>
      <c r="S89" s="30"/>
      <c r="T89" s="30"/>
      <c r="U89" s="30"/>
      <c r="V89" s="30"/>
      <c r="W89" s="30"/>
      <c r="X89" s="30"/>
      <c r="Y89" s="30"/>
      <c r="Z89" s="30"/>
      <c r="AA89" s="30"/>
      <c r="AB89" s="30"/>
      <c r="AC89" s="30"/>
      <c r="AD89" s="30"/>
      <c r="AE89" s="30"/>
    </row>
    <row r="90" spans="1:31" s="2" customFormat="1" ht="24.75" customHeight="1">
      <c r="A90" s="30"/>
      <c r="B90" s="31"/>
      <c r="C90" s="30"/>
      <c r="D90" s="30"/>
      <c r="E90" s="267" t="str">
        <f>E9</f>
        <v>SO 04-19-07 - Hanušovice - Jindřichov na Moravě, žel. propustek v ev. km 3,833</v>
      </c>
      <c r="F90" s="298"/>
      <c r="G90" s="298"/>
      <c r="H90" s="298"/>
      <c r="I90" s="30"/>
      <c r="J90" s="30"/>
      <c r="K90" s="30"/>
      <c r="L90" s="88"/>
      <c r="S90" s="30"/>
      <c r="T90" s="30"/>
      <c r="U90" s="30"/>
      <c r="V90" s="30"/>
      <c r="W90" s="30"/>
      <c r="X90" s="30"/>
      <c r="Y90" s="30"/>
      <c r="Z90" s="30"/>
      <c r="AA90" s="30"/>
      <c r="AB90" s="30"/>
      <c r="AC90" s="30"/>
      <c r="AD90" s="30"/>
      <c r="AE90" s="30"/>
    </row>
    <row r="91" spans="1:31" s="2" customFormat="1" ht="6.95" customHeight="1">
      <c r="A91" s="30"/>
      <c r="B91" s="31"/>
      <c r="C91" s="30"/>
      <c r="D91" s="30"/>
      <c r="E91" s="30"/>
      <c r="F91" s="30"/>
      <c r="G91" s="30"/>
      <c r="H91" s="30"/>
      <c r="I91" s="30"/>
      <c r="J91" s="30"/>
      <c r="K91" s="30"/>
      <c r="L91" s="88"/>
      <c r="S91" s="30"/>
      <c r="T91" s="30"/>
      <c r="U91" s="30"/>
      <c r="V91" s="30"/>
      <c r="W91" s="30"/>
      <c r="X91" s="30"/>
      <c r="Y91" s="30"/>
      <c r="Z91" s="30"/>
      <c r="AA91" s="30"/>
      <c r="AB91" s="30"/>
      <c r="AC91" s="30"/>
      <c r="AD91" s="30"/>
      <c r="AE91" s="30"/>
    </row>
    <row r="92" spans="1:31" s="2" customFormat="1" ht="12" customHeight="1">
      <c r="A92" s="30"/>
      <c r="B92" s="31"/>
      <c r="C92" s="27" t="s">
        <v>19</v>
      </c>
      <c r="D92" s="30"/>
      <c r="E92" s="30"/>
      <c r="F92" s="25" t="str">
        <f>F12</f>
        <v>Olomouc</v>
      </c>
      <c r="G92" s="30"/>
      <c r="H92" s="30"/>
      <c r="I92" s="27" t="s">
        <v>21</v>
      </c>
      <c r="J92" s="48" t="str">
        <f>IF(J12="","",J12)</f>
        <v>26. 3. 2020</v>
      </c>
      <c r="K92" s="30"/>
      <c r="L92" s="88"/>
      <c r="S92" s="30"/>
      <c r="T92" s="30"/>
      <c r="U92" s="30"/>
      <c r="V92" s="30"/>
      <c r="W92" s="30"/>
      <c r="X92" s="30"/>
      <c r="Y92" s="30"/>
      <c r="Z92" s="30"/>
      <c r="AA92" s="30"/>
      <c r="AB92" s="30"/>
      <c r="AC92" s="30"/>
      <c r="AD92" s="30"/>
      <c r="AE92" s="30"/>
    </row>
    <row r="93" spans="1:31" s="2" customFormat="1" ht="6.95" customHeight="1">
      <c r="A93" s="30"/>
      <c r="B93" s="31"/>
      <c r="C93" s="30"/>
      <c r="D93" s="30"/>
      <c r="E93" s="30"/>
      <c r="F93" s="30"/>
      <c r="G93" s="30"/>
      <c r="H93" s="30"/>
      <c r="I93" s="30"/>
      <c r="J93" s="30"/>
      <c r="K93" s="30"/>
      <c r="L93" s="88"/>
      <c r="S93" s="30"/>
      <c r="T93" s="30"/>
      <c r="U93" s="30"/>
      <c r="V93" s="30"/>
      <c r="W93" s="30"/>
      <c r="X93" s="30"/>
      <c r="Y93" s="30"/>
      <c r="Z93" s="30"/>
      <c r="AA93" s="30"/>
      <c r="AB93" s="30"/>
      <c r="AC93" s="30"/>
      <c r="AD93" s="30"/>
      <c r="AE93" s="30"/>
    </row>
    <row r="94" spans="1:31" s="2" customFormat="1" ht="15.2" customHeight="1">
      <c r="A94" s="30"/>
      <c r="B94" s="31"/>
      <c r="C94" s="27" t="s">
        <v>23</v>
      </c>
      <c r="D94" s="30"/>
      <c r="E94" s="30"/>
      <c r="F94" s="25" t="str">
        <f>E15</f>
        <v>Správa železnic, státní organizace</v>
      </c>
      <c r="G94" s="30"/>
      <c r="H94" s="30"/>
      <c r="I94" s="27" t="s">
        <v>29</v>
      </c>
      <c r="J94" s="28" t="str">
        <f>E21</f>
        <v>Ing. Jan Londa</v>
      </c>
      <c r="K94" s="30"/>
      <c r="L94" s="88"/>
      <c r="S94" s="30"/>
      <c r="T94" s="30"/>
      <c r="U94" s="30"/>
      <c r="V94" s="30"/>
      <c r="W94" s="30"/>
      <c r="X94" s="30"/>
      <c r="Y94" s="30"/>
      <c r="Z94" s="30"/>
      <c r="AA94" s="30"/>
      <c r="AB94" s="30"/>
      <c r="AC94" s="30"/>
      <c r="AD94" s="30"/>
      <c r="AE94" s="30"/>
    </row>
    <row r="95" spans="1:31" s="2" customFormat="1" ht="25.7" customHeight="1">
      <c r="A95" s="30"/>
      <c r="B95" s="31"/>
      <c r="C95" s="27" t="s">
        <v>27</v>
      </c>
      <c r="D95" s="30"/>
      <c r="E95" s="30"/>
      <c r="F95" s="25" t="str">
        <f>IF(E18="","",E18)</f>
        <v>Moravia Consult Olomouc a.s.</v>
      </c>
      <c r="G95" s="30"/>
      <c r="H95" s="30"/>
      <c r="I95" s="27" t="s">
        <v>32</v>
      </c>
      <c r="J95" s="28" t="str">
        <f>E24</f>
        <v>Ing. et Ing. Ondřej Suk</v>
      </c>
      <c r="K95" s="30"/>
      <c r="L95" s="88"/>
      <c r="S95" s="30"/>
      <c r="T95" s="30"/>
      <c r="U95" s="30"/>
      <c r="V95" s="30"/>
      <c r="W95" s="30"/>
      <c r="X95" s="30"/>
      <c r="Y95" s="30"/>
      <c r="Z95" s="30"/>
      <c r="AA95" s="30"/>
      <c r="AB95" s="30"/>
      <c r="AC95" s="30"/>
      <c r="AD95" s="30"/>
      <c r="AE95" s="30"/>
    </row>
    <row r="96" spans="1:31" s="2" customFormat="1" ht="10.35" customHeight="1">
      <c r="A96" s="30"/>
      <c r="B96" s="31"/>
      <c r="C96" s="30"/>
      <c r="D96" s="30"/>
      <c r="E96" s="30"/>
      <c r="F96" s="30"/>
      <c r="G96" s="30"/>
      <c r="H96" s="30"/>
      <c r="I96" s="30"/>
      <c r="J96" s="30"/>
      <c r="K96" s="30"/>
      <c r="L96" s="88"/>
      <c r="S96" s="30"/>
      <c r="T96" s="30"/>
      <c r="U96" s="30"/>
      <c r="V96" s="30"/>
      <c r="W96" s="30"/>
      <c r="X96" s="30"/>
      <c r="Y96" s="30"/>
      <c r="Z96" s="30"/>
      <c r="AA96" s="30"/>
      <c r="AB96" s="30"/>
      <c r="AC96" s="30"/>
      <c r="AD96" s="30"/>
      <c r="AE96" s="30"/>
    </row>
    <row r="97" spans="1:65" s="11" customFormat="1" ht="29.25" customHeight="1">
      <c r="A97" s="113"/>
      <c r="B97" s="114"/>
      <c r="C97" s="115" t="s">
        <v>159</v>
      </c>
      <c r="D97" s="116" t="s">
        <v>55</v>
      </c>
      <c r="E97" s="116" t="s">
        <v>51</v>
      </c>
      <c r="F97" s="116" t="s">
        <v>52</v>
      </c>
      <c r="G97" s="116" t="s">
        <v>160</v>
      </c>
      <c r="H97" s="116" t="s">
        <v>161</v>
      </c>
      <c r="I97" s="116" t="s">
        <v>162</v>
      </c>
      <c r="J97" s="116" t="s">
        <v>132</v>
      </c>
      <c r="K97" s="117" t="s">
        <v>163</v>
      </c>
      <c r="L97" s="118"/>
      <c r="M97" s="55" t="s">
        <v>3</v>
      </c>
      <c r="N97" s="56" t="s">
        <v>40</v>
      </c>
      <c r="O97" s="56" t="s">
        <v>164</v>
      </c>
      <c r="P97" s="56" t="s">
        <v>165</v>
      </c>
      <c r="Q97" s="56" t="s">
        <v>166</v>
      </c>
      <c r="R97" s="56" t="s">
        <v>167</v>
      </c>
      <c r="S97" s="56" t="s">
        <v>168</v>
      </c>
      <c r="T97" s="57" t="s">
        <v>169</v>
      </c>
      <c r="U97" s="113"/>
      <c r="V97" s="113"/>
      <c r="W97" s="113"/>
      <c r="X97" s="113"/>
      <c r="Y97" s="113"/>
      <c r="Z97" s="113"/>
      <c r="AA97" s="113"/>
      <c r="AB97" s="113"/>
      <c r="AC97" s="113"/>
      <c r="AD97" s="113"/>
      <c r="AE97" s="113"/>
    </row>
    <row r="98" spans="1:65" s="2" customFormat="1" ht="22.9" customHeight="1">
      <c r="A98" s="30"/>
      <c r="B98" s="31"/>
      <c r="C98" s="62" t="s">
        <v>170</v>
      </c>
      <c r="D98" s="30"/>
      <c r="E98" s="30"/>
      <c r="F98" s="30"/>
      <c r="G98" s="30"/>
      <c r="H98" s="30"/>
      <c r="I98" s="30"/>
      <c r="J98" s="119">
        <f>BK98</f>
        <v>0</v>
      </c>
      <c r="K98" s="30"/>
      <c r="L98" s="31"/>
      <c r="M98" s="58"/>
      <c r="N98" s="49"/>
      <c r="O98" s="59"/>
      <c r="P98" s="120">
        <f>P99+P164+P172</f>
        <v>64.962298000000004</v>
      </c>
      <c r="Q98" s="59"/>
      <c r="R98" s="120">
        <f>R99+R164+R172</f>
        <v>1.2308421364</v>
      </c>
      <c r="S98" s="59"/>
      <c r="T98" s="121">
        <f>T99+T164+T172</f>
        <v>3.2092000000000005</v>
      </c>
      <c r="U98" s="30"/>
      <c r="V98" s="30"/>
      <c r="W98" s="30"/>
      <c r="X98" s="30"/>
      <c r="Y98" s="30"/>
      <c r="Z98" s="30"/>
      <c r="AA98" s="30"/>
      <c r="AB98" s="30"/>
      <c r="AC98" s="30"/>
      <c r="AD98" s="30"/>
      <c r="AE98" s="30"/>
      <c r="AT98" s="18" t="s">
        <v>69</v>
      </c>
      <c r="AU98" s="18" t="s">
        <v>133</v>
      </c>
      <c r="BK98" s="122">
        <f>BK99+BK164+BK172</f>
        <v>0</v>
      </c>
    </row>
    <row r="99" spans="1:65" s="12" customFormat="1" ht="25.9" customHeight="1">
      <c r="B99" s="123"/>
      <c r="D99" s="124" t="s">
        <v>69</v>
      </c>
      <c r="E99" s="125" t="s">
        <v>171</v>
      </c>
      <c r="F99" s="125" t="s">
        <v>172</v>
      </c>
      <c r="J99" s="126">
        <f>BK99</f>
        <v>0</v>
      </c>
      <c r="L99" s="123"/>
      <c r="M99" s="127"/>
      <c r="N99" s="128"/>
      <c r="O99" s="128"/>
      <c r="P99" s="129">
        <f>P100+P120+P138+P142+P154+P161</f>
        <v>64.547091000000009</v>
      </c>
      <c r="Q99" s="128"/>
      <c r="R99" s="129">
        <f>R100+R120+R138+R142+R154+R161</f>
        <v>1.2299381363999999</v>
      </c>
      <c r="S99" s="128"/>
      <c r="T99" s="130">
        <f>T100+T120+T138+T142+T154+T161</f>
        <v>3.2092000000000005</v>
      </c>
      <c r="AR99" s="124" t="s">
        <v>76</v>
      </c>
      <c r="AT99" s="131" t="s">
        <v>69</v>
      </c>
      <c r="AU99" s="131" t="s">
        <v>70</v>
      </c>
      <c r="AY99" s="124" t="s">
        <v>173</v>
      </c>
      <c r="BK99" s="132">
        <f>BK100+BK120+BK138+BK142+BK154+BK161</f>
        <v>0</v>
      </c>
    </row>
    <row r="100" spans="1:65" s="12" customFormat="1" ht="22.9" customHeight="1">
      <c r="B100" s="123"/>
      <c r="D100" s="124" t="s">
        <v>69</v>
      </c>
      <c r="E100" s="133" t="s">
        <v>76</v>
      </c>
      <c r="F100" s="133" t="s">
        <v>174</v>
      </c>
      <c r="J100" s="134">
        <f>BK100</f>
        <v>0</v>
      </c>
      <c r="L100" s="123"/>
      <c r="M100" s="127"/>
      <c r="N100" s="128"/>
      <c r="O100" s="128"/>
      <c r="P100" s="129">
        <f>SUM(P101:P119)</f>
        <v>1.2539999999999998</v>
      </c>
      <c r="Q100" s="128"/>
      <c r="R100" s="129">
        <f>SUM(R101:R119)</f>
        <v>0</v>
      </c>
      <c r="S100" s="128"/>
      <c r="T100" s="130">
        <f>SUM(T101:T119)</f>
        <v>0</v>
      </c>
      <c r="AR100" s="124" t="s">
        <v>76</v>
      </c>
      <c r="AT100" s="131" t="s">
        <v>69</v>
      </c>
      <c r="AU100" s="131" t="s">
        <v>76</v>
      </c>
      <c r="AY100" s="124" t="s">
        <v>173</v>
      </c>
      <c r="BK100" s="132">
        <f>SUM(BK101:BK119)</f>
        <v>0</v>
      </c>
    </row>
    <row r="101" spans="1:65" s="2" customFormat="1" ht="33" customHeight="1">
      <c r="A101" s="30"/>
      <c r="B101" s="135"/>
      <c r="C101" s="136" t="s">
        <v>76</v>
      </c>
      <c r="D101" s="136" t="s">
        <v>175</v>
      </c>
      <c r="E101" s="137" t="s">
        <v>1373</v>
      </c>
      <c r="F101" s="138" t="s">
        <v>1374</v>
      </c>
      <c r="G101" s="139" t="s">
        <v>200</v>
      </c>
      <c r="H101" s="140">
        <v>3</v>
      </c>
      <c r="I101" s="141"/>
      <c r="J101" s="141">
        <f>ROUND(I101*H101,2)</f>
        <v>0</v>
      </c>
      <c r="K101" s="138" t="s">
        <v>177</v>
      </c>
      <c r="L101" s="31"/>
      <c r="M101" s="142" t="s">
        <v>3</v>
      </c>
      <c r="N101" s="143" t="s">
        <v>41</v>
      </c>
      <c r="O101" s="144">
        <v>0.27200000000000002</v>
      </c>
      <c r="P101" s="144">
        <f>O101*H101</f>
        <v>0.81600000000000006</v>
      </c>
      <c r="Q101" s="144">
        <v>0</v>
      </c>
      <c r="R101" s="144">
        <f>Q101*H101</f>
        <v>0</v>
      </c>
      <c r="S101" s="144">
        <v>0</v>
      </c>
      <c r="T101" s="145">
        <f>S101*H101</f>
        <v>0</v>
      </c>
      <c r="U101" s="30"/>
      <c r="V101" s="30"/>
      <c r="W101" s="30"/>
      <c r="X101" s="30"/>
      <c r="Y101" s="30"/>
      <c r="Z101" s="30"/>
      <c r="AA101" s="30"/>
      <c r="AB101" s="30"/>
      <c r="AC101" s="30"/>
      <c r="AD101" s="30"/>
      <c r="AE101" s="30"/>
      <c r="AR101" s="146" t="s">
        <v>178</v>
      </c>
      <c r="AT101" s="146" t="s">
        <v>175</v>
      </c>
      <c r="AU101" s="146" t="s">
        <v>79</v>
      </c>
      <c r="AY101" s="18" t="s">
        <v>173</v>
      </c>
      <c r="BE101" s="147">
        <f>IF(N101="základní",J101,0)</f>
        <v>0</v>
      </c>
      <c r="BF101" s="147">
        <f>IF(N101="snížená",J101,0)</f>
        <v>0</v>
      </c>
      <c r="BG101" s="147">
        <f>IF(N101="zákl. přenesená",J101,0)</f>
        <v>0</v>
      </c>
      <c r="BH101" s="147">
        <f>IF(N101="sníž. přenesená",J101,0)</f>
        <v>0</v>
      </c>
      <c r="BI101" s="147">
        <f>IF(N101="nulová",J101,0)</f>
        <v>0</v>
      </c>
      <c r="BJ101" s="18" t="s">
        <v>76</v>
      </c>
      <c r="BK101" s="147">
        <f>ROUND(I101*H101,2)</f>
        <v>0</v>
      </c>
      <c r="BL101" s="18" t="s">
        <v>178</v>
      </c>
      <c r="BM101" s="146" t="s">
        <v>1375</v>
      </c>
    </row>
    <row r="102" spans="1:65" s="2" customFormat="1" ht="136.5">
      <c r="A102" s="30"/>
      <c r="B102" s="31"/>
      <c r="C102" s="30"/>
      <c r="D102" s="148" t="s">
        <v>179</v>
      </c>
      <c r="E102" s="30"/>
      <c r="F102" s="149" t="s">
        <v>1231</v>
      </c>
      <c r="G102" s="30"/>
      <c r="H102" s="30"/>
      <c r="I102" s="30"/>
      <c r="J102" s="30"/>
      <c r="K102" s="30"/>
      <c r="L102" s="31"/>
      <c r="M102" s="150"/>
      <c r="N102" s="151"/>
      <c r="O102" s="51"/>
      <c r="P102" s="51"/>
      <c r="Q102" s="51"/>
      <c r="R102" s="51"/>
      <c r="S102" s="51"/>
      <c r="T102" s="52"/>
      <c r="U102" s="30"/>
      <c r="V102" s="30"/>
      <c r="W102" s="30"/>
      <c r="X102" s="30"/>
      <c r="Y102" s="30"/>
      <c r="Z102" s="30"/>
      <c r="AA102" s="30"/>
      <c r="AB102" s="30"/>
      <c r="AC102" s="30"/>
      <c r="AD102" s="30"/>
      <c r="AE102" s="30"/>
      <c r="AT102" s="18" t="s">
        <v>179</v>
      </c>
      <c r="AU102" s="18" t="s">
        <v>79</v>
      </c>
    </row>
    <row r="103" spans="1:65" s="14" customFormat="1">
      <c r="B103" s="158"/>
      <c r="D103" s="148" t="s">
        <v>181</v>
      </c>
      <c r="E103" s="159" t="s">
        <v>3</v>
      </c>
      <c r="F103" s="160" t="s">
        <v>1376</v>
      </c>
      <c r="H103" s="161">
        <v>3</v>
      </c>
      <c r="L103" s="158"/>
      <c r="M103" s="162"/>
      <c r="N103" s="163"/>
      <c r="O103" s="163"/>
      <c r="P103" s="163"/>
      <c r="Q103" s="163"/>
      <c r="R103" s="163"/>
      <c r="S103" s="163"/>
      <c r="T103" s="164"/>
      <c r="AT103" s="159" t="s">
        <v>181</v>
      </c>
      <c r="AU103" s="159" t="s">
        <v>79</v>
      </c>
      <c r="AV103" s="14" t="s">
        <v>79</v>
      </c>
      <c r="AW103" s="14" t="s">
        <v>31</v>
      </c>
      <c r="AX103" s="14" t="s">
        <v>76</v>
      </c>
      <c r="AY103" s="159" t="s">
        <v>173</v>
      </c>
    </row>
    <row r="104" spans="1:65" s="2" customFormat="1" ht="55.5" customHeight="1">
      <c r="A104" s="30"/>
      <c r="B104" s="135"/>
      <c r="C104" s="136" t="s">
        <v>79</v>
      </c>
      <c r="D104" s="136" t="s">
        <v>175</v>
      </c>
      <c r="E104" s="137" t="s">
        <v>221</v>
      </c>
      <c r="F104" s="138" t="s">
        <v>222</v>
      </c>
      <c r="G104" s="139" t="s">
        <v>200</v>
      </c>
      <c r="H104" s="140">
        <v>3</v>
      </c>
      <c r="I104" s="141"/>
      <c r="J104" s="141">
        <f>ROUND(I104*H104,2)</f>
        <v>0</v>
      </c>
      <c r="K104" s="138" t="s">
        <v>177</v>
      </c>
      <c r="L104" s="31"/>
      <c r="M104" s="142" t="s">
        <v>3</v>
      </c>
      <c r="N104" s="143" t="s">
        <v>41</v>
      </c>
      <c r="O104" s="144">
        <v>8.6999999999999994E-2</v>
      </c>
      <c r="P104" s="144">
        <f>O104*H104</f>
        <v>0.26100000000000001</v>
      </c>
      <c r="Q104" s="144">
        <v>0</v>
      </c>
      <c r="R104" s="144">
        <f>Q104*H104</f>
        <v>0</v>
      </c>
      <c r="S104" s="144">
        <v>0</v>
      </c>
      <c r="T104" s="145">
        <f>S104*H104</f>
        <v>0</v>
      </c>
      <c r="U104" s="30"/>
      <c r="V104" s="30"/>
      <c r="W104" s="30"/>
      <c r="X104" s="30"/>
      <c r="Y104" s="30"/>
      <c r="Z104" s="30"/>
      <c r="AA104" s="30"/>
      <c r="AB104" s="30"/>
      <c r="AC104" s="30"/>
      <c r="AD104" s="30"/>
      <c r="AE104" s="30"/>
      <c r="AR104" s="146" t="s">
        <v>178</v>
      </c>
      <c r="AT104" s="146" t="s">
        <v>175</v>
      </c>
      <c r="AU104" s="146" t="s">
        <v>79</v>
      </c>
      <c r="AY104" s="18" t="s">
        <v>173</v>
      </c>
      <c r="BE104" s="147">
        <f>IF(N104="základní",J104,0)</f>
        <v>0</v>
      </c>
      <c r="BF104" s="147">
        <f>IF(N104="snížená",J104,0)</f>
        <v>0</v>
      </c>
      <c r="BG104" s="147">
        <f>IF(N104="zákl. přenesená",J104,0)</f>
        <v>0</v>
      </c>
      <c r="BH104" s="147">
        <f>IF(N104="sníž. přenesená",J104,0)</f>
        <v>0</v>
      </c>
      <c r="BI104" s="147">
        <f>IF(N104="nulová",J104,0)</f>
        <v>0</v>
      </c>
      <c r="BJ104" s="18" t="s">
        <v>76</v>
      </c>
      <c r="BK104" s="147">
        <f>ROUND(I104*H104,2)</f>
        <v>0</v>
      </c>
      <c r="BL104" s="18" t="s">
        <v>178</v>
      </c>
      <c r="BM104" s="146" t="s">
        <v>1377</v>
      </c>
    </row>
    <row r="105" spans="1:65" s="2" customFormat="1" ht="78">
      <c r="A105" s="30"/>
      <c r="B105" s="31"/>
      <c r="C105" s="30"/>
      <c r="D105" s="148" t="s">
        <v>179</v>
      </c>
      <c r="E105" s="30"/>
      <c r="F105" s="149" t="s">
        <v>219</v>
      </c>
      <c r="G105" s="30"/>
      <c r="H105" s="30"/>
      <c r="I105" s="30"/>
      <c r="J105" s="30"/>
      <c r="K105" s="30"/>
      <c r="L105" s="31"/>
      <c r="M105" s="150"/>
      <c r="N105" s="151"/>
      <c r="O105" s="51"/>
      <c r="P105" s="51"/>
      <c r="Q105" s="51"/>
      <c r="R105" s="51"/>
      <c r="S105" s="51"/>
      <c r="T105" s="52"/>
      <c r="U105" s="30"/>
      <c r="V105" s="30"/>
      <c r="W105" s="30"/>
      <c r="X105" s="30"/>
      <c r="Y105" s="30"/>
      <c r="Z105" s="30"/>
      <c r="AA105" s="30"/>
      <c r="AB105" s="30"/>
      <c r="AC105" s="30"/>
      <c r="AD105" s="30"/>
      <c r="AE105" s="30"/>
      <c r="AT105" s="18" t="s">
        <v>179</v>
      </c>
      <c r="AU105" s="18" t="s">
        <v>79</v>
      </c>
    </row>
    <row r="106" spans="1:65" s="13" customFormat="1">
      <c r="B106" s="152"/>
      <c r="D106" s="148" t="s">
        <v>181</v>
      </c>
      <c r="E106" s="153" t="s">
        <v>3</v>
      </c>
      <c r="F106" s="154" t="s">
        <v>223</v>
      </c>
      <c r="H106" s="153" t="s">
        <v>3</v>
      </c>
      <c r="L106" s="152"/>
      <c r="M106" s="155"/>
      <c r="N106" s="156"/>
      <c r="O106" s="156"/>
      <c r="P106" s="156"/>
      <c r="Q106" s="156"/>
      <c r="R106" s="156"/>
      <c r="S106" s="156"/>
      <c r="T106" s="157"/>
      <c r="AT106" s="153" t="s">
        <v>181</v>
      </c>
      <c r="AU106" s="153" t="s">
        <v>79</v>
      </c>
      <c r="AV106" s="13" t="s">
        <v>76</v>
      </c>
      <c r="AW106" s="13" t="s">
        <v>31</v>
      </c>
      <c r="AX106" s="13" t="s">
        <v>70</v>
      </c>
      <c r="AY106" s="153" t="s">
        <v>173</v>
      </c>
    </row>
    <row r="107" spans="1:65" s="14" customFormat="1">
      <c r="B107" s="158"/>
      <c r="D107" s="148" t="s">
        <v>181</v>
      </c>
      <c r="E107" s="159" t="s">
        <v>3</v>
      </c>
      <c r="F107" s="160" t="s">
        <v>1378</v>
      </c>
      <c r="H107" s="161">
        <v>3</v>
      </c>
      <c r="L107" s="158"/>
      <c r="M107" s="162"/>
      <c r="N107" s="163"/>
      <c r="O107" s="163"/>
      <c r="P107" s="163"/>
      <c r="Q107" s="163"/>
      <c r="R107" s="163"/>
      <c r="S107" s="163"/>
      <c r="T107" s="164"/>
      <c r="AT107" s="159" t="s">
        <v>181</v>
      </c>
      <c r="AU107" s="159" t="s">
        <v>79</v>
      </c>
      <c r="AV107" s="14" t="s">
        <v>79</v>
      </c>
      <c r="AW107" s="14" t="s">
        <v>31</v>
      </c>
      <c r="AX107" s="14" t="s">
        <v>70</v>
      </c>
      <c r="AY107" s="159" t="s">
        <v>173</v>
      </c>
    </row>
    <row r="108" spans="1:65" s="15" customFormat="1">
      <c r="B108" s="165"/>
      <c r="D108" s="148" t="s">
        <v>181</v>
      </c>
      <c r="E108" s="166" t="s">
        <v>3</v>
      </c>
      <c r="F108" s="167" t="s">
        <v>188</v>
      </c>
      <c r="H108" s="168">
        <v>3</v>
      </c>
      <c r="L108" s="165"/>
      <c r="M108" s="169"/>
      <c r="N108" s="170"/>
      <c r="O108" s="170"/>
      <c r="P108" s="170"/>
      <c r="Q108" s="170"/>
      <c r="R108" s="170"/>
      <c r="S108" s="170"/>
      <c r="T108" s="171"/>
      <c r="AT108" s="166" t="s">
        <v>181</v>
      </c>
      <c r="AU108" s="166" t="s">
        <v>79</v>
      </c>
      <c r="AV108" s="15" t="s">
        <v>178</v>
      </c>
      <c r="AW108" s="15" t="s">
        <v>31</v>
      </c>
      <c r="AX108" s="15" t="s">
        <v>76</v>
      </c>
      <c r="AY108" s="166" t="s">
        <v>173</v>
      </c>
    </row>
    <row r="109" spans="1:65" s="2" customFormat="1" ht="55.5" customHeight="1">
      <c r="A109" s="30"/>
      <c r="B109" s="135"/>
      <c r="C109" s="136" t="s">
        <v>189</v>
      </c>
      <c r="D109" s="136" t="s">
        <v>175</v>
      </c>
      <c r="E109" s="137" t="s">
        <v>225</v>
      </c>
      <c r="F109" s="138" t="s">
        <v>226</v>
      </c>
      <c r="G109" s="139" t="s">
        <v>200</v>
      </c>
      <c r="H109" s="140">
        <v>30</v>
      </c>
      <c r="I109" s="141"/>
      <c r="J109" s="141">
        <f>ROUND(I109*H109,2)</f>
        <v>0</v>
      </c>
      <c r="K109" s="138" t="s">
        <v>177</v>
      </c>
      <c r="L109" s="31"/>
      <c r="M109" s="142" t="s">
        <v>3</v>
      </c>
      <c r="N109" s="143" t="s">
        <v>41</v>
      </c>
      <c r="O109" s="144">
        <v>5.0000000000000001E-3</v>
      </c>
      <c r="P109" s="144">
        <f>O109*H109</f>
        <v>0.15</v>
      </c>
      <c r="Q109" s="144">
        <v>0</v>
      </c>
      <c r="R109" s="144">
        <f>Q109*H109</f>
        <v>0</v>
      </c>
      <c r="S109" s="144">
        <v>0</v>
      </c>
      <c r="T109" s="145">
        <f>S109*H109</f>
        <v>0</v>
      </c>
      <c r="U109" s="30"/>
      <c r="V109" s="30"/>
      <c r="W109" s="30"/>
      <c r="X109" s="30"/>
      <c r="Y109" s="30"/>
      <c r="Z109" s="30"/>
      <c r="AA109" s="30"/>
      <c r="AB109" s="30"/>
      <c r="AC109" s="30"/>
      <c r="AD109" s="30"/>
      <c r="AE109" s="30"/>
      <c r="AR109" s="146" t="s">
        <v>178</v>
      </c>
      <c r="AT109" s="146" t="s">
        <v>175</v>
      </c>
      <c r="AU109" s="146" t="s">
        <v>79</v>
      </c>
      <c r="AY109" s="18" t="s">
        <v>173</v>
      </c>
      <c r="BE109" s="147">
        <f>IF(N109="základní",J109,0)</f>
        <v>0</v>
      </c>
      <c r="BF109" s="147">
        <f>IF(N109="snížená",J109,0)</f>
        <v>0</v>
      </c>
      <c r="BG109" s="147">
        <f>IF(N109="zákl. přenesená",J109,0)</f>
        <v>0</v>
      </c>
      <c r="BH109" s="147">
        <f>IF(N109="sníž. přenesená",J109,0)</f>
        <v>0</v>
      </c>
      <c r="BI109" s="147">
        <f>IF(N109="nulová",J109,0)</f>
        <v>0</v>
      </c>
      <c r="BJ109" s="18" t="s">
        <v>76</v>
      </c>
      <c r="BK109" s="147">
        <f>ROUND(I109*H109,2)</f>
        <v>0</v>
      </c>
      <c r="BL109" s="18" t="s">
        <v>178</v>
      </c>
      <c r="BM109" s="146" t="s">
        <v>1379</v>
      </c>
    </row>
    <row r="110" spans="1:65" s="2" customFormat="1" ht="78">
      <c r="A110" s="30"/>
      <c r="B110" s="31"/>
      <c r="C110" s="30"/>
      <c r="D110" s="148" t="s">
        <v>179</v>
      </c>
      <c r="E110" s="30"/>
      <c r="F110" s="149" t="s">
        <v>219</v>
      </c>
      <c r="G110" s="30"/>
      <c r="H110" s="30"/>
      <c r="I110" s="30"/>
      <c r="J110" s="30"/>
      <c r="K110" s="30"/>
      <c r="L110" s="31"/>
      <c r="M110" s="150"/>
      <c r="N110" s="151"/>
      <c r="O110" s="51"/>
      <c r="P110" s="51"/>
      <c r="Q110" s="51"/>
      <c r="R110" s="51"/>
      <c r="S110" s="51"/>
      <c r="T110" s="52"/>
      <c r="U110" s="30"/>
      <c r="V110" s="30"/>
      <c r="W110" s="30"/>
      <c r="X110" s="30"/>
      <c r="Y110" s="30"/>
      <c r="Z110" s="30"/>
      <c r="AA110" s="30"/>
      <c r="AB110" s="30"/>
      <c r="AC110" s="30"/>
      <c r="AD110" s="30"/>
      <c r="AE110" s="30"/>
      <c r="AT110" s="18" t="s">
        <v>179</v>
      </c>
      <c r="AU110" s="18" t="s">
        <v>79</v>
      </c>
    </row>
    <row r="111" spans="1:65" s="13" customFormat="1">
      <c r="B111" s="152"/>
      <c r="D111" s="148" t="s">
        <v>181</v>
      </c>
      <c r="E111" s="153" t="s">
        <v>3</v>
      </c>
      <c r="F111" s="154" t="s">
        <v>1380</v>
      </c>
      <c r="H111" s="153" t="s">
        <v>3</v>
      </c>
      <c r="L111" s="152"/>
      <c r="M111" s="155"/>
      <c r="N111" s="156"/>
      <c r="O111" s="156"/>
      <c r="P111" s="156"/>
      <c r="Q111" s="156"/>
      <c r="R111" s="156"/>
      <c r="S111" s="156"/>
      <c r="T111" s="157"/>
      <c r="AT111" s="153" t="s">
        <v>181</v>
      </c>
      <c r="AU111" s="153" t="s">
        <v>79</v>
      </c>
      <c r="AV111" s="13" t="s">
        <v>76</v>
      </c>
      <c r="AW111" s="13" t="s">
        <v>31</v>
      </c>
      <c r="AX111" s="13" t="s">
        <v>70</v>
      </c>
      <c r="AY111" s="153" t="s">
        <v>173</v>
      </c>
    </row>
    <row r="112" spans="1:65" s="14" customFormat="1">
      <c r="B112" s="158"/>
      <c r="D112" s="148" t="s">
        <v>181</v>
      </c>
      <c r="E112" s="159" t="s">
        <v>3</v>
      </c>
      <c r="F112" s="160" t="s">
        <v>1381</v>
      </c>
      <c r="H112" s="161">
        <v>30</v>
      </c>
      <c r="L112" s="158"/>
      <c r="M112" s="162"/>
      <c r="N112" s="163"/>
      <c r="O112" s="163"/>
      <c r="P112" s="163"/>
      <c r="Q112" s="163"/>
      <c r="R112" s="163"/>
      <c r="S112" s="163"/>
      <c r="T112" s="164"/>
      <c r="AT112" s="159" t="s">
        <v>181</v>
      </c>
      <c r="AU112" s="159" t="s">
        <v>79</v>
      </c>
      <c r="AV112" s="14" t="s">
        <v>79</v>
      </c>
      <c r="AW112" s="14" t="s">
        <v>31</v>
      </c>
      <c r="AX112" s="14" t="s">
        <v>76</v>
      </c>
      <c r="AY112" s="159" t="s">
        <v>173</v>
      </c>
    </row>
    <row r="113" spans="1:65" s="2" customFormat="1" ht="33" customHeight="1">
      <c r="A113" s="30"/>
      <c r="B113" s="135"/>
      <c r="C113" s="136" t="s">
        <v>178</v>
      </c>
      <c r="D113" s="136" t="s">
        <v>175</v>
      </c>
      <c r="E113" s="137" t="s">
        <v>233</v>
      </c>
      <c r="F113" s="138" t="s">
        <v>234</v>
      </c>
      <c r="G113" s="139" t="s">
        <v>200</v>
      </c>
      <c r="H113" s="140">
        <v>3</v>
      </c>
      <c r="I113" s="141"/>
      <c r="J113" s="141">
        <f>ROUND(I113*H113,2)</f>
        <v>0</v>
      </c>
      <c r="K113" s="138" t="s">
        <v>177</v>
      </c>
      <c r="L113" s="31"/>
      <c r="M113" s="142" t="s">
        <v>3</v>
      </c>
      <c r="N113" s="143" t="s">
        <v>41</v>
      </c>
      <c r="O113" s="144">
        <v>8.9999999999999993E-3</v>
      </c>
      <c r="P113" s="144">
        <f>O113*H113</f>
        <v>2.6999999999999996E-2</v>
      </c>
      <c r="Q113" s="144">
        <v>0</v>
      </c>
      <c r="R113" s="144">
        <f>Q113*H113</f>
        <v>0</v>
      </c>
      <c r="S113" s="144">
        <v>0</v>
      </c>
      <c r="T113" s="145">
        <f>S113*H113</f>
        <v>0</v>
      </c>
      <c r="U113" s="30"/>
      <c r="V113" s="30"/>
      <c r="W113" s="30"/>
      <c r="X113" s="30"/>
      <c r="Y113" s="30"/>
      <c r="Z113" s="30"/>
      <c r="AA113" s="30"/>
      <c r="AB113" s="30"/>
      <c r="AC113" s="30"/>
      <c r="AD113" s="30"/>
      <c r="AE113" s="30"/>
      <c r="AR113" s="146" t="s">
        <v>178</v>
      </c>
      <c r="AT113" s="146" t="s">
        <v>175</v>
      </c>
      <c r="AU113" s="146" t="s">
        <v>79</v>
      </c>
      <c r="AY113" s="18" t="s">
        <v>173</v>
      </c>
      <c r="BE113" s="147">
        <f>IF(N113="základní",J113,0)</f>
        <v>0</v>
      </c>
      <c r="BF113" s="147">
        <f>IF(N113="snížená",J113,0)</f>
        <v>0</v>
      </c>
      <c r="BG113" s="147">
        <f>IF(N113="zákl. přenesená",J113,0)</f>
        <v>0</v>
      </c>
      <c r="BH113" s="147">
        <f>IF(N113="sníž. přenesená",J113,0)</f>
        <v>0</v>
      </c>
      <c r="BI113" s="147">
        <f>IF(N113="nulová",J113,0)</f>
        <v>0</v>
      </c>
      <c r="BJ113" s="18" t="s">
        <v>76</v>
      </c>
      <c r="BK113" s="147">
        <f>ROUND(I113*H113,2)</f>
        <v>0</v>
      </c>
      <c r="BL113" s="18" t="s">
        <v>178</v>
      </c>
      <c r="BM113" s="146" t="s">
        <v>1382</v>
      </c>
    </row>
    <row r="114" spans="1:65" s="2" customFormat="1" ht="165.75">
      <c r="A114" s="30"/>
      <c r="B114" s="31"/>
      <c r="C114" s="30"/>
      <c r="D114" s="148" t="s">
        <v>179</v>
      </c>
      <c r="E114" s="30"/>
      <c r="F114" s="149" t="s">
        <v>235</v>
      </c>
      <c r="G114" s="30"/>
      <c r="H114" s="30"/>
      <c r="I114" s="30"/>
      <c r="J114" s="30"/>
      <c r="K114" s="30"/>
      <c r="L114" s="31"/>
      <c r="M114" s="150"/>
      <c r="N114" s="151"/>
      <c r="O114" s="51"/>
      <c r="P114" s="51"/>
      <c r="Q114" s="51"/>
      <c r="R114" s="51"/>
      <c r="S114" s="51"/>
      <c r="T114" s="52"/>
      <c r="U114" s="30"/>
      <c r="V114" s="30"/>
      <c r="W114" s="30"/>
      <c r="X114" s="30"/>
      <c r="Y114" s="30"/>
      <c r="Z114" s="30"/>
      <c r="AA114" s="30"/>
      <c r="AB114" s="30"/>
      <c r="AC114" s="30"/>
      <c r="AD114" s="30"/>
      <c r="AE114" s="30"/>
      <c r="AT114" s="18" t="s">
        <v>179</v>
      </c>
      <c r="AU114" s="18" t="s">
        <v>79</v>
      </c>
    </row>
    <row r="115" spans="1:65" s="14" customFormat="1">
      <c r="B115" s="158"/>
      <c r="D115" s="148" t="s">
        <v>181</v>
      </c>
      <c r="E115" s="159" t="s">
        <v>3</v>
      </c>
      <c r="F115" s="160" t="s">
        <v>1383</v>
      </c>
      <c r="H115" s="161">
        <v>3</v>
      </c>
      <c r="L115" s="158"/>
      <c r="M115" s="162"/>
      <c r="N115" s="163"/>
      <c r="O115" s="163"/>
      <c r="P115" s="163"/>
      <c r="Q115" s="163"/>
      <c r="R115" s="163"/>
      <c r="S115" s="163"/>
      <c r="T115" s="164"/>
      <c r="AT115" s="159" t="s">
        <v>181</v>
      </c>
      <c r="AU115" s="159" t="s">
        <v>79</v>
      </c>
      <c r="AV115" s="14" t="s">
        <v>79</v>
      </c>
      <c r="AW115" s="14" t="s">
        <v>31</v>
      </c>
      <c r="AX115" s="14" t="s">
        <v>76</v>
      </c>
      <c r="AY115" s="159" t="s">
        <v>173</v>
      </c>
    </row>
    <row r="116" spans="1:65" s="2" customFormat="1" ht="33" customHeight="1">
      <c r="A116" s="30"/>
      <c r="B116" s="135"/>
      <c r="C116" s="136" t="s">
        <v>197</v>
      </c>
      <c r="D116" s="136" t="s">
        <v>175</v>
      </c>
      <c r="E116" s="137" t="s">
        <v>237</v>
      </c>
      <c r="F116" s="138" t="s">
        <v>238</v>
      </c>
      <c r="G116" s="139" t="s">
        <v>239</v>
      </c>
      <c r="H116" s="140">
        <v>5.7</v>
      </c>
      <c r="I116" s="141"/>
      <c r="J116" s="141">
        <f>ROUND(I116*H116,2)</f>
        <v>0</v>
      </c>
      <c r="K116" s="138" t="s">
        <v>177</v>
      </c>
      <c r="L116" s="31"/>
      <c r="M116" s="142" t="s">
        <v>3</v>
      </c>
      <c r="N116" s="143" t="s">
        <v>41</v>
      </c>
      <c r="O116" s="144">
        <v>0</v>
      </c>
      <c r="P116" s="144">
        <f>O116*H116</f>
        <v>0</v>
      </c>
      <c r="Q116" s="144">
        <v>0</v>
      </c>
      <c r="R116" s="144">
        <f>Q116*H116</f>
        <v>0</v>
      </c>
      <c r="S116" s="144">
        <v>0</v>
      </c>
      <c r="T116" s="145">
        <f>S116*H116</f>
        <v>0</v>
      </c>
      <c r="U116" s="30"/>
      <c r="V116" s="30"/>
      <c r="W116" s="30"/>
      <c r="X116" s="30"/>
      <c r="Y116" s="30"/>
      <c r="Z116" s="30"/>
      <c r="AA116" s="30"/>
      <c r="AB116" s="30"/>
      <c r="AC116" s="30"/>
      <c r="AD116" s="30"/>
      <c r="AE116" s="30"/>
      <c r="AR116" s="146" t="s">
        <v>178</v>
      </c>
      <c r="AT116" s="146" t="s">
        <v>175</v>
      </c>
      <c r="AU116" s="146" t="s">
        <v>79</v>
      </c>
      <c r="AY116" s="18" t="s">
        <v>173</v>
      </c>
      <c r="BE116" s="147">
        <f>IF(N116="základní",J116,0)</f>
        <v>0</v>
      </c>
      <c r="BF116" s="147">
        <f>IF(N116="snížená",J116,0)</f>
        <v>0</v>
      </c>
      <c r="BG116" s="147">
        <f>IF(N116="zákl. přenesená",J116,0)</f>
        <v>0</v>
      </c>
      <c r="BH116" s="147">
        <f>IF(N116="sníž. přenesená",J116,0)</f>
        <v>0</v>
      </c>
      <c r="BI116" s="147">
        <f>IF(N116="nulová",J116,0)</f>
        <v>0</v>
      </c>
      <c r="BJ116" s="18" t="s">
        <v>76</v>
      </c>
      <c r="BK116" s="147">
        <f>ROUND(I116*H116,2)</f>
        <v>0</v>
      </c>
      <c r="BL116" s="18" t="s">
        <v>178</v>
      </c>
      <c r="BM116" s="146" t="s">
        <v>1384</v>
      </c>
    </row>
    <row r="117" spans="1:65" s="2" customFormat="1" ht="58.5">
      <c r="A117" s="30"/>
      <c r="B117" s="31"/>
      <c r="C117" s="30"/>
      <c r="D117" s="148" t="s">
        <v>179</v>
      </c>
      <c r="E117" s="30"/>
      <c r="F117" s="149" t="s">
        <v>240</v>
      </c>
      <c r="G117" s="30"/>
      <c r="H117" s="30"/>
      <c r="I117" s="30"/>
      <c r="J117" s="30"/>
      <c r="K117" s="30"/>
      <c r="L117" s="31"/>
      <c r="M117" s="150"/>
      <c r="N117" s="151"/>
      <c r="O117" s="51"/>
      <c r="P117" s="51"/>
      <c r="Q117" s="51"/>
      <c r="R117" s="51"/>
      <c r="S117" s="51"/>
      <c r="T117" s="52"/>
      <c r="U117" s="30"/>
      <c r="V117" s="30"/>
      <c r="W117" s="30"/>
      <c r="X117" s="30"/>
      <c r="Y117" s="30"/>
      <c r="Z117" s="30"/>
      <c r="AA117" s="30"/>
      <c r="AB117" s="30"/>
      <c r="AC117" s="30"/>
      <c r="AD117" s="30"/>
      <c r="AE117" s="30"/>
      <c r="AT117" s="18" t="s">
        <v>179</v>
      </c>
      <c r="AU117" s="18" t="s">
        <v>79</v>
      </c>
    </row>
    <row r="118" spans="1:65" s="14" customFormat="1">
      <c r="B118" s="158"/>
      <c r="D118" s="148" t="s">
        <v>181</v>
      </c>
      <c r="E118" s="159" t="s">
        <v>3</v>
      </c>
      <c r="F118" s="160" t="s">
        <v>1385</v>
      </c>
      <c r="H118" s="161">
        <v>5.7</v>
      </c>
      <c r="L118" s="158"/>
      <c r="M118" s="162"/>
      <c r="N118" s="163"/>
      <c r="O118" s="163"/>
      <c r="P118" s="163"/>
      <c r="Q118" s="163"/>
      <c r="R118" s="163"/>
      <c r="S118" s="163"/>
      <c r="T118" s="164"/>
      <c r="AT118" s="159" t="s">
        <v>181</v>
      </c>
      <c r="AU118" s="159" t="s">
        <v>79</v>
      </c>
      <c r="AV118" s="14" t="s">
        <v>79</v>
      </c>
      <c r="AW118" s="14" t="s">
        <v>31</v>
      </c>
      <c r="AX118" s="14" t="s">
        <v>70</v>
      </c>
      <c r="AY118" s="159" t="s">
        <v>173</v>
      </c>
    </row>
    <row r="119" spans="1:65" s="15" customFormat="1">
      <c r="B119" s="165"/>
      <c r="D119" s="148" t="s">
        <v>181</v>
      </c>
      <c r="E119" s="166" t="s">
        <v>3</v>
      </c>
      <c r="F119" s="167" t="s">
        <v>188</v>
      </c>
      <c r="H119" s="168">
        <v>5.7</v>
      </c>
      <c r="L119" s="165"/>
      <c r="M119" s="169"/>
      <c r="N119" s="170"/>
      <c r="O119" s="170"/>
      <c r="P119" s="170"/>
      <c r="Q119" s="170"/>
      <c r="R119" s="170"/>
      <c r="S119" s="170"/>
      <c r="T119" s="171"/>
      <c r="AT119" s="166" t="s">
        <v>181</v>
      </c>
      <c r="AU119" s="166" t="s">
        <v>79</v>
      </c>
      <c r="AV119" s="15" t="s">
        <v>178</v>
      </c>
      <c r="AW119" s="15" t="s">
        <v>31</v>
      </c>
      <c r="AX119" s="15" t="s">
        <v>76</v>
      </c>
      <c r="AY119" s="166" t="s">
        <v>173</v>
      </c>
    </row>
    <row r="120" spans="1:65" s="12" customFormat="1" ht="22.9" customHeight="1">
      <c r="B120" s="123"/>
      <c r="D120" s="124" t="s">
        <v>69</v>
      </c>
      <c r="E120" s="133" t="s">
        <v>189</v>
      </c>
      <c r="F120" s="133" t="s">
        <v>289</v>
      </c>
      <c r="J120" s="134">
        <f>BK120</f>
        <v>0</v>
      </c>
      <c r="L120" s="123"/>
      <c r="M120" s="127"/>
      <c r="N120" s="128"/>
      <c r="O120" s="128"/>
      <c r="P120" s="129">
        <f>SUM(P121:P137)</f>
        <v>39.105090000000004</v>
      </c>
      <c r="Q120" s="128"/>
      <c r="R120" s="129">
        <f>SUM(R121:R137)</f>
        <v>0.51776063640000003</v>
      </c>
      <c r="S120" s="128"/>
      <c r="T120" s="130">
        <f>SUM(T121:T137)</f>
        <v>0</v>
      </c>
      <c r="AR120" s="124" t="s">
        <v>76</v>
      </c>
      <c r="AT120" s="131" t="s">
        <v>69</v>
      </c>
      <c r="AU120" s="131" t="s">
        <v>76</v>
      </c>
      <c r="AY120" s="124" t="s">
        <v>173</v>
      </c>
      <c r="BK120" s="132">
        <f>SUM(BK121:BK137)</f>
        <v>0</v>
      </c>
    </row>
    <row r="121" spans="1:65" s="2" customFormat="1" ht="16.5" customHeight="1">
      <c r="A121" s="30"/>
      <c r="B121" s="135"/>
      <c r="C121" s="136" t="s">
        <v>202</v>
      </c>
      <c r="D121" s="136" t="s">
        <v>175</v>
      </c>
      <c r="E121" s="137" t="s">
        <v>298</v>
      </c>
      <c r="F121" s="138" t="s">
        <v>299</v>
      </c>
      <c r="G121" s="139" t="s">
        <v>200</v>
      </c>
      <c r="H121" s="140">
        <v>1.1599999999999999</v>
      </c>
      <c r="I121" s="141"/>
      <c r="J121" s="141">
        <f>ROUND(I121*H121,2)</f>
        <v>0</v>
      </c>
      <c r="K121" s="138" t="s">
        <v>177</v>
      </c>
      <c r="L121" s="31"/>
      <c r="M121" s="142" t="s">
        <v>3</v>
      </c>
      <c r="N121" s="143" t="s">
        <v>41</v>
      </c>
      <c r="O121" s="144">
        <v>2.9790000000000001</v>
      </c>
      <c r="P121" s="144">
        <f>O121*H121</f>
        <v>3.4556399999999998</v>
      </c>
      <c r="Q121" s="144">
        <v>0</v>
      </c>
      <c r="R121" s="144">
        <f>Q121*H121</f>
        <v>0</v>
      </c>
      <c r="S121" s="144">
        <v>0</v>
      </c>
      <c r="T121" s="145">
        <f>S121*H121</f>
        <v>0</v>
      </c>
      <c r="U121" s="30"/>
      <c r="V121" s="30"/>
      <c r="W121" s="30"/>
      <c r="X121" s="30"/>
      <c r="Y121" s="30"/>
      <c r="Z121" s="30"/>
      <c r="AA121" s="30"/>
      <c r="AB121" s="30"/>
      <c r="AC121" s="30"/>
      <c r="AD121" s="30"/>
      <c r="AE121" s="30"/>
      <c r="AR121" s="146" t="s">
        <v>178</v>
      </c>
      <c r="AT121" s="146" t="s">
        <v>175</v>
      </c>
      <c r="AU121" s="146" t="s">
        <v>79</v>
      </c>
      <c r="AY121" s="18" t="s">
        <v>173</v>
      </c>
      <c r="BE121" s="147">
        <f>IF(N121="základní",J121,0)</f>
        <v>0</v>
      </c>
      <c r="BF121" s="147">
        <f>IF(N121="snížená",J121,0)</f>
        <v>0</v>
      </c>
      <c r="BG121" s="147">
        <f>IF(N121="zákl. přenesená",J121,0)</f>
        <v>0</v>
      </c>
      <c r="BH121" s="147">
        <f>IF(N121="sníž. přenesená",J121,0)</f>
        <v>0</v>
      </c>
      <c r="BI121" s="147">
        <f>IF(N121="nulová",J121,0)</f>
        <v>0</v>
      </c>
      <c r="BJ121" s="18" t="s">
        <v>76</v>
      </c>
      <c r="BK121" s="147">
        <f>ROUND(I121*H121,2)</f>
        <v>0</v>
      </c>
      <c r="BL121" s="18" t="s">
        <v>178</v>
      </c>
      <c r="BM121" s="146" t="s">
        <v>1386</v>
      </c>
    </row>
    <row r="122" spans="1:65" s="2" customFormat="1" ht="78">
      <c r="A122" s="30"/>
      <c r="B122" s="31"/>
      <c r="C122" s="30"/>
      <c r="D122" s="148" t="s">
        <v>179</v>
      </c>
      <c r="E122" s="30"/>
      <c r="F122" s="149" t="s">
        <v>300</v>
      </c>
      <c r="G122" s="30"/>
      <c r="H122" s="30"/>
      <c r="I122" s="30"/>
      <c r="J122" s="30"/>
      <c r="K122" s="30"/>
      <c r="L122" s="31"/>
      <c r="M122" s="150"/>
      <c r="N122" s="151"/>
      <c r="O122" s="51"/>
      <c r="P122" s="51"/>
      <c r="Q122" s="51"/>
      <c r="R122" s="51"/>
      <c r="S122" s="51"/>
      <c r="T122" s="52"/>
      <c r="U122" s="30"/>
      <c r="V122" s="30"/>
      <c r="W122" s="30"/>
      <c r="X122" s="30"/>
      <c r="Y122" s="30"/>
      <c r="Z122" s="30"/>
      <c r="AA122" s="30"/>
      <c r="AB122" s="30"/>
      <c r="AC122" s="30"/>
      <c r="AD122" s="30"/>
      <c r="AE122" s="30"/>
      <c r="AT122" s="18" t="s">
        <v>179</v>
      </c>
      <c r="AU122" s="18" t="s">
        <v>79</v>
      </c>
    </row>
    <row r="123" spans="1:65" s="13" customFormat="1">
      <c r="B123" s="152"/>
      <c r="D123" s="148" t="s">
        <v>181</v>
      </c>
      <c r="E123" s="153" t="s">
        <v>3</v>
      </c>
      <c r="F123" s="154" t="s">
        <v>1387</v>
      </c>
      <c r="H123" s="153" t="s">
        <v>3</v>
      </c>
      <c r="L123" s="152"/>
      <c r="M123" s="155"/>
      <c r="N123" s="156"/>
      <c r="O123" s="156"/>
      <c r="P123" s="156"/>
      <c r="Q123" s="156"/>
      <c r="R123" s="156"/>
      <c r="S123" s="156"/>
      <c r="T123" s="157"/>
      <c r="AT123" s="153" t="s">
        <v>181</v>
      </c>
      <c r="AU123" s="153" t="s">
        <v>79</v>
      </c>
      <c r="AV123" s="13" t="s">
        <v>76</v>
      </c>
      <c r="AW123" s="13" t="s">
        <v>31</v>
      </c>
      <c r="AX123" s="13" t="s">
        <v>70</v>
      </c>
      <c r="AY123" s="153" t="s">
        <v>173</v>
      </c>
    </row>
    <row r="124" spans="1:65" s="14" customFormat="1">
      <c r="B124" s="158"/>
      <c r="D124" s="148" t="s">
        <v>181</v>
      </c>
      <c r="E124" s="159" t="s">
        <v>3</v>
      </c>
      <c r="F124" s="160" t="s">
        <v>1388</v>
      </c>
      <c r="H124" s="161">
        <v>1.1599999999999999</v>
      </c>
      <c r="L124" s="158"/>
      <c r="M124" s="162"/>
      <c r="N124" s="163"/>
      <c r="O124" s="163"/>
      <c r="P124" s="163"/>
      <c r="Q124" s="163"/>
      <c r="R124" s="163"/>
      <c r="S124" s="163"/>
      <c r="T124" s="164"/>
      <c r="AT124" s="159" t="s">
        <v>181</v>
      </c>
      <c r="AU124" s="159" t="s">
        <v>79</v>
      </c>
      <c r="AV124" s="14" t="s">
        <v>79</v>
      </c>
      <c r="AW124" s="14" t="s">
        <v>31</v>
      </c>
      <c r="AX124" s="14" t="s">
        <v>70</v>
      </c>
      <c r="AY124" s="159" t="s">
        <v>173</v>
      </c>
    </row>
    <row r="125" spans="1:65" s="15" customFormat="1">
      <c r="B125" s="165"/>
      <c r="D125" s="148" t="s">
        <v>181</v>
      </c>
      <c r="E125" s="166" t="s">
        <v>3</v>
      </c>
      <c r="F125" s="167" t="s">
        <v>188</v>
      </c>
      <c r="H125" s="168">
        <v>1.1599999999999999</v>
      </c>
      <c r="L125" s="165"/>
      <c r="M125" s="169"/>
      <c r="N125" s="170"/>
      <c r="O125" s="170"/>
      <c r="P125" s="170"/>
      <c r="Q125" s="170"/>
      <c r="R125" s="170"/>
      <c r="S125" s="170"/>
      <c r="T125" s="171"/>
      <c r="AT125" s="166" t="s">
        <v>181</v>
      </c>
      <c r="AU125" s="166" t="s">
        <v>79</v>
      </c>
      <c r="AV125" s="15" t="s">
        <v>178</v>
      </c>
      <c r="AW125" s="15" t="s">
        <v>31</v>
      </c>
      <c r="AX125" s="15" t="s">
        <v>76</v>
      </c>
      <c r="AY125" s="166" t="s">
        <v>173</v>
      </c>
    </row>
    <row r="126" spans="1:65" s="2" customFormat="1" ht="16.5" customHeight="1">
      <c r="A126" s="30"/>
      <c r="B126" s="135"/>
      <c r="C126" s="136" t="s">
        <v>206</v>
      </c>
      <c r="D126" s="136" t="s">
        <v>175</v>
      </c>
      <c r="E126" s="137" t="s">
        <v>859</v>
      </c>
      <c r="F126" s="138" t="s">
        <v>860</v>
      </c>
      <c r="G126" s="139" t="s">
        <v>176</v>
      </c>
      <c r="H126" s="140">
        <v>7.2</v>
      </c>
      <c r="I126" s="141"/>
      <c r="J126" s="141">
        <f>ROUND(I126*H126,2)</f>
        <v>0</v>
      </c>
      <c r="K126" s="138" t="s">
        <v>177</v>
      </c>
      <c r="L126" s="31"/>
      <c r="M126" s="142" t="s">
        <v>3</v>
      </c>
      <c r="N126" s="143" t="s">
        <v>41</v>
      </c>
      <c r="O126" s="144">
        <v>3.14</v>
      </c>
      <c r="P126" s="144">
        <f>O126*H126</f>
        <v>22.608000000000001</v>
      </c>
      <c r="Q126" s="144">
        <v>4.1744200000000002E-2</v>
      </c>
      <c r="R126" s="144">
        <f>Q126*H126</f>
        <v>0.30055824000000003</v>
      </c>
      <c r="S126" s="144">
        <v>0</v>
      </c>
      <c r="T126" s="145">
        <f>S126*H126</f>
        <v>0</v>
      </c>
      <c r="U126" s="30"/>
      <c r="V126" s="30"/>
      <c r="W126" s="30"/>
      <c r="X126" s="30"/>
      <c r="Y126" s="30"/>
      <c r="Z126" s="30"/>
      <c r="AA126" s="30"/>
      <c r="AB126" s="30"/>
      <c r="AC126" s="30"/>
      <c r="AD126" s="30"/>
      <c r="AE126" s="30"/>
      <c r="AR126" s="146" t="s">
        <v>178</v>
      </c>
      <c r="AT126" s="146" t="s">
        <v>175</v>
      </c>
      <c r="AU126" s="146" t="s">
        <v>79</v>
      </c>
      <c r="AY126" s="18" t="s">
        <v>173</v>
      </c>
      <c r="BE126" s="147">
        <f>IF(N126="základní",J126,0)</f>
        <v>0</v>
      </c>
      <c r="BF126" s="147">
        <f>IF(N126="snížená",J126,0)</f>
        <v>0</v>
      </c>
      <c r="BG126" s="147">
        <f>IF(N126="zákl. přenesená",J126,0)</f>
        <v>0</v>
      </c>
      <c r="BH126" s="147">
        <f>IF(N126="sníž. přenesená",J126,0)</f>
        <v>0</v>
      </c>
      <c r="BI126" s="147">
        <f>IF(N126="nulová",J126,0)</f>
        <v>0</v>
      </c>
      <c r="BJ126" s="18" t="s">
        <v>76</v>
      </c>
      <c r="BK126" s="147">
        <f>ROUND(I126*H126,2)</f>
        <v>0</v>
      </c>
      <c r="BL126" s="18" t="s">
        <v>178</v>
      </c>
      <c r="BM126" s="146" t="s">
        <v>1389</v>
      </c>
    </row>
    <row r="127" spans="1:65" s="2" customFormat="1" ht="360.75">
      <c r="A127" s="30"/>
      <c r="B127" s="31"/>
      <c r="C127" s="30"/>
      <c r="D127" s="148" t="s">
        <v>179</v>
      </c>
      <c r="E127" s="30"/>
      <c r="F127" s="149" t="s">
        <v>862</v>
      </c>
      <c r="G127" s="30"/>
      <c r="H127" s="30"/>
      <c r="I127" s="30"/>
      <c r="J127" s="30"/>
      <c r="K127" s="30"/>
      <c r="L127" s="31"/>
      <c r="M127" s="150"/>
      <c r="N127" s="151"/>
      <c r="O127" s="51"/>
      <c r="P127" s="51"/>
      <c r="Q127" s="51"/>
      <c r="R127" s="51"/>
      <c r="S127" s="51"/>
      <c r="T127" s="52"/>
      <c r="U127" s="30"/>
      <c r="V127" s="30"/>
      <c r="W127" s="30"/>
      <c r="X127" s="30"/>
      <c r="Y127" s="30"/>
      <c r="Z127" s="30"/>
      <c r="AA127" s="30"/>
      <c r="AB127" s="30"/>
      <c r="AC127" s="30"/>
      <c r="AD127" s="30"/>
      <c r="AE127" s="30"/>
      <c r="AT127" s="18" t="s">
        <v>179</v>
      </c>
      <c r="AU127" s="18" t="s">
        <v>79</v>
      </c>
    </row>
    <row r="128" spans="1:65" s="13" customFormat="1">
      <c r="B128" s="152"/>
      <c r="D128" s="148" t="s">
        <v>181</v>
      </c>
      <c r="E128" s="153" t="s">
        <v>3</v>
      </c>
      <c r="F128" s="154" t="s">
        <v>863</v>
      </c>
      <c r="H128" s="153" t="s">
        <v>3</v>
      </c>
      <c r="L128" s="152"/>
      <c r="M128" s="155"/>
      <c r="N128" s="156"/>
      <c r="O128" s="156"/>
      <c r="P128" s="156"/>
      <c r="Q128" s="156"/>
      <c r="R128" s="156"/>
      <c r="S128" s="156"/>
      <c r="T128" s="157"/>
      <c r="AT128" s="153" t="s">
        <v>181</v>
      </c>
      <c r="AU128" s="153" t="s">
        <v>79</v>
      </c>
      <c r="AV128" s="13" t="s">
        <v>76</v>
      </c>
      <c r="AW128" s="13" t="s">
        <v>31</v>
      </c>
      <c r="AX128" s="13" t="s">
        <v>70</v>
      </c>
      <c r="AY128" s="153" t="s">
        <v>173</v>
      </c>
    </row>
    <row r="129" spans="1:65" s="14" customFormat="1">
      <c r="B129" s="158"/>
      <c r="D129" s="148" t="s">
        <v>181</v>
      </c>
      <c r="E129" s="159" t="s">
        <v>3</v>
      </c>
      <c r="F129" s="160" t="s">
        <v>1390</v>
      </c>
      <c r="H129" s="161">
        <v>7.2</v>
      </c>
      <c r="L129" s="158"/>
      <c r="M129" s="162"/>
      <c r="N129" s="163"/>
      <c r="O129" s="163"/>
      <c r="P129" s="163"/>
      <c r="Q129" s="163"/>
      <c r="R129" s="163"/>
      <c r="S129" s="163"/>
      <c r="T129" s="164"/>
      <c r="AT129" s="159" t="s">
        <v>181</v>
      </c>
      <c r="AU129" s="159" t="s">
        <v>79</v>
      </c>
      <c r="AV129" s="14" t="s">
        <v>79</v>
      </c>
      <c r="AW129" s="14" t="s">
        <v>31</v>
      </c>
      <c r="AX129" s="14" t="s">
        <v>70</v>
      </c>
      <c r="AY129" s="159" t="s">
        <v>173</v>
      </c>
    </row>
    <row r="130" spans="1:65" s="15" customFormat="1">
      <c r="B130" s="165"/>
      <c r="D130" s="148" t="s">
        <v>181</v>
      </c>
      <c r="E130" s="166" t="s">
        <v>3</v>
      </c>
      <c r="F130" s="167" t="s">
        <v>188</v>
      </c>
      <c r="H130" s="168">
        <v>7.2</v>
      </c>
      <c r="L130" s="165"/>
      <c r="M130" s="169"/>
      <c r="N130" s="170"/>
      <c r="O130" s="170"/>
      <c r="P130" s="170"/>
      <c r="Q130" s="170"/>
      <c r="R130" s="170"/>
      <c r="S130" s="170"/>
      <c r="T130" s="171"/>
      <c r="AT130" s="166" t="s">
        <v>181</v>
      </c>
      <c r="AU130" s="166" t="s">
        <v>79</v>
      </c>
      <c r="AV130" s="15" t="s">
        <v>178</v>
      </c>
      <c r="AW130" s="15" t="s">
        <v>31</v>
      </c>
      <c r="AX130" s="15" t="s">
        <v>76</v>
      </c>
      <c r="AY130" s="166" t="s">
        <v>173</v>
      </c>
    </row>
    <row r="131" spans="1:65" s="2" customFormat="1" ht="16.5" customHeight="1">
      <c r="A131" s="30"/>
      <c r="B131" s="135"/>
      <c r="C131" s="136" t="s">
        <v>211</v>
      </c>
      <c r="D131" s="136" t="s">
        <v>175</v>
      </c>
      <c r="E131" s="137" t="s">
        <v>865</v>
      </c>
      <c r="F131" s="138" t="s">
        <v>866</v>
      </c>
      <c r="G131" s="139" t="s">
        <v>176</v>
      </c>
      <c r="H131" s="140">
        <v>7.2</v>
      </c>
      <c r="I131" s="141"/>
      <c r="J131" s="141">
        <f>ROUND(I131*H131,2)</f>
        <v>0</v>
      </c>
      <c r="K131" s="138" t="s">
        <v>177</v>
      </c>
      <c r="L131" s="31"/>
      <c r="M131" s="142" t="s">
        <v>3</v>
      </c>
      <c r="N131" s="143" t="s">
        <v>41</v>
      </c>
      <c r="O131" s="144">
        <v>0.45</v>
      </c>
      <c r="P131" s="144">
        <f>O131*H131</f>
        <v>3.24</v>
      </c>
      <c r="Q131" s="144">
        <v>1.5E-5</v>
      </c>
      <c r="R131" s="144">
        <f>Q131*H131</f>
        <v>1.0800000000000001E-4</v>
      </c>
      <c r="S131" s="144">
        <v>0</v>
      </c>
      <c r="T131" s="145">
        <f>S131*H131</f>
        <v>0</v>
      </c>
      <c r="U131" s="30"/>
      <c r="V131" s="30"/>
      <c r="W131" s="30"/>
      <c r="X131" s="30"/>
      <c r="Y131" s="30"/>
      <c r="Z131" s="30"/>
      <c r="AA131" s="30"/>
      <c r="AB131" s="30"/>
      <c r="AC131" s="30"/>
      <c r="AD131" s="30"/>
      <c r="AE131" s="30"/>
      <c r="AR131" s="146" t="s">
        <v>178</v>
      </c>
      <c r="AT131" s="146" t="s">
        <v>175</v>
      </c>
      <c r="AU131" s="146" t="s">
        <v>79</v>
      </c>
      <c r="AY131" s="18" t="s">
        <v>173</v>
      </c>
      <c r="BE131" s="147">
        <f>IF(N131="základní",J131,0)</f>
        <v>0</v>
      </c>
      <c r="BF131" s="147">
        <f>IF(N131="snížená",J131,0)</f>
        <v>0</v>
      </c>
      <c r="BG131" s="147">
        <f>IF(N131="zákl. přenesená",J131,0)</f>
        <v>0</v>
      </c>
      <c r="BH131" s="147">
        <f>IF(N131="sníž. přenesená",J131,0)</f>
        <v>0</v>
      </c>
      <c r="BI131" s="147">
        <f>IF(N131="nulová",J131,0)</f>
        <v>0</v>
      </c>
      <c r="BJ131" s="18" t="s">
        <v>76</v>
      </c>
      <c r="BK131" s="147">
        <f>ROUND(I131*H131,2)</f>
        <v>0</v>
      </c>
      <c r="BL131" s="18" t="s">
        <v>178</v>
      </c>
      <c r="BM131" s="146" t="s">
        <v>1391</v>
      </c>
    </row>
    <row r="132" spans="1:65" s="2" customFormat="1" ht="360.75">
      <c r="A132" s="30"/>
      <c r="B132" s="31"/>
      <c r="C132" s="30"/>
      <c r="D132" s="148" t="s">
        <v>179</v>
      </c>
      <c r="E132" s="30"/>
      <c r="F132" s="149" t="s">
        <v>862</v>
      </c>
      <c r="G132" s="30"/>
      <c r="H132" s="30"/>
      <c r="I132" s="30"/>
      <c r="J132" s="30"/>
      <c r="K132" s="30"/>
      <c r="L132" s="31"/>
      <c r="M132" s="150"/>
      <c r="N132" s="151"/>
      <c r="O132" s="51"/>
      <c r="P132" s="51"/>
      <c r="Q132" s="51"/>
      <c r="R132" s="51"/>
      <c r="S132" s="51"/>
      <c r="T132" s="52"/>
      <c r="U132" s="30"/>
      <c r="V132" s="30"/>
      <c r="W132" s="30"/>
      <c r="X132" s="30"/>
      <c r="Y132" s="30"/>
      <c r="Z132" s="30"/>
      <c r="AA132" s="30"/>
      <c r="AB132" s="30"/>
      <c r="AC132" s="30"/>
      <c r="AD132" s="30"/>
      <c r="AE132" s="30"/>
      <c r="AT132" s="18" t="s">
        <v>179</v>
      </c>
      <c r="AU132" s="18" t="s">
        <v>79</v>
      </c>
    </row>
    <row r="133" spans="1:65" s="14" customFormat="1">
      <c r="B133" s="158"/>
      <c r="D133" s="148" t="s">
        <v>181</v>
      </c>
      <c r="E133" s="159" t="s">
        <v>3</v>
      </c>
      <c r="F133" s="160" t="s">
        <v>1392</v>
      </c>
      <c r="H133" s="161">
        <v>7.2</v>
      </c>
      <c r="L133" s="158"/>
      <c r="M133" s="162"/>
      <c r="N133" s="163"/>
      <c r="O133" s="163"/>
      <c r="P133" s="163"/>
      <c r="Q133" s="163"/>
      <c r="R133" s="163"/>
      <c r="S133" s="163"/>
      <c r="T133" s="164"/>
      <c r="AT133" s="159" t="s">
        <v>181</v>
      </c>
      <c r="AU133" s="159" t="s">
        <v>79</v>
      </c>
      <c r="AV133" s="14" t="s">
        <v>79</v>
      </c>
      <c r="AW133" s="14" t="s">
        <v>31</v>
      </c>
      <c r="AX133" s="14" t="s">
        <v>70</v>
      </c>
      <c r="AY133" s="159" t="s">
        <v>173</v>
      </c>
    </row>
    <row r="134" spans="1:65" s="15" customFormat="1">
      <c r="B134" s="165"/>
      <c r="D134" s="148" t="s">
        <v>181</v>
      </c>
      <c r="E134" s="166" t="s">
        <v>3</v>
      </c>
      <c r="F134" s="167" t="s">
        <v>188</v>
      </c>
      <c r="H134" s="168">
        <v>7.2</v>
      </c>
      <c r="L134" s="165"/>
      <c r="M134" s="169"/>
      <c r="N134" s="170"/>
      <c r="O134" s="170"/>
      <c r="P134" s="170"/>
      <c r="Q134" s="170"/>
      <c r="R134" s="170"/>
      <c r="S134" s="170"/>
      <c r="T134" s="171"/>
      <c r="AT134" s="166" t="s">
        <v>181</v>
      </c>
      <c r="AU134" s="166" t="s">
        <v>79</v>
      </c>
      <c r="AV134" s="15" t="s">
        <v>178</v>
      </c>
      <c r="AW134" s="15" t="s">
        <v>31</v>
      </c>
      <c r="AX134" s="15" t="s">
        <v>76</v>
      </c>
      <c r="AY134" s="166" t="s">
        <v>173</v>
      </c>
    </row>
    <row r="135" spans="1:65" s="2" customFormat="1" ht="21.75" customHeight="1">
      <c r="A135" s="30"/>
      <c r="B135" s="135"/>
      <c r="C135" s="136" t="s">
        <v>216</v>
      </c>
      <c r="D135" s="136" t="s">
        <v>175</v>
      </c>
      <c r="E135" s="137" t="s">
        <v>308</v>
      </c>
      <c r="F135" s="138" t="s">
        <v>309</v>
      </c>
      <c r="G135" s="139" t="s">
        <v>239</v>
      </c>
      <c r="H135" s="140">
        <v>0.20699999999999999</v>
      </c>
      <c r="I135" s="141"/>
      <c r="J135" s="141">
        <f>ROUND(I135*H135,2)</f>
        <v>0</v>
      </c>
      <c r="K135" s="138" t="s">
        <v>177</v>
      </c>
      <c r="L135" s="31"/>
      <c r="M135" s="142" t="s">
        <v>3</v>
      </c>
      <c r="N135" s="143" t="s">
        <v>41</v>
      </c>
      <c r="O135" s="144">
        <v>47.35</v>
      </c>
      <c r="P135" s="144">
        <f>O135*H135</f>
        <v>9.8014499999999991</v>
      </c>
      <c r="Q135" s="144">
        <v>1.0487652000000001</v>
      </c>
      <c r="R135" s="144">
        <f>Q135*H135</f>
        <v>0.2170943964</v>
      </c>
      <c r="S135" s="144">
        <v>0</v>
      </c>
      <c r="T135" s="145">
        <f>S135*H135</f>
        <v>0</v>
      </c>
      <c r="U135" s="30"/>
      <c r="V135" s="30"/>
      <c r="W135" s="30"/>
      <c r="X135" s="30"/>
      <c r="Y135" s="30"/>
      <c r="Z135" s="30"/>
      <c r="AA135" s="30"/>
      <c r="AB135" s="30"/>
      <c r="AC135" s="30"/>
      <c r="AD135" s="30"/>
      <c r="AE135" s="30"/>
      <c r="AR135" s="146" t="s">
        <v>178</v>
      </c>
      <c r="AT135" s="146" t="s">
        <v>175</v>
      </c>
      <c r="AU135" s="146" t="s">
        <v>79</v>
      </c>
      <c r="AY135" s="18" t="s">
        <v>173</v>
      </c>
      <c r="BE135" s="147">
        <f>IF(N135="základní",J135,0)</f>
        <v>0</v>
      </c>
      <c r="BF135" s="147">
        <f>IF(N135="snížená",J135,0)</f>
        <v>0</v>
      </c>
      <c r="BG135" s="147">
        <f>IF(N135="zákl. přenesená",J135,0)</f>
        <v>0</v>
      </c>
      <c r="BH135" s="147">
        <f>IF(N135="sníž. přenesená",J135,0)</f>
        <v>0</v>
      </c>
      <c r="BI135" s="147">
        <f>IF(N135="nulová",J135,0)</f>
        <v>0</v>
      </c>
      <c r="BJ135" s="18" t="s">
        <v>76</v>
      </c>
      <c r="BK135" s="147">
        <f>ROUND(I135*H135,2)</f>
        <v>0</v>
      </c>
      <c r="BL135" s="18" t="s">
        <v>178</v>
      </c>
      <c r="BM135" s="146" t="s">
        <v>1393</v>
      </c>
    </row>
    <row r="136" spans="1:65" s="2" customFormat="1" ht="175.5">
      <c r="A136" s="30"/>
      <c r="B136" s="31"/>
      <c r="C136" s="30"/>
      <c r="D136" s="148" t="s">
        <v>179</v>
      </c>
      <c r="E136" s="30"/>
      <c r="F136" s="149" t="s">
        <v>310</v>
      </c>
      <c r="G136" s="30"/>
      <c r="H136" s="30"/>
      <c r="I136" s="30"/>
      <c r="J136" s="30"/>
      <c r="K136" s="30"/>
      <c r="L136" s="31"/>
      <c r="M136" s="150"/>
      <c r="N136" s="151"/>
      <c r="O136" s="51"/>
      <c r="P136" s="51"/>
      <c r="Q136" s="51"/>
      <c r="R136" s="51"/>
      <c r="S136" s="51"/>
      <c r="T136" s="52"/>
      <c r="U136" s="30"/>
      <c r="V136" s="30"/>
      <c r="W136" s="30"/>
      <c r="X136" s="30"/>
      <c r="Y136" s="30"/>
      <c r="Z136" s="30"/>
      <c r="AA136" s="30"/>
      <c r="AB136" s="30"/>
      <c r="AC136" s="30"/>
      <c r="AD136" s="30"/>
      <c r="AE136" s="30"/>
      <c r="AT136" s="18" t="s">
        <v>179</v>
      </c>
      <c r="AU136" s="18" t="s">
        <v>79</v>
      </c>
    </row>
    <row r="137" spans="1:65" s="14" customFormat="1">
      <c r="B137" s="158"/>
      <c r="D137" s="148" t="s">
        <v>181</v>
      </c>
      <c r="E137" s="159" t="s">
        <v>3</v>
      </c>
      <c r="F137" s="160" t="s">
        <v>1394</v>
      </c>
      <c r="H137" s="161">
        <v>0.20699999999999999</v>
      </c>
      <c r="L137" s="158"/>
      <c r="M137" s="162"/>
      <c r="N137" s="163"/>
      <c r="O137" s="163"/>
      <c r="P137" s="163"/>
      <c r="Q137" s="163"/>
      <c r="R137" s="163"/>
      <c r="S137" s="163"/>
      <c r="T137" s="164"/>
      <c r="AT137" s="159" t="s">
        <v>181</v>
      </c>
      <c r="AU137" s="159" t="s">
        <v>79</v>
      </c>
      <c r="AV137" s="14" t="s">
        <v>79</v>
      </c>
      <c r="AW137" s="14" t="s">
        <v>31</v>
      </c>
      <c r="AX137" s="14" t="s">
        <v>76</v>
      </c>
      <c r="AY137" s="159" t="s">
        <v>173</v>
      </c>
    </row>
    <row r="138" spans="1:65" s="12" customFormat="1" ht="22.9" customHeight="1">
      <c r="B138" s="123"/>
      <c r="D138" s="124" t="s">
        <v>69</v>
      </c>
      <c r="E138" s="133" t="s">
        <v>202</v>
      </c>
      <c r="F138" s="133" t="s">
        <v>363</v>
      </c>
      <c r="J138" s="134">
        <f>BK138</f>
        <v>0</v>
      </c>
      <c r="L138" s="123"/>
      <c r="M138" s="127"/>
      <c r="N138" s="128"/>
      <c r="O138" s="128"/>
      <c r="P138" s="129">
        <f>SUM(P139:P141)</f>
        <v>5.4149999999999991</v>
      </c>
      <c r="Q138" s="128"/>
      <c r="R138" s="129">
        <f>SUM(R139:R141)</f>
        <v>0.41758200000000001</v>
      </c>
      <c r="S138" s="128"/>
      <c r="T138" s="130">
        <f>SUM(T139:T141)</f>
        <v>0</v>
      </c>
      <c r="AR138" s="124" t="s">
        <v>76</v>
      </c>
      <c r="AT138" s="131" t="s">
        <v>69</v>
      </c>
      <c r="AU138" s="131" t="s">
        <v>76</v>
      </c>
      <c r="AY138" s="124" t="s">
        <v>173</v>
      </c>
      <c r="BK138" s="132">
        <f>SUM(BK139:BK141)</f>
        <v>0</v>
      </c>
    </row>
    <row r="139" spans="1:65" s="2" customFormat="1" ht="33" customHeight="1">
      <c r="A139" s="30"/>
      <c r="B139" s="135"/>
      <c r="C139" s="136" t="s">
        <v>220</v>
      </c>
      <c r="D139" s="136" t="s">
        <v>175</v>
      </c>
      <c r="E139" s="137" t="s">
        <v>1395</v>
      </c>
      <c r="F139" s="138" t="s">
        <v>1396</v>
      </c>
      <c r="G139" s="139" t="s">
        <v>176</v>
      </c>
      <c r="H139" s="140">
        <v>9.5</v>
      </c>
      <c r="I139" s="141"/>
      <c r="J139" s="141">
        <f>ROUND(I139*H139,2)</f>
        <v>0</v>
      </c>
      <c r="K139" s="138" t="s">
        <v>177</v>
      </c>
      <c r="L139" s="31"/>
      <c r="M139" s="142" t="s">
        <v>3</v>
      </c>
      <c r="N139" s="143" t="s">
        <v>41</v>
      </c>
      <c r="O139" s="144">
        <v>0.56999999999999995</v>
      </c>
      <c r="P139" s="144">
        <f>O139*H139</f>
        <v>5.4149999999999991</v>
      </c>
      <c r="Q139" s="144">
        <v>4.3956000000000002E-2</v>
      </c>
      <c r="R139" s="144">
        <f>Q139*H139</f>
        <v>0.41758200000000001</v>
      </c>
      <c r="S139" s="144">
        <v>0</v>
      </c>
      <c r="T139" s="145">
        <f>S139*H139</f>
        <v>0</v>
      </c>
      <c r="U139" s="30"/>
      <c r="V139" s="30"/>
      <c r="W139" s="30"/>
      <c r="X139" s="30"/>
      <c r="Y139" s="30"/>
      <c r="Z139" s="30"/>
      <c r="AA139" s="30"/>
      <c r="AB139" s="30"/>
      <c r="AC139" s="30"/>
      <c r="AD139" s="30"/>
      <c r="AE139" s="30"/>
      <c r="AR139" s="146" t="s">
        <v>178</v>
      </c>
      <c r="AT139" s="146" t="s">
        <v>175</v>
      </c>
      <c r="AU139" s="146" t="s">
        <v>79</v>
      </c>
      <c r="AY139" s="18" t="s">
        <v>173</v>
      </c>
      <c r="BE139" s="147">
        <f>IF(N139="základní",J139,0)</f>
        <v>0</v>
      </c>
      <c r="BF139" s="147">
        <f>IF(N139="snížená",J139,0)</f>
        <v>0</v>
      </c>
      <c r="BG139" s="147">
        <f>IF(N139="zákl. přenesená",J139,0)</f>
        <v>0</v>
      </c>
      <c r="BH139" s="147">
        <f>IF(N139="sníž. přenesená",J139,0)</f>
        <v>0</v>
      </c>
      <c r="BI139" s="147">
        <f>IF(N139="nulová",J139,0)</f>
        <v>0</v>
      </c>
      <c r="BJ139" s="18" t="s">
        <v>76</v>
      </c>
      <c r="BK139" s="147">
        <f>ROUND(I139*H139,2)</f>
        <v>0</v>
      </c>
      <c r="BL139" s="18" t="s">
        <v>178</v>
      </c>
      <c r="BM139" s="146" t="s">
        <v>1397</v>
      </c>
    </row>
    <row r="140" spans="1:65" s="14" customFormat="1">
      <c r="B140" s="158"/>
      <c r="D140" s="148" t="s">
        <v>181</v>
      </c>
      <c r="E140" s="159" t="s">
        <v>3</v>
      </c>
      <c r="F140" s="160" t="s">
        <v>1398</v>
      </c>
      <c r="H140" s="161">
        <v>9.5</v>
      </c>
      <c r="L140" s="158"/>
      <c r="M140" s="162"/>
      <c r="N140" s="163"/>
      <c r="O140" s="163"/>
      <c r="P140" s="163"/>
      <c r="Q140" s="163"/>
      <c r="R140" s="163"/>
      <c r="S140" s="163"/>
      <c r="T140" s="164"/>
      <c r="AT140" s="159" t="s">
        <v>181</v>
      </c>
      <c r="AU140" s="159" t="s">
        <v>79</v>
      </c>
      <c r="AV140" s="14" t="s">
        <v>79</v>
      </c>
      <c r="AW140" s="14" t="s">
        <v>31</v>
      </c>
      <c r="AX140" s="14" t="s">
        <v>70</v>
      </c>
      <c r="AY140" s="159" t="s">
        <v>173</v>
      </c>
    </row>
    <row r="141" spans="1:65" s="15" customFormat="1">
      <c r="B141" s="165"/>
      <c r="D141" s="148" t="s">
        <v>181</v>
      </c>
      <c r="E141" s="166" t="s">
        <v>3</v>
      </c>
      <c r="F141" s="167" t="s">
        <v>188</v>
      </c>
      <c r="H141" s="168">
        <v>9.5</v>
      </c>
      <c r="L141" s="165"/>
      <c r="M141" s="169"/>
      <c r="N141" s="170"/>
      <c r="O141" s="170"/>
      <c r="P141" s="170"/>
      <c r="Q141" s="170"/>
      <c r="R141" s="170"/>
      <c r="S141" s="170"/>
      <c r="T141" s="171"/>
      <c r="AT141" s="166" t="s">
        <v>181</v>
      </c>
      <c r="AU141" s="166" t="s">
        <v>79</v>
      </c>
      <c r="AV141" s="15" t="s">
        <v>178</v>
      </c>
      <c r="AW141" s="15" t="s">
        <v>31</v>
      </c>
      <c r="AX141" s="15" t="s">
        <v>76</v>
      </c>
      <c r="AY141" s="166" t="s">
        <v>173</v>
      </c>
    </row>
    <row r="142" spans="1:65" s="12" customFormat="1" ht="22.9" customHeight="1">
      <c r="B142" s="123"/>
      <c r="D142" s="124" t="s">
        <v>69</v>
      </c>
      <c r="E142" s="133" t="s">
        <v>216</v>
      </c>
      <c r="F142" s="133" t="s">
        <v>372</v>
      </c>
      <c r="J142" s="134">
        <f>BK142</f>
        <v>0</v>
      </c>
      <c r="L142" s="123"/>
      <c r="M142" s="127"/>
      <c r="N142" s="128"/>
      <c r="O142" s="128"/>
      <c r="P142" s="129">
        <f>SUM(P143:P153)</f>
        <v>17.867060000000002</v>
      </c>
      <c r="Q142" s="128"/>
      <c r="R142" s="129">
        <f>SUM(R143:R153)</f>
        <v>0.29459550000000001</v>
      </c>
      <c r="S142" s="128"/>
      <c r="T142" s="130">
        <f>SUM(T143:T153)</f>
        <v>3.2092000000000005</v>
      </c>
      <c r="AR142" s="124" t="s">
        <v>76</v>
      </c>
      <c r="AT142" s="131" t="s">
        <v>69</v>
      </c>
      <c r="AU142" s="131" t="s">
        <v>76</v>
      </c>
      <c r="AY142" s="124" t="s">
        <v>173</v>
      </c>
      <c r="BK142" s="132">
        <f>SUM(BK143:BK153)</f>
        <v>0</v>
      </c>
    </row>
    <row r="143" spans="1:65" s="2" customFormat="1" ht="21.75" customHeight="1">
      <c r="A143" s="30"/>
      <c r="B143" s="135"/>
      <c r="C143" s="136" t="s">
        <v>224</v>
      </c>
      <c r="D143" s="136" t="s">
        <v>175</v>
      </c>
      <c r="E143" s="137" t="s">
        <v>548</v>
      </c>
      <c r="F143" s="138" t="s">
        <v>549</v>
      </c>
      <c r="G143" s="139" t="s">
        <v>200</v>
      </c>
      <c r="H143" s="140">
        <v>1.2150000000000001</v>
      </c>
      <c r="I143" s="141"/>
      <c r="J143" s="141">
        <f>ROUND(I143*H143,2)</f>
        <v>0</v>
      </c>
      <c r="K143" s="138" t="s">
        <v>177</v>
      </c>
      <c r="L143" s="31"/>
      <c r="M143" s="142" t="s">
        <v>3</v>
      </c>
      <c r="N143" s="143" t="s">
        <v>41</v>
      </c>
      <c r="O143" s="144">
        <v>5.2359999999999998</v>
      </c>
      <c r="P143" s="144">
        <f>O143*H143</f>
        <v>6.3617400000000002</v>
      </c>
      <c r="Q143" s="144">
        <v>0.12</v>
      </c>
      <c r="R143" s="144">
        <f>Q143*H143</f>
        <v>0.14580000000000001</v>
      </c>
      <c r="S143" s="144">
        <v>2.2000000000000002</v>
      </c>
      <c r="T143" s="145">
        <f>S143*H143</f>
        <v>2.6730000000000005</v>
      </c>
      <c r="U143" s="30"/>
      <c r="V143" s="30"/>
      <c r="W143" s="30"/>
      <c r="X143" s="30"/>
      <c r="Y143" s="30"/>
      <c r="Z143" s="30"/>
      <c r="AA143" s="30"/>
      <c r="AB143" s="30"/>
      <c r="AC143" s="30"/>
      <c r="AD143" s="30"/>
      <c r="AE143" s="30"/>
      <c r="AR143" s="146" t="s">
        <v>178</v>
      </c>
      <c r="AT143" s="146" t="s">
        <v>175</v>
      </c>
      <c r="AU143" s="146" t="s">
        <v>79</v>
      </c>
      <c r="AY143" s="18" t="s">
        <v>173</v>
      </c>
      <c r="BE143" s="147">
        <f>IF(N143="základní",J143,0)</f>
        <v>0</v>
      </c>
      <c r="BF143" s="147">
        <f>IF(N143="snížená",J143,0)</f>
        <v>0</v>
      </c>
      <c r="BG143" s="147">
        <f>IF(N143="zákl. přenesená",J143,0)</f>
        <v>0</v>
      </c>
      <c r="BH143" s="147">
        <f>IF(N143="sníž. přenesená",J143,0)</f>
        <v>0</v>
      </c>
      <c r="BI143" s="147">
        <f>IF(N143="nulová",J143,0)</f>
        <v>0</v>
      </c>
      <c r="BJ143" s="18" t="s">
        <v>76</v>
      </c>
      <c r="BK143" s="147">
        <f>ROUND(I143*H143,2)</f>
        <v>0</v>
      </c>
      <c r="BL143" s="18" t="s">
        <v>178</v>
      </c>
      <c r="BM143" s="146" t="s">
        <v>1399</v>
      </c>
    </row>
    <row r="144" spans="1:65" s="2" customFormat="1" ht="224.25">
      <c r="A144" s="30"/>
      <c r="B144" s="31"/>
      <c r="C144" s="30"/>
      <c r="D144" s="148" t="s">
        <v>179</v>
      </c>
      <c r="E144" s="30"/>
      <c r="F144" s="149" t="s">
        <v>383</v>
      </c>
      <c r="G144" s="30"/>
      <c r="H144" s="30"/>
      <c r="I144" s="30"/>
      <c r="J144" s="30"/>
      <c r="K144" s="30"/>
      <c r="L144" s="31"/>
      <c r="M144" s="150"/>
      <c r="N144" s="151"/>
      <c r="O144" s="51"/>
      <c r="P144" s="51"/>
      <c r="Q144" s="51"/>
      <c r="R144" s="51"/>
      <c r="S144" s="51"/>
      <c r="T144" s="52"/>
      <c r="U144" s="30"/>
      <c r="V144" s="30"/>
      <c r="W144" s="30"/>
      <c r="X144" s="30"/>
      <c r="Y144" s="30"/>
      <c r="Z144" s="30"/>
      <c r="AA144" s="30"/>
      <c r="AB144" s="30"/>
      <c r="AC144" s="30"/>
      <c r="AD144" s="30"/>
      <c r="AE144" s="30"/>
      <c r="AT144" s="18" t="s">
        <v>179</v>
      </c>
      <c r="AU144" s="18" t="s">
        <v>79</v>
      </c>
    </row>
    <row r="145" spans="1:65" s="13" customFormat="1">
      <c r="B145" s="152"/>
      <c r="D145" s="148" t="s">
        <v>181</v>
      </c>
      <c r="E145" s="153" t="s">
        <v>3</v>
      </c>
      <c r="F145" s="154" t="s">
        <v>1400</v>
      </c>
      <c r="H145" s="153" t="s">
        <v>3</v>
      </c>
      <c r="L145" s="152"/>
      <c r="M145" s="155"/>
      <c r="N145" s="156"/>
      <c r="O145" s="156"/>
      <c r="P145" s="156"/>
      <c r="Q145" s="156"/>
      <c r="R145" s="156"/>
      <c r="S145" s="156"/>
      <c r="T145" s="157"/>
      <c r="AT145" s="153" t="s">
        <v>181</v>
      </c>
      <c r="AU145" s="153" t="s">
        <v>79</v>
      </c>
      <c r="AV145" s="13" t="s">
        <v>76</v>
      </c>
      <c r="AW145" s="13" t="s">
        <v>31</v>
      </c>
      <c r="AX145" s="13" t="s">
        <v>70</v>
      </c>
      <c r="AY145" s="153" t="s">
        <v>173</v>
      </c>
    </row>
    <row r="146" spans="1:65" s="14" customFormat="1">
      <c r="B146" s="158"/>
      <c r="D146" s="148" t="s">
        <v>181</v>
      </c>
      <c r="E146" s="159" t="s">
        <v>3</v>
      </c>
      <c r="F146" s="160" t="s">
        <v>1401</v>
      </c>
      <c r="H146" s="161">
        <v>1.2150000000000001</v>
      </c>
      <c r="L146" s="158"/>
      <c r="M146" s="162"/>
      <c r="N146" s="163"/>
      <c r="O146" s="163"/>
      <c r="P146" s="163"/>
      <c r="Q146" s="163"/>
      <c r="R146" s="163"/>
      <c r="S146" s="163"/>
      <c r="T146" s="164"/>
      <c r="AT146" s="159" t="s">
        <v>181</v>
      </c>
      <c r="AU146" s="159" t="s">
        <v>79</v>
      </c>
      <c r="AV146" s="14" t="s">
        <v>79</v>
      </c>
      <c r="AW146" s="14" t="s">
        <v>31</v>
      </c>
      <c r="AX146" s="14" t="s">
        <v>70</v>
      </c>
      <c r="AY146" s="159" t="s">
        <v>173</v>
      </c>
    </row>
    <row r="147" spans="1:65" s="15" customFormat="1">
      <c r="B147" s="165"/>
      <c r="D147" s="148" t="s">
        <v>181</v>
      </c>
      <c r="E147" s="166" t="s">
        <v>3</v>
      </c>
      <c r="F147" s="167" t="s">
        <v>188</v>
      </c>
      <c r="H147" s="168">
        <v>1.2150000000000001</v>
      </c>
      <c r="L147" s="165"/>
      <c r="M147" s="169"/>
      <c r="N147" s="170"/>
      <c r="O147" s="170"/>
      <c r="P147" s="170"/>
      <c r="Q147" s="170"/>
      <c r="R147" s="170"/>
      <c r="S147" s="170"/>
      <c r="T147" s="171"/>
      <c r="AT147" s="166" t="s">
        <v>181</v>
      </c>
      <c r="AU147" s="166" t="s">
        <v>79</v>
      </c>
      <c r="AV147" s="15" t="s">
        <v>178</v>
      </c>
      <c r="AW147" s="15" t="s">
        <v>31</v>
      </c>
      <c r="AX147" s="15" t="s">
        <v>76</v>
      </c>
      <c r="AY147" s="166" t="s">
        <v>173</v>
      </c>
    </row>
    <row r="148" spans="1:65" s="2" customFormat="1" ht="21.75" customHeight="1">
      <c r="A148" s="30"/>
      <c r="B148" s="135"/>
      <c r="C148" s="136" t="s">
        <v>227</v>
      </c>
      <c r="D148" s="136" t="s">
        <v>175</v>
      </c>
      <c r="E148" s="137" t="s">
        <v>1402</v>
      </c>
      <c r="F148" s="138" t="s">
        <v>1403</v>
      </c>
      <c r="G148" s="139" t="s">
        <v>176</v>
      </c>
      <c r="H148" s="140">
        <v>7.66</v>
      </c>
      <c r="I148" s="141"/>
      <c r="J148" s="141">
        <f>ROUND(I148*H148,2)</f>
        <v>0</v>
      </c>
      <c r="K148" s="138" t="s">
        <v>177</v>
      </c>
      <c r="L148" s="31"/>
      <c r="M148" s="142" t="s">
        <v>3</v>
      </c>
      <c r="N148" s="143" t="s">
        <v>41</v>
      </c>
      <c r="O148" s="144">
        <v>0.45200000000000001</v>
      </c>
      <c r="P148" s="144">
        <f>O148*H148</f>
        <v>3.4623200000000001</v>
      </c>
      <c r="Q148" s="144">
        <v>0</v>
      </c>
      <c r="R148" s="144">
        <f>Q148*H148</f>
        <v>0</v>
      </c>
      <c r="S148" s="144">
        <v>7.0000000000000007E-2</v>
      </c>
      <c r="T148" s="145">
        <f>S148*H148</f>
        <v>0.53620000000000001</v>
      </c>
      <c r="U148" s="30"/>
      <c r="V148" s="30"/>
      <c r="W148" s="30"/>
      <c r="X148" s="30"/>
      <c r="Y148" s="30"/>
      <c r="Z148" s="30"/>
      <c r="AA148" s="30"/>
      <c r="AB148" s="30"/>
      <c r="AC148" s="30"/>
      <c r="AD148" s="30"/>
      <c r="AE148" s="30"/>
      <c r="AR148" s="146" t="s">
        <v>178</v>
      </c>
      <c r="AT148" s="146" t="s">
        <v>175</v>
      </c>
      <c r="AU148" s="146" t="s">
        <v>79</v>
      </c>
      <c r="AY148" s="18" t="s">
        <v>173</v>
      </c>
      <c r="BE148" s="147">
        <f>IF(N148="základní",J148,0)</f>
        <v>0</v>
      </c>
      <c r="BF148" s="147">
        <f>IF(N148="snížená",J148,0)</f>
        <v>0</v>
      </c>
      <c r="BG148" s="147">
        <f>IF(N148="zákl. přenesená",J148,0)</f>
        <v>0</v>
      </c>
      <c r="BH148" s="147">
        <f>IF(N148="sníž. přenesená",J148,0)</f>
        <v>0</v>
      </c>
      <c r="BI148" s="147">
        <f>IF(N148="nulová",J148,0)</f>
        <v>0</v>
      </c>
      <c r="BJ148" s="18" t="s">
        <v>76</v>
      </c>
      <c r="BK148" s="147">
        <f>ROUND(I148*H148,2)</f>
        <v>0</v>
      </c>
      <c r="BL148" s="18" t="s">
        <v>178</v>
      </c>
      <c r="BM148" s="146" t="s">
        <v>1404</v>
      </c>
    </row>
    <row r="149" spans="1:65" s="2" customFormat="1" ht="78">
      <c r="A149" s="30"/>
      <c r="B149" s="31"/>
      <c r="C149" s="30"/>
      <c r="D149" s="148" t="s">
        <v>179</v>
      </c>
      <c r="E149" s="30"/>
      <c r="F149" s="149" t="s">
        <v>1405</v>
      </c>
      <c r="G149" s="30"/>
      <c r="H149" s="30"/>
      <c r="I149" s="30"/>
      <c r="J149" s="30"/>
      <c r="K149" s="30"/>
      <c r="L149" s="31"/>
      <c r="M149" s="150"/>
      <c r="N149" s="151"/>
      <c r="O149" s="51"/>
      <c r="P149" s="51"/>
      <c r="Q149" s="51"/>
      <c r="R149" s="51"/>
      <c r="S149" s="51"/>
      <c r="T149" s="52"/>
      <c r="U149" s="30"/>
      <c r="V149" s="30"/>
      <c r="W149" s="30"/>
      <c r="X149" s="30"/>
      <c r="Y149" s="30"/>
      <c r="Z149" s="30"/>
      <c r="AA149" s="30"/>
      <c r="AB149" s="30"/>
      <c r="AC149" s="30"/>
      <c r="AD149" s="30"/>
      <c r="AE149" s="30"/>
      <c r="AT149" s="18" t="s">
        <v>179</v>
      </c>
      <c r="AU149" s="18" t="s">
        <v>79</v>
      </c>
    </row>
    <row r="150" spans="1:65" s="14" customFormat="1">
      <c r="B150" s="158"/>
      <c r="D150" s="148" t="s">
        <v>181</v>
      </c>
      <c r="E150" s="159" t="s">
        <v>3</v>
      </c>
      <c r="F150" s="160" t="s">
        <v>1406</v>
      </c>
      <c r="H150" s="161">
        <v>7.66</v>
      </c>
      <c r="L150" s="158"/>
      <c r="M150" s="162"/>
      <c r="N150" s="163"/>
      <c r="O150" s="163"/>
      <c r="P150" s="163"/>
      <c r="Q150" s="163"/>
      <c r="R150" s="163"/>
      <c r="S150" s="163"/>
      <c r="T150" s="164"/>
      <c r="AT150" s="159" t="s">
        <v>181</v>
      </c>
      <c r="AU150" s="159" t="s">
        <v>79</v>
      </c>
      <c r="AV150" s="14" t="s">
        <v>79</v>
      </c>
      <c r="AW150" s="14" t="s">
        <v>31</v>
      </c>
      <c r="AX150" s="14" t="s">
        <v>76</v>
      </c>
      <c r="AY150" s="159" t="s">
        <v>173</v>
      </c>
    </row>
    <row r="151" spans="1:65" s="2" customFormat="1" ht="21.75" customHeight="1">
      <c r="A151" s="30"/>
      <c r="B151" s="135"/>
      <c r="C151" s="136" t="s">
        <v>232</v>
      </c>
      <c r="D151" s="136" t="s">
        <v>175</v>
      </c>
      <c r="E151" s="137" t="s">
        <v>1407</v>
      </c>
      <c r="F151" s="138" t="s">
        <v>1408</v>
      </c>
      <c r="G151" s="139" t="s">
        <v>176</v>
      </c>
      <c r="H151" s="140">
        <v>7.66</v>
      </c>
      <c r="I151" s="141"/>
      <c r="J151" s="141">
        <f>ROUND(I151*H151,2)</f>
        <v>0</v>
      </c>
      <c r="K151" s="138" t="s">
        <v>177</v>
      </c>
      <c r="L151" s="31"/>
      <c r="M151" s="142" t="s">
        <v>3</v>
      </c>
      <c r="N151" s="143" t="s">
        <v>41</v>
      </c>
      <c r="O151" s="144">
        <v>1.05</v>
      </c>
      <c r="P151" s="144">
        <f>O151*H151</f>
        <v>8.043000000000001</v>
      </c>
      <c r="Q151" s="144">
        <v>1.9425000000000001E-2</v>
      </c>
      <c r="R151" s="144">
        <f>Q151*H151</f>
        <v>0.14879550000000002</v>
      </c>
      <c r="S151" s="144">
        <v>0</v>
      </c>
      <c r="T151" s="145">
        <f>S151*H151</f>
        <v>0</v>
      </c>
      <c r="U151" s="30"/>
      <c r="V151" s="30"/>
      <c r="W151" s="30"/>
      <c r="X151" s="30"/>
      <c r="Y151" s="30"/>
      <c r="Z151" s="30"/>
      <c r="AA151" s="30"/>
      <c r="AB151" s="30"/>
      <c r="AC151" s="30"/>
      <c r="AD151" s="30"/>
      <c r="AE151" s="30"/>
      <c r="AR151" s="146" t="s">
        <v>178</v>
      </c>
      <c r="AT151" s="146" t="s">
        <v>175</v>
      </c>
      <c r="AU151" s="146" t="s">
        <v>79</v>
      </c>
      <c r="AY151" s="18" t="s">
        <v>173</v>
      </c>
      <c r="BE151" s="147">
        <f>IF(N151="základní",J151,0)</f>
        <v>0</v>
      </c>
      <c r="BF151" s="147">
        <f>IF(N151="snížená",J151,0)</f>
        <v>0</v>
      </c>
      <c r="BG151" s="147">
        <f>IF(N151="zákl. přenesená",J151,0)</f>
        <v>0</v>
      </c>
      <c r="BH151" s="147">
        <f>IF(N151="sníž. přenesená",J151,0)</f>
        <v>0</v>
      </c>
      <c r="BI151" s="147">
        <f>IF(N151="nulová",J151,0)</f>
        <v>0</v>
      </c>
      <c r="BJ151" s="18" t="s">
        <v>76</v>
      </c>
      <c r="BK151" s="147">
        <f>ROUND(I151*H151,2)</f>
        <v>0</v>
      </c>
      <c r="BL151" s="18" t="s">
        <v>178</v>
      </c>
      <c r="BM151" s="146" t="s">
        <v>1409</v>
      </c>
    </row>
    <row r="152" spans="1:65" s="2" customFormat="1" ht="165.75">
      <c r="A152" s="30"/>
      <c r="B152" s="31"/>
      <c r="C152" s="30"/>
      <c r="D152" s="148" t="s">
        <v>179</v>
      </c>
      <c r="E152" s="30"/>
      <c r="F152" s="149" t="s">
        <v>1410</v>
      </c>
      <c r="G152" s="30"/>
      <c r="H152" s="30"/>
      <c r="I152" s="30"/>
      <c r="J152" s="30"/>
      <c r="K152" s="30"/>
      <c r="L152" s="31"/>
      <c r="M152" s="150"/>
      <c r="N152" s="151"/>
      <c r="O152" s="51"/>
      <c r="P152" s="51"/>
      <c r="Q152" s="51"/>
      <c r="R152" s="51"/>
      <c r="S152" s="51"/>
      <c r="T152" s="52"/>
      <c r="U152" s="30"/>
      <c r="V152" s="30"/>
      <c r="W152" s="30"/>
      <c r="X152" s="30"/>
      <c r="Y152" s="30"/>
      <c r="Z152" s="30"/>
      <c r="AA152" s="30"/>
      <c r="AB152" s="30"/>
      <c r="AC152" s="30"/>
      <c r="AD152" s="30"/>
      <c r="AE152" s="30"/>
      <c r="AT152" s="18" t="s">
        <v>179</v>
      </c>
      <c r="AU152" s="18" t="s">
        <v>79</v>
      </c>
    </row>
    <row r="153" spans="1:65" s="14" customFormat="1">
      <c r="B153" s="158"/>
      <c r="D153" s="148" t="s">
        <v>181</v>
      </c>
      <c r="E153" s="159" t="s">
        <v>3</v>
      </c>
      <c r="F153" s="160" t="s">
        <v>1411</v>
      </c>
      <c r="H153" s="161">
        <v>7.66</v>
      </c>
      <c r="L153" s="158"/>
      <c r="M153" s="162"/>
      <c r="N153" s="163"/>
      <c r="O153" s="163"/>
      <c r="P153" s="163"/>
      <c r="Q153" s="163"/>
      <c r="R153" s="163"/>
      <c r="S153" s="163"/>
      <c r="T153" s="164"/>
      <c r="AT153" s="159" t="s">
        <v>181</v>
      </c>
      <c r="AU153" s="159" t="s">
        <v>79</v>
      </c>
      <c r="AV153" s="14" t="s">
        <v>79</v>
      </c>
      <c r="AW153" s="14" t="s">
        <v>31</v>
      </c>
      <c r="AX153" s="14" t="s">
        <v>76</v>
      </c>
      <c r="AY153" s="159" t="s">
        <v>173</v>
      </c>
    </row>
    <row r="154" spans="1:65" s="12" customFormat="1" ht="22.9" customHeight="1">
      <c r="B154" s="123"/>
      <c r="D154" s="124" t="s">
        <v>69</v>
      </c>
      <c r="E154" s="133" t="s">
        <v>401</v>
      </c>
      <c r="F154" s="133" t="s">
        <v>402</v>
      </c>
      <c r="J154" s="134">
        <f>BK154</f>
        <v>0</v>
      </c>
      <c r="L154" s="123"/>
      <c r="M154" s="127"/>
      <c r="N154" s="128"/>
      <c r="O154" s="128"/>
      <c r="P154" s="129">
        <f>SUM(P155:P160)</f>
        <v>0.76695099999999994</v>
      </c>
      <c r="Q154" s="128"/>
      <c r="R154" s="129">
        <f>SUM(R155:R160)</f>
        <v>0</v>
      </c>
      <c r="S154" s="128"/>
      <c r="T154" s="130">
        <f>SUM(T155:T160)</f>
        <v>0</v>
      </c>
      <c r="AR154" s="124" t="s">
        <v>76</v>
      </c>
      <c r="AT154" s="131" t="s">
        <v>69</v>
      </c>
      <c r="AU154" s="131" t="s">
        <v>76</v>
      </c>
      <c r="AY154" s="124" t="s">
        <v>173</v>
      </c>
      <c r="BK154" s="132">
        <f>SUM(BK155:BK160)</f>
        <v>0</v>
      </c>
    </row>
    <row r="155" spans="1:65" s="2" customFormat="1" ht="21.75" customHeight="1">
      <c r="A155" s="30"/>
      <c r="B155" s="135"/>
      <c r="C155" s="136" t="s">
        <v>236</v>
      </c>
      <c r="D155" s="136" t="s">
        <v>175</v>
      </c>
      <c r="E155" s="137" t="s">
        <v>404</v>
      </c>
      <c r="F155" s="138" t="s">
        <v>405</v>
      </c>
      <c r="G155" s="139" t="s">
        <v>239</v>
      </c>
      <c r="H155" s="140">
        <v>3.2090000000000001</v>
      </c>
      <c r="I155" s="141"/>
      <c r="J155" s="141">
        <f>ROUND(I155*H155,2)</f>
        <v>0</v>
      </c>
      <c r="K155" s="138" t="s">
        <v>177</v>
      </c>
      <c r="L155" s="31"/>
      <c r="M155" s="142" t="s">
        <v>3</v>
      </c>
      <c r="N155" s="143" t="s">
        <v>41</v>
      </c>
      <c r="O155" s="144">
        <v>0.125</v>
      </c>
      <c r="P155" s="144">
        <f>O155*H155</f>
        <v>0.40112500000000001</v>
      </c>
      <c r="Q155" s="144">
        <v>0</v>
      </c>
      <c r="R155" s="144">
        <f>Q155*H155</f>
        <v>0</v>
      </c>
      <c r="S155" s="144">
        <v>0</v>
      </c>
      <c r="T155" s="145">
        <f>S155*H155</f>
        <v>0</v>
      </c>
      <c r="U155" s="30"/>
      <c r="V155" s="30"/>
      <c r="W155" s="30"/>
      <c r="X155" s="30"/>
      <c r="Y155" s="30"/>
      <c r="Z155" s="30"/>
      <c r="AA155" s="30"/>
      <c r="AB155" s="30"/>
      <c r="AC155" s="30"/>
      <c r="AD155" s="30"/>
      <c r="AE155" s="30"/>
      <c r="AR155" s="146" t="s">
        <v>178</v>
      </c>
      <c r="AT155" s="146" t="s">
        <v>175</v>
      </c>
      <c r="AU155" s="146" t="s">
        <v>79</v>
      </c>
      <c r="AY155" s="18" t="s">
        <v>173</v>
      </c>
      <c r="BE155" s="147">
        <f>IF(N155="základní",J155,0)</f>
        <v>0</v>
      </c>
      <c r="BF155" s="147">
        <f>IF(N155="snížená",J155,0)</f>
        <v>0</v>
      </c>
      <c r="BG155" s="147">
        <f>IF(N155="zákl. přenesená",J155,0)</f>
        <v>0</v>
      </c>
      <c r="BH155" s="147">
        <f>IF(N155="sníž. přenesená",J155,0)</f>
        <v>0</v>
      </c>
      <c r="BI155" s="147">
        <f>IF(N155="nulová",J155,0)</f>
        <v>0</v>
      </c>
      <c r="BJ155" s="18" t="s">
        <v>76</v>
      </c>
      <c r="BK155" s="147">
        <f>ROUND(I155*H155,2)</f>
        <v>0</v>
      </c>
      <c r="BL155" s="18" t="s">
        <v>178</v>
      </c>
      <c r="BM155" s="146" t="s">
        <v>1412</v>
      </c>
    </row>
    <row r="156" spans="1:65" s="2" customFormat="1" ht="87.75">
      <c r="A156" s="30"/>
      <c r="B156" s="31"/>
      <c r="C156" s="30"/>
      <c r="D156" s="148" t="s">
        <v>179</v>
      </c>
      <c r="E156" s="30"/>
      <c r="F156" s="149" t="s">
        <v>406</v>
      </c>
      <c r="G156" s="30"/>
      <c r="H156" s="30"/>
      <c r="I156" s="30"/>
      <c r="J156" s="30"/>
      <c r="K156" s="30"/>
      <c r="L156" s="31"/>
      <c r="M156" s="150"/>
      <c r="N156" s="151"/>
      <c r="O156" s="51"/>
      <c r="P156" s="51"/>
      <c r="Q156" s="51"/>
      <c r="R156" s="51"/>
      <c r="S156" s="51"/>
      <c r="T156" s="52"/>
      <c r="U156" s="30"/>
      <c r="V156" s="30"/>
      <c r="W156" s="30"/>
      <c r="X156" s="30"/>
      <c r="Y156" s="30"/>
      <c r="Z156" s="30"/>
      <c r="AA156" s="30"/>
      <c r="AB156" s="30"/>
      <c r="AC156" s="30"/>
      <c r="AD156" s="30"/>
      <c r="AE156" s="30"/>
      <c r="AT156" s="18" t="s">
        <v>179</v>
      </c>
      <c r="AU156" s="18" t="s">
        <v>79</v>
      </c>
    </row>
    <row r="157" spans="1:65" s="2" customFormat="1" ht="33" customHeight="1">
      <c r="A157" s="30"/>
      <c r="B157" s="135"/>
      <c r="C157" s="136" t="s">
        <v>9</v>
      </c>
      <c r="D157" s="136" t="s">
        <v>175</v>
      </c>
      <c r="E157" s="137" t="s">
        <v>408</v>
      </c>
      <c r="F157" s="138" t="s">
        <v>409</v>
      </c>
      <c r="G157" s="139" t="s">
        <v>239</v>
      </c>
      <c r="H157" s="140">
        <v>60.970999999999997</v>
      </c>
      <c r="I157" s="141"/>
      <c r="J157" s="141">
        <f>ROUND(I157*H157,2)</f>
        <v>0</v>
      </c>
      <c r="K157" s="138" t="s">
        <v>177</v>
      </c>
      <c r="L157" s="31"/>
      <c r="M157" s="142" t="s">
        <v>3</v>
      </c>
      <c r="N157" s="143" t="s">
        <v>41</v>
      </c>
      <c r="O157" s="144">
        <v>6.0000000000000001E-3</v>
      </c>
      <c r="P157" s="144">
        <f>O157*H157</f>
        <v>0.36582599999999998</v>
      </c>
      <c r="Q157" s="144">
        <v>0</v>
      </c>
      <c r="R157" s="144">
        <f>Q157*H157</f>
        <v>0</v>
      </c>
      <c r="S157" s="144">
        <v>0</v>
      </c>
      <c r="T157" s="145">
        <f>S157*H157</f>
        <v>0</v>
      </c>
      <c r="U157" s="30"/>
      <c r="V157" s="30"/>
      <c r="W157" s="30"/>
      <c r="X157" s="30"/>
      <c r="Y157" s="30"/>
      <c r="Z157" s="30"/>
      <c r="AA157" s="30"/>
      <c r="AB157" s="30"/>
      <c r="AC157" s="30"/>
      <c r="AD157" s="30"/>
      <c r="AE157" s="30"/>
      <c r="AR157" s="146" t="s">
        <v>178</v>
      </c>
      <c r="AT157" s="146" t="s">
        <v>175</v>
      </c>
      <c r="AU157" s="146" t="s">
        <v>79</v>
      </c>
      <c r="AY157" s="18" t="s">
        <v>173</v>
      </c>
      <c r="BE157" s="147">
        <f>IF(N157="základní",J157,0)</f>
        <v>0</v>
      </c>
      <c r="BF157" s="147">
        <f>IF(N157="snížená",J157,0)</f>
        <v>0</v>
      </c>
      <c r="BG157" s="147">
        <f>IF(N157="zákl. přenesená",J157,0)</f>
        <v>0</v>
      </c>
      <c r="BH157" s="147">
        <f>IF(N157="sníž. přenesená",J157,0)</f>
        <v>0</v>
      </c>
      <c r="BI157" s="147">
        <f>IF(N157="nulová",J157,0)</f>
        <v>0</v>
      </c>
      <c r="BJ157" s="18" t="s">
        <v>76</v>
      </c>
      <c r="BK157" s="147">
        <f>ROUND(I157*H157,2)</f>
        <v>0</v>
      </c>
      <c r="BL157" s="18" t="s">
        <v>178</v>
      </c>
      <c r="BM157" s="146" t="s">
        <v>1413</v>
      </c>
    </row>
    <row r="158" spans="1:65" s="2" customFormat="1" ht="87.75">
      <c r="A158" s="30"/>
      <c r="B158" s="31"/>
      <c r="C158" s="30"/>
      <c r="D158" s="148" t="s">
        <v>179</v>
      </c>
      <c r="E158" s="30"/>
      <c r="F158" s="149" t="s">
        <v>406</v>
      </c>
      <c r="G158" s="30"/>
      <c r="H158" s="30"/>
      <c r="I158" s="30"/>
      <c r="J158" s="30"/>
      <c r="K158" s="30"/>
      <c r="L158" s="31"/>
      <c r="M158" s="150"/>
      <c r="N158" s="151"/>
      <c r="O158" s="51"/>
      <c r="P158" s="51"/>
      <c r="Q158" s="51"/>
      <c r="R158" s="51"/>
      <c r="S158" s="51"/>
      <c r="T158" s="52"/>
      <c r="U158" s="30"/>
      <c r="V158" s="30"/>
      <c r="W158" s="30"/>
      <c r="X158" s="30"/>
      <c r="Y158" s="30"/>
      <c r="Z158" s="30"/>
      <c r="AA158" s="30"/>
      <c r="AB158" s="30"/>
      <c r="AC158" s="30"/>
      <c r="AD158" s="30"/>
      <c r="AE158" s="30"/>
      <c r="AT158" s="18" t="s">
        <v>179</v>
      </c>
      <c r="AU158" s="18" t="s">
        <v>79</v>
      </c>
    </row>
    <row r="159" spans="1:65" s="13" customFormat="1">
      <c r="B159" s="152"/>
      <c r="D159" s="148" t="s">
        <v>181</v>
      </c>
      <c r="E159" s="153" t="s">
        <v>3</v>
      </c>
      <c r="F159" s="154" t="s">
        <v>1380</v>
      </c>
      <c r="H159" s="153" t="s">
        <v>3</v>
      </c>
      <c r="L159" s="152"/>
      <c r="M159" s="155"/>
      <c r="N159" s="156"/>
      <c r="O159" s="156"/>
      <c r="P159" s="156"/>
      <c r="Q159" s="156"/>
      <c r="R159" s="156"/>
      <c r="S159" s="156"/>
      <c r="T159" s="157"/>
      <c r="AT159" s="153" t="s">
        <v>181</v>
      </c>
      <c r="AU159" s="153" t="s">
        <v>79</v>
      </c>
      <c r="AV159" s="13" t="s">
        <v>76</v>
      </c>
      <c r="AW159" s="13" t="s">
        <v>31</v>
      </c>
      <c r="AX159" s="13" t="s">
        <v>70</v>
      </c>
      <c r="AY159" s="153" t="s">
        <v>173</v>
      </c>
    </row>
    <row r="160" spans="1:65" s="14" customFormat="1">
      <c r="B160" s="158"/>
      <c r="D160" s="148" t="s">
        <v>181</v>
      </c>
      <c r="E160" s="159" t="s">
        <v>3</v>
      </c>
      <c r="F160" s="160" t="s">
        <v>1414</v>
      </c>
      <c r="H160" s="161">
        <v>60.970999999999997</v>
      </c>
      <c r="L160" s="158"/>
      <c r="M160" s="162"/>
      <c r="N160" s="163"/>
      <c r="O160" s="163"/>
      <c r="P160" s="163"/>
      <c r="Q160" s="163"/>
      <c r="R160" s="163"/>
      <c r="S160" s="163"/>
      <c r="T160" s="164"/>
      <c r="AT160" s="159" t="s">
        <v>181</v>
      </c>
      <c r="AU160" s="159" t="s">
        <v>79</v>
      </c>
      <c r="AV160" s="14" t="s">
        <v>79</v>
      </c>
      <c r="AW160" s="14" t="s">
        <v>31</v>
      </c>
      <c r="AX160" s="14" t="s">
        <v>76</v>
      </c>
      <c r="AY160" s="159" t="s">
        <v>173</v>
      </c>
    </row>
    <row r="161" spans="1:65" s="12" customFormat="1" ht="22.9" customHeight="1">
      <c r="B161" s="123"/>
      <c r="D161" s="124" t="s">
        <v>69</v>
      </c>
      <c r="E161" s="133" t="s">
        <v>417</v>
      </c>
      <c r="F161" s="133" t="s">
        <v>418</v>
      </c>
      <c r="J161" s="134">
        <f>BK161</f>
        <v>0</v>
      </c>
      <c r="L161" s="123"/>
      <c r="M161" s="127"/>
      <c r="N161" s="128"/>
      <c r="O161" s="128"/>
      <c r="P161" s="129">
        <f>SUM(P162:P163)</f>
        <v>0.13899</v>
      </c>
      <c r="Q161" s="128"/>
      <c r="R161" s="129">
        <f>SUM(R162:R163)</f>
        <v>0</v>
      </c>
      <c r="S161" s="128"/>
      <c r="T161" s="130">
        <f>SUM(T162:T163)</f>
        <v>0</v>
      </c>
      <c r="AR161" s="124" t="s">
        <v>76</v>
      </c>
      <c r="AT161" s="131" t="s">
        <v>69</v>
      </c>
      <c r="AU161" s="131" t="s">
        <v>76</v>
      </c>
      <c r="AY161" s="124" t="s">
        <v>173</v>
      </c>
      <c r="BK161" s="132">
        <f>SUM(BK162:BK163)</f>
        <v>0</v>
      </c>
    </row>
    <row r="162" spans="1:65" s="2" customFormat="1" ht="33" customHeight="1">
      <c r="A162" s="30"/>
      <c r="B162" s="135"/>
      <c r="C162" s="136" t="s">
        <v>245</v>
      </c>
      <c r="D162" s="136" t="s">
        <v>175</v>
      </c>
      <c r="E162" s="137" t="s">
        <v>420</v>
      </c>
      <c r="F162" s="138" t="s">
        <v>421</v>
      </c>
      <c r="G162" s="139" t="s">
        <v>239</v>
      </c>
      <c r="H162" s="140">
        <v>1.23</v>
      </c>
      <c r="I162" s="141"/>
      <c r="J162" s="141">
        <f>ROUND(I162*H162,2)</f>
        <v>0</v>
      </c>
      <c r="K162" s="138" t="s">
        <v>177</v>
      </c>
      <c r="L162" s="31"/>
      <c r="M162" s="142" t="s">
        <v>3</v>
      </c>
      <c r="N162" s="143" t="s">
        <v>41</v>
      </c>
      <c r="O162" s="144">
        <v>0.113</v>
      </c>
      <c r="P162" s="144">
        <f>O162*H162</f>
        <v>0.13899</v>
      </c>
      <c r="Q162" s="144">
        <v>0</v>
      </c>
      <c r="R162" s="144">
        <f>Q162*H162</f>
        <v>0</v>
      </c>
      <c r="S162" s="144">
        <v>0</v>
      </c>
      <c r="T162" s="145">
        <f>S162*H162</f>
        <v>0</v>
      </c>
      <c r="U162" s="30"/>
      <c r="V162" s="30"/>
      <c r="W162" s="30"/>
      <c r="X162" s="30"/>
      <c r="Y162" s="30"/>
      <c r="Z162" s="30"/>
      <c r="AA162" s="30"/>
      <c r="AB162" s="30"/>
      <c r="AC162" s="30"/>
      <c r="AD162" s="30"/>
      <c r="AE162" s="30"/>
      <c r="AR162" s="146" t="s">
        <v>178</v>
      </c>
      <c r="AT162" s="146" t="s">
        <v>175</v>
      </c>
      <c r="AU162" s="146" t="s">
        <v>79</v>
      </c>
      <c r="AY162" s="18" t="s">
        <v>173</v>
      </c>
      <c r="BE162" s="147">
        <f>IF(N162="základní",J162,0)</f>
        <v>0</v>
      </c>
      <c r="BF162" s="147">
        <f>IF(N162="snížená",J162,0)</f>
        <v>0</v>
      </c>
      <c r="BG162" s="147">
        <f>IF(N162="zákl. přenesená",J162,0)</f>
        <v>0</v>
      </c>
      <c r="BH162" s="147">
        <f>IF(N162="sníž. přenesená",J162,0)</f>
        <v>0</v>
      </c>
      <c r="BI162" s="147">
        <f>IF(N162="nulová",J162,0)</f>
        <v>0</v>
      </c>
      <c r="BJ162" s="18" t="s">
        <v>76</v>
      </c>
      <c r="BK162" s="147">
        <f>ROUND(I162*H162,2)</f>
        <v>0</v>
      </c>
      <c r="BL162" s="18" t="s">
        <v>178</v>
      </c>
      <c r="BM162" s="146" t="s">
        <v>1415</v>
      </c>
    </row>
    <row r="163" spans="1:65" s="2" customFormat="1" ht="39">
      <c r="A163" s="30"/>
      <c r="B163" s="31"/>
      <c r="C163" s="30"/>
      <c r="D163" s="148" t="s">
        <v>179</v>
      </c>
      <c r="E163" s="30"/>
      <c r="F163" s="149" t="s">
        <v>422</v>
      </c>
      <c r="G163" s="30"/>
      <c r="H163" s="30"/>
      <c r="I163" s="30"/>
      <c r="J163" s="30"/>
      <c r="K163" s="30"/>
      <c r="L163" s="31"/>
      <c r="M163" s="150"/>
      <c r="N163" s="151"/>
      <c r="O163" s="51"/>
      <c r="P163" s="51"/>
      <c r="Q163" s="51"/>
      <c r="R163" s="51"/>
      <c r="S163" s="51"/>
      <c r="T163" s="52"/>
      <c r="U163" s="30"/>
      <c r="V163" s="30"/>
      <c r="W163" s="30"/>
      <c r="X163" s="30"/>
      <c r="Y163" s="30"/>
      <c r="Z163" s="30"/>
      <c r="AA163" s="30"/>
      <c r="AB163" s="30"/>
      <c r="AC163" s="30"/>
      <c r="AD163" s="30"/>
      <c r="AE163" s="30"/>
      <c r="AT163" s="18" t="s">
        <v>179</v>
      </c>
      <c r="AU163" s="18" t="s">
        <v>79</v>
      </c>
    </row>
    <row r="164" spans="1:65" s="12" customFormat="1" ht="25.9" customHeight="1">
      <c r="B164" s="123"/>
      <c r="D164" s="124" t="s">
        <v>69</v>
      </c>
      <c r="E164" s="125" t="s">
        <v>423</v>
      </c>
      <c r="F164" s="125" t="s">
        <v>424</v>
      </c>
      <c r="J164" s="126">
        <f>BK164</f>
        <v>0</v>
      </c>
      <c r="L164" s="123"/>
      <c r="M164" s="127"/>
      <c r="N164" s="128"/>
      <c r="O164" s="128"/>
      <c r="P164" s="129">
        <f>P165</f>
        <v>0.41520699999999999</v>
      </c>
      <c r="Q164" s="128"/>
      <c r="R164" s="129">
        <f>R165</f>
        <v>9.0400000000000007E-4</v>
      </c>
      <c r="S164" s="128"/>
      <c r="T164" s="130">
        <f>T165</f>
        <v>0</v>
      </c>
      <c r="AR164" s="124" t="s">
        <v>79</v>
      </c>
      <c r="AT164" s="131" t="s">
        <v>69</v>
      </c>
      <c r="AU164" s="131" t="s">
        <v>70</v>
      </c>
      <c r="AY164" s="124" t="s">
        <v>173</v>
      </c>
      <c r="BK164" s="132">
        <f>BK165</f>
        <v>0</v>
      </c>
    </row>
    <row r="165" spans="1:65" s="12" customFormat="1" ht="22.9" customHeight="1">
      <c r="B165" s="123"/>
      <c r="D165" s="124" t="s">
        <v>69</v>
      </c>
      <c r="E165" s="133" t="s">
        <v>425</v>
      </c>
      <c r="F165" s="133" t="s">
        <v>426</v>
      </c>
      <c r="J165" s="134">
        <f>BK165</f>
        <v>0</v>
      </c>
      <c r="L165" s="123"/>
      <c r="M165" s="127"/>
      <c r="N165" s="128"/>
      <c r="O165" s="128"/>
      <c r="P165" s="129">
        <f>SUM(P166:P171)</f>
        <v>0.41520699999999999</v>
      </c>
      <c r="Q165" s="128"/>
      <c r="R165" s="129">
        <f>SUM(R166:R171)</f>
        <v>9.0400000000000007E-4</v>
      </c>
      <c r="S165" s="128"/>
      <c r="T165" s="130">
        <f>SUM(T166:T171)</f>
        <v>0</v>
      </c>
      <c r="AR165" s="124" t="s">
        <v>79</v>
      </c>
      <c r="AT165" s="131" t="s">
        <v>69</v>
      </c>
      <c r="AU165" s="131" t="s">
        <v>76</v>
      </c>
      <c r="AY165" s="124" t="s">
        <v>173</v>
      </c>
      <c r="BK165" s="132">
        <f>SUM(BK166:BK171)</f>
        <v>0</v>
      </c>
    </row>
    <row r="166" spans="1:65" s="2" customFormat="1" ht="16.5" customHeight="1">
      <c r="A166" s="30"/>
      <c r="B166" s="135"/>
      <c r="C166" s="136" t="s">
        <v>247</v>
      </c>
      <c r="D166" s="136" t="s">
        <v>175</v>
      </c>
      <c r="E166" s="137" t="s">
        <v>1416</v>
      </c>
      <c r="F166" s="138" t="s">
        <v>1417</v>
      </c>
      <c r="G166" s="139" t="s">
        <v>176</v>
      </c>
      <c r="H166" s="140">
        <v>7.66</v>
      </c>
      <c r="I166" s="141"/>
      <c r="J166" s="141">
        <f>ROUND(I166*H166,2)</f>
        <v>0</v>
      </c>
      <c r="K166" s="138" t="s">
        <v>177</v>
      </c>
      <c r="L166" s="31"/>
      <c r="M166" s="142" t="s">
        <v>3</v>
      </c>
      <c r="N166" s="143" t="s">
        <v>41</v>
      </c>
      <c r="O166" s="144">
        <v>5.3999999999999999E-2</v>
      </c>
      <c r="P166" s="144">
        <f>O166*H166</f>
        <v>0.41364000000000001</v>
      </c>
      <c r="Q166" s="144">
        <v>0</v>
      </c>
      <c r="R166" s="144">
        <f>Q166*H166</f>
        <v>0</v>
      </c>
      <c r="S166" s="144">
        <v>0</v>
      </c>
      <c r="T166" s="145">
        <f>S166*H166</f>
        <v>0</v>
      </c>
      <c r="U166" s="30"/>
      <c r="V166" s="30"/>
      <c r="W166" s="30"/>
      <c r="X166" s="30"/>
      <c r="Y166" s="30"/>
      <c r="Z166" s="30"/>
      <c r="AA166" s="30"/>
      <c r="AB166" s="30"/>
      <c r="AC166" s="30"/>
      <c r="AD166" s="30"/>
      <c r="AE166" s="30"/>
      <c r="AR166" s="146" t="s">
        <v>245</v>
      </c>
      <c r="AT166" s="146" t="s">
        <v>175</v>
      </c>
      <c r="AU166" s="146" t="s">
        <v>79</v>
      </c>
      <c r="AY166" s="18" t="s">
        <v>173</v>
      </c>
      <c r="BE166" s="147">
        <f>IF(N166="základní",J166,0)</f>
        <v>0</v>
      </c>
      <c r="BF166" s="147">
        <f>IF(N166="snížená",J166,0)</f>
        <v>0</v>
      </c>
      <c r="BG166" s="147">
        <f>IF(N166="zákl. přenesená",J166,0)</f>
        <v>0</v>
      </c>
      <c r="BH166" s="147">
        <f>IF(N166="sníž. přenesená",J166,0)</f>
        <v>0</v>
      </c>
      <c r="BI166" s="147">
        <f>IF(N166="nulová",J166,0)</f>
        <v>0</v>
      </c>
      <c r="BJ166" s="18" t="s">
        <v>76</v>
      </c>
      <c r="BK166" s="147">
        <f>ROUND(I166*H166,2)</f>
        <v>0</v>
      </c>
      <c r="BL166" s="18" t="s">
        <v>245</v>
      </c>
      <c r="BM166" s="146" t="s">
        <v>1418</v>
      </c>
    </row>
    <row r="167" spans="1:65" s="14" customFormat="1">
      <c r="B167" s="158"/>
      <c r="D167" s="148" t="s">
        <v>181</v>
      </c>
      <c r="E167" s="159" t="s">
        <v>3</v>
      </c>
      <c r="F167" s="160" t="s">
        <v>1419</v>
      </c>
      <c r="H167" s="161">
        <v>7.66</v>
      </c>
      <c r="L167" s="158"/>
      <c r="M167" s="162"/>
      <c r="N167" s="163"/>
      <c r="O167" s="163"/>
      <c r="P167" s="163"/>
      <c r="Q167" s="163"/>
      <c r="R167" s="163"/>
      <c r="S167" s="163"/>
      <c r="T167" s="164"/>
      <c r="AT167" s="159" t="s">
        <v>181</v>
      </c>
      <c r="AU167" s="159" t="s">
        <v>79</v>
      </c>
      <c r="AV167" s="14" t="s">
        <v>79</v>
      </c>
      <c r="AW167" s="14" t="s">
        <v>31</v>
      </c>
      <c r="AX167" s="14" t="s">
        <v>76</v>
      </c>
      <c r="AY167" s="159" t="s">
        <v>173</v>
      </c>
    </row>
    <row r="168" spans="1:65" s="2" customFormat="1" ht="16.5" customHeight="1">
      <c r="A168" s="30"/>
      <c r="B168" s="135"/>
      <c r="C168" s="172" t="s">
        <v>250</v>
      </c>
      <c r="D168" s="172" t="s">
        <v>246</v>
      </c>
      <c r="E168" s="173" t="s">
        <v>1420</v>
      </c>
      <c r="F168" s="174" t="s">
        <v>1421</v>
      </c>
      <c r="G168" s="175" t="s">
        <v>267</v>
      </c>
      <c r="H168" s="176">
        <v>0.90400000000000003</v>
      </c>
      <c r="I168" s="177"/>
      <c r="J168" s="177">
        <f>ROUND(I168*H168,2)</f>
        <v>0</v>
      </c>
      <c r="K168" s="174" t="s">
        <v>177</v>
      </c>
      <c r="L168" s="178"/>
      <c r="M168" s="179" t="s">
        <v>3</v>
      </c>
      <c r="N168" s="180" t="s">
        <v>41</v>
      </c>
      <c r="O168" s="144">
        <v>0</v>
      </c>
      <c r="P168" s="144">
        <f>O168*H168</f>
        <v>0</v>
      </c>
      <c r="Q168" s="144">
        <v>1E-3</v>
      </c>
      <c r="R168" s="144">
        <f>Q168*H168</f>
        <v>9.0400000000000007E-4</v>
      </c>
      <c r="S168" s="144">
        <v>0</v>
      </c>
      <c r="T168" s="145">
        <f>S168*H168</f>
        <v>0</v>
      </c>
      <c r="U168" s="30"/>
      <c r="V168" s="30"/>
      <c r="W168" s="30"/>
      <c r="X168" s="30"/>
      <c r="Y168" s="30"/>
      <c r="Z168" s="30"/>
      <c r="AA168" s="30"/>
      <c r="AB168" s="30"/>
      <c r="AC168" s="30"/>
      <c r="AD168" s="30"/>
      <c r="AE168" s="30"/>
      <c r="AR168" s="146" t="s">
        <v>301</v>
      </c>
      <c r="AT168" s="146" t="s">
        <v>246</v>
      </c>
      <c r="AU168" s="146" t="s">
        <v>79</v>
      </c>
      <c r="AY168" s="18" t="s">
        <v>173</v>
      </c>
      <c r="BE168" s="147">
        <f>IF(N168="základní",J168,0)</f>
        <v>0</v>
      </c>
      <c r="BF168" s="147">
        <f>IF(N168="snížená",J168,0)</f>
        <v>0</v>
      </c>
      <c r="BG168" s="147">
        <f>IF(N168="zákl. přenesená",J168,0)</f>
        <v>0</v>
      </c>
      <c r="BH168" s="147">
        <f>IF(N168="sníž. přenesená",J168,0)</f>
        <v>0</v>
      </c>
      <c r="BI168" s="147">
        <f>IF(N168="nulová",J168,0)</f>
        <v>0</v>
      </c>
      <c r="BJ168" s="18" t="s">
        <v>76</v>
      </c>
      <c r="BK168" s="147">
        <f>ROUND(I168*H168,2)</f>
        <v>0</v>
      </c>
      <c r="BL168" s="18" t="s">
        <v>245</v>
      </c>
      <c r="BM168" s="146" t="s">
        <v>1422</v>
      </c>
    </row>
    <row r="169" spans="1:65" s="14" customFormat="1">
      <c r="B169" s="158"/>
      <c r="D169" s="148" t="s">
        <v>181</v>
      </c>
      <c r="F169" s="160" t="s">
        <v>1423</v>
      </c>
      <c r="H169" s="161">
        <v>0.90400000000000003</v>
      </c>
      <c r="L169" s="158"/>
      <c r="M169" s="162"/>
      <c r="N169" s="163"/>
      <c r="O169" s="163"/>
      <c r="P169" s="163"/>
      <c r="Q169" s="163"/>
      <c r="R169" s="163"/>
      <c r="S169" s="163"/>
      <c r="T169" s="164"/>
      <c r="AT169" s="159" t="s">
        <v>181</v>
      </c>
      <c r="AU169" s="159" t="s">
        <v>79</v>
      </c>
      <c r="AV169" s="14" t="s">
        <v>79</v>
      </c>
      <c r="AW169" s="14" t="s">
        <v>4</v>
      </c>
      <c r="AX169" s="14" t="s">
        <v>76</v>
      </c>
      <c r="AY169" s="159" t="s">
        <v>173</v>
      </c>
    </row>
    <row r="170" spans="1:65" s="2" customFormat="1" ht="44.25" customHeight="1">
      <c r="A170" s="30"/>
      <c r="B170" s="135"/>
      <c r="C170" s="136" t="s">
        <v>251</v>
      </c>
      <c r="D170" s="136" t="s">
        <v>175</v>
      </c>
      <c r="E170" s="137" t="s">
        <v>462</v>
      </c>
      <c r="F170" s="138" t="s">
        <v>463</v>
      </c>
      <c r="G170" s="139" t="s">
        <v>239</v>
      </c>
      <c r="H170" s="140">
        <v>1E-3</v>
      </c>
      <c r="I170" s="141"/>
      <c r="J170" s="141">
        <f>ROUND(I170*H170,2)</f>
        <v>0</v>
      </c>
      <c r="K170" s="138" t="s">
        <v>177</v>
      </c>
      <c r="L170" s="31"/>
      <c r="M170" s="142" t="s">
        <v>3</v>
      </c>
      <c r="N170" s="143" t="s">
        <v>41</v>
      </c>
      <c r="O170" s="144">
        <v>1.5669999999999999</v>
      </c>
      <c r="P170" s="144">
        <f>O170*H170</f>
        <v>1.567E-3</v>
      </c>
      <c r="Q170" s="144">
        <v>0</v>
      </c>
      <c r="R170" s="144">
        <f>Q170*H170</f>
        <v>0</v>
      </c>
      <c r="S170" s="144">
        <v>0</v>
      </c>
      <c r="T170" s="145">
        <f>S170*H170</f>
        <v>0</v>
      </c>
      <c r="U170" s="30"/>
      <c r="V170" s="30"/>
      <c r="W170" s="30"/>
      <c r="X170" s="30"/>
      <c r="Y170" s="30"/>
      <c r="Z170" s="30"/>
      <c r="AA170" s="30"/>
      <c r="AB170" s="30"/>
      <c r="AC170" s="30"/>
      <c r="AD170" s="30"/>
      <c r="AE170" s="30"/>
      <c r="AR170" s="146" t="s">
        <v>245</v>
      </c>
      <c r="AT170" s="146" t="s">
        <v>175</v>
      </c>
      <c r="AU170" s="146" t="s">
        <v>79</v>
      </c>
      <c r="AY170" s="18" t="s">
        <v>173</v>
      </c>
      <c r="BE170" s="147">
        <f>IF(N170="základní",J170,0)</f>
        <v>0</v>
      </c>
      <c r="BF170" s="147">
        <f>IF(N170="snížená",J170,0)</f>
        <v>0</v>
      </c>
      <c r="BG170" s="147">
        <f>IF(N170="zákl. přenesená",J170,0)</f>
        <v>0</v>
      </c>
      <c r="BH170" s="147">
        <f>IF(N170="sníž. přenesená",J170,0)</f>
        <v>0</v>
      </c>
      <c r="BI170" s="147">
        <f>IF(N170="nulová",J170,0)</f>
        <v>0</v>
      </c>
      <c r="BJ170" s="18" t="s">
        <v>76</v>
      </c>
      <c r="BK170" s="147">
        <f>ROUND(I170*H170,2)</f>
        <v>0</v>
      </c>
      <c r="BL170" s="18" t="s">
        <v>245</v>
      </c>
      <c r="BM170" s="146" t="s">
        <v>1424</v>
      </c>
    </row>
    <row r="171" spans="1:65" s="2" customFormat="1" ht="126.75">
      <c r="A171" s="30"/>
      <c r="B171" s="31"/>
      <c r="C171" s="30"/>
      <c r="D171" s="148" t="s">
        <v>179</v>
      </c>
      <c r="E171" s="30"/>
      <c r="F171" s="149" t="s">
        <v>464</v>
      </c>
      <c r="G171" s="30"/>
      <c r="H171" s="30"/>
      <c r="I171" s="30"/>
      <c r="J171" s="30"/>
      <c r="K171" s="30"/>
      <c r="L171" s="31"/>
      <c r="M171" s="150"/>
      <c r="N171" s="151"/>
      <c r="O171" s="51"/>
      <c r="P171" s="51"/>
      <c r="Q171" s="51"/>
      <c r="R171" s="51"/>
      <c r="S171" s="51"/>
      <c r="T171" s="52"/>
      <c r="U171" s="30"/>
      <c r="V171" s="30"/>
      <c r="W171" s="30"/>
      <c r="X171" s="30"/>
      <c r="Y171" s="30"/>
      <c r="Z171" s="30"/>
      <c r="AA171" s="30"/>
      <c r="AB171" s="30"/>
      <c r="AC171" s="30"/>
      <c r="AD171" s="30"/>
      <c r="AE171" s="30"/>
      <c r="AT171" s="18" t="s">
        <v>179</v>
      </c>
      <c r="AU171" s="18" t="s">
        <v>79</v>
      </c>
    </row>
    <row r="172" spans="1:65" s="12" customFormat="1" ht="25.9" customHeight="1">
      <c r="B172" s="123"/>
      <c r="D172" s="124" t="s">
        <v>69</v>
      </c>
      <c r="E172" s="125" t="s">
        <v>471</v>
      </c>
      <c r="F172" s="125" t="s">
        <v>472</v>
      </c>
      <c r="J172" s="126">
        <f>BK172</f>
        <v>0</v>
      </c>
      <c r="L172" s="123"/>
      <c r="M172" s="127"/>
      <c r="N172" s="128"/>
      <c r="O172" s="128"/>
      <c r="P172" s="129">
        <f>P173+P175+P177+P179+P181+P183+P185+P187+P189</f>
        <v>0</v>
      </c>
      <c r="Q172" s="128"/>
      <c r="R172" s="129">
        <f>R173+R175+R177+R179+R181+R183+R185+R187+R189</f>
        <v>0</v>
      </c>
      <c r="S172" s="128"/>
      <c r="T172" s="130">
        <f>T173+T175+T177+T179+T181+T183+T185+T187+T189</f>
        <v>0</v>
      </c>
      <c r="AR172" s="124" t="s">
        <v>197</v>
      </c>
      <c r="AT172" s="131" t="s">
        <v>69</v>
      </c>
      <c r="AU172" s="131" t="s">
        <v>70</v>
      </c>
      <c r="AY172" s="124" t="s">
        <v>173</v>
      </c>
      <c r="BK172" s="132">
        <f>BK173+BK175+BK177+BK179+BK181+BK183+BK185+BK187+BK189</f>
        <v>0</v>
      </c>
    </row>
    <row r="173" spans="1:65" s="12" customFormat="1" ht="22.9" customHeight="1">
      <c r="B173" s="123"/>
      <c r="D173" s="124" t="s">
        <v>69</v>
      </c>
      <c r="E173" s="133" t="s">
        <v>473</v>
      </c>
      <c r="F173" s="133" t="s">
        <v>474</v>
      </c>
      <c r="J173" s="134">
        <f>BK173</f>
        <v>0</v>
      </c>
      <c r="L173" s="123"/>
      <c r="M173" s="127"/>
      <c r="N173" s="128"/>
      <c r="O173" s="128"/>
      <c r="P173" s="129">
        <f>P174</f>
        <v>0</v>
      </c>
      <c r="Q173" s="128"/>
      <c r="R173" s="129">
        <f>R174</f>
        <v>0</v>
      </c>
      <c r="S173" s="128"/>
      <c r="T173" s="130">
        <f>T174</f>
        <v>0</v>
      </c>
      <c r="AR173" s="124" t="s">
        <v>197</v>
      </c>
      <c r="AT173" s="131" t="s">
        <v>69</v>
      </c>
      <c r="AU173" s="131" t="s">
        <v>76</v>
      </c>
      <c r="AY173" s="124" t="s">
        <v>173</v>
      </c>
      <c r="BK173" s="132">
        <f>BK174</f>
        <v>0</v>
      </c>
    </row>
    <row r="174" spans="1:65" s="2" customFormat="1" ht="16.5" customHeight="1">
      <c r="A174" s="30"/>
      <c r="B174" s="135"/>
      <c r="C174" s="136" t="s">
        <v>252</v>
      </c>
      <c r="D174" s="136" t="s">
        <v>175</v>
      </c>
      <c r="E174" s="137" t="s">
        <v>475</v>
      </c>
      <c r="F174" s="138" t="s">
        <v>474</v>
      </c>
      <c r="G174" s="139" t="s">
        <v>476</v>
      </c>
      <c r="H174" s="140">
        <v>1</v>
      </c>
      <c r="I174" s="141"/>
      <c r="J174" s="141">
        <f>ROUND(I174*H174,2)</f>
        <v>0</v>
      </c>
      <c r="K174" s="138" t="s">
        <v>177</v>
      </c>
      <c r="L174" s="31"/>
      <c r="M174" s="142" t="s">
        <v>3</v>
      </c>
      <c r="N174" s="143" t="s">
        <v>41</v>
      </c>
      <c r="O174" s="144">
        <v>0</v>
      </c>
      <c r="P174" s="144">
        <f>O174*H174</f>
        <v>0</v>
      </c>
      <c r="Q174" s="144">
        <v>0</v>
      </c>
      <c r="R174" s="144">
        <f>Q174*H174</f>
        <v>0</v>
      </c>
      <c r="S174" s="144">
        <v>0</v>
      </c>
      <c r="T174" s="145">
        <f>S174*H174</f>
        <v>0</v>
      </c>
      <c r="U174" s="30"/>
      <c r="V174" s="30"/>
      <c r="W174" s="30"/>
      <c r="X174" s="30"/>
      <c r="Y174" s="30"/>
      <c r="Z174" s="30"/>
      <c r="AA174" s="30"/>
      <c r="AB174" s="30"/>
      <c r="AC174" s="30"/>
      <c r="AD174" s="30"/>
      <c r="AE174" s="30"/>
      <c r="AR174" s="146" t="s">
        <v>477</v>
      </c>
      <c r="AT174" s="146" t="s">
        <v>175</v>
      </c>
      <c r="AU174" s="146" t="s">
        <v>79</v>
      </c>
      <c r="AY174" s="18" t="s">
        <v>173</v>
      </c>
      <c r="BE174" s="147">
        <f>IF(N174="základní",J174,0)</f>
        <v>0</v>
      </c>
      <c r="BF174" s="147">
        <f>IF(N174="snížená",J174,0)</f>
        <v>0</v>
      </c>
      <c r="BG174" s="147">
        <f>IF(N174="zákl. přenesená",J174,0)</f>
        <v>0</v>
      </c>
      <c r="BH174" s="147">
        <f>IF(N174="sníž. přenesená",J174,0)</f>
        <v>0</v>
      </c>
      <c r="BI174" s="147">
        <f>IF(N174="nulová",J174,0)</f>
        <v>0</v>
      </c>
      <c r="BJ174" s="18" t="s">
        <v>76</v>
      </c>
      <c r="BK174" s="147">
        <f>ROUND(I174*H174,2)</f>
        <v>0</v>
      </c>
      <c r="BL174" s="18" t="s">
        <v>477</v>
      </c>
      <c r="BM174" s="146" t="s">
        <v>1425</v>
      </c>
    </row>
    <row r="175" spans="1:65" s="12" customFormat="1" ht="22.9" customHeight="1">
      <c r="B175" s="123"/>
      <c r="D175" s="124" t="s">
        <v>69</v>
      </c>
      <c r="E175" s="133" t="s">
        <v>478</v>
      </c>
      <c r="F175" s="133" t="s">
        <v>479</v>
      </c>
      <c r="J175" s="134">
        <f>BK175</f>
        <v>0</v>
      </c>
      <c r="L175" s="123"/>
      <c r="M175" s="127"/>
      <c r="N175" s="128"/>
      <c r="O175" s="128"/>
      <c r="P175" s="129">
        <f>P176</f>
        <v>0</v>
      </c>
      <c r="Q175" s="128"/>
      <c r="R175" s="129">
        <f>R176</f>
        <v>0</v>
      </c>
      <c r="S175" s="128"/>
      <c r="T175" s="130">
        <f>T176</f>
        <v>0</v>
      </c>
      <c r="AR175" s="124" t="s">
        <v>197</v>
      </c>
      <c r="AT175" s="131" t="s">
        <v>69</v>
      </c>
      <c r="AU175" s="131" t="s">
        <v>76</v>
      </c>
      <c r="AY175" s="124" t="s">
        <v>173</v>
      </c>
      <c r="BK175" s="132">
        <f>BK176</f>
        <v>0</v>
      </c>
    </row>
    <row r="176" spans="1:65" s="2" customFormat="1" ht="21.75" customHeight="1">
      <c r="A176" s="30"/>
      <c r="B176" s="135"/>
      <c r="C176" s="136" t="s">
        <v>8</v>
      </c>
      <c r="D176" s="136" t="s">
        <v>175</v>
      </c>
      <c r="E176" s="137" t="s">
        <v>480</v>
      </c>
      <c r="F176" s="138" t="s">
        <v>481</v>
      </c>
      <c r="G176" s="139" t="s">
        <v>476</v>
      </c>
      <c r="H176" s="140">
        <v>1</v>
      </c>
      <c r="I176" s="141"/>
      <c r="J176" s="141">
        <f>ROUND(I176*H176,2)</f>
        <v>0</v>
      </c>
      <c r="K176" s="138" t="s">
        <v>3</v>
      </c>
      <c r="L176" s="31"/>
      <c r="M176" s="142" t="s">
        <v>3</v>
      </c>
      <c r="N176" s="143" t="s">
        <v>41</v>
      </c>
      <c r="O176" s="144">
        <v>0</v>
      </c>
      <c r="P176" s="144">
        <f>O176*H176</f>
        <v>0</v>
      </c>
      <c r="Q176" s="144">
        <v>0</v>
      </c>
      <c r="R176" s="144">
        <f>Q176*H176</f>
        <v>0</v>
      </c>
      <c r="S176" s="144">
        <v>0</v>
      </c>
      <c r="T176" s="145">
        <f>S176*H176</f>
        <v>0</v>
      </c>
      <c r="U176" s="30"/>
      <c r="V176" s="30"/>
      <c r="W176" s="30"/>
      <c r="X176" s="30"/>
      <c r="Y176" s="30"/>
      <c r="Z176" s="30"/>
      <c r="AA176" s="30"/>
      <c r="AB176" s="30"/>
      <c r="AC176" s="30"/>
      <c r="AD176" s="30"/>
      <c r="AE176" s="30"/>
      <c r="AR176" s="146" t="s">
        <v>477</v>
      </c>
      <c r="AT176" s="146" t="s">
        <v>175</v>
      </c>
      <c r="AU176" s="146" t="s">
        <v>79</v>
      </c>
      <c r="AY176" s="18" t="s">
        <v>173</v>
      </c>
      <c r="BE176" s="147">
        <f>IF(N176="základní",J176,0)</f>
        <v>0</v>
      </c>
      <c r="BF176" s="147">
        <f>IF(N176="snížená",J176,0)</f>
        <v>0</v>
      </c>
      <c r="BG176" s="147">
        <f>IF(N176="zákl. přenesená",J176,0)</f>
        <v>0</v>
      </c>
      <c r="BH176" s="147">
        <f>IF(N176="sníž. přenesená",J176,0)</f>
        <v>0</v>
      </c>
      <c r="BI176" s="147">
        <f>IF(N176="nulová",J176,0)</f>
        <v>0</v>
      </c>
      <c r="BJ176" s="18" t="s">
        <v>76</v>
      </c>
      <c r="BK176" s="147">
        <f>ROUND(I176*H176,2)</f>
        <v>0</v>
      </c>
      <c r="BL176" s="18" t="s">
        <v>477</v>
      </c>
      <c r="BM176" s="146" t="s">
        <v>1426</v>
      </c>
    </row>
    <row r="177" spans="1:65" s="12" customFormat="1" ht="22.9" customHeight="1">
      <c r="B177" s="123"/>
      <c r="D177" s="124" t="s">
        <v>69</v>
      </c>
      <c r="E177" s="133" t="s">
        <v>486</v>
      </c>
      <c r="F177" s="133" t="s">
        <v>487</v>
      </c>
      <c r="J177" s="134">
        <f>BK177</f>
        <v>0</v>
      </c>
      <c r="L177" s="123"/>
      <c r="M177" s="127"/>
      <c r="N177" s="128"/>
      <c r="O177" s="128"/>
      <c r="P177" s="129">
        <f>P178</f>
        <v>0</v>
      </c>
      <c r="Q177" s="128"/>
      <c r="R177" s="129">
        <f>R178</f>
        <v>0</v>
      </c>
      <c r="S177" s="128"/>
      <c r="T177" s="130">
        <f>T178</f>
        <v>0</v>
      </c>
      <c r="AR177" s="124" t="s">
        <v>197</v>
      </c>
      <c r="AT177" s="131" t="s">
        <v>69</v>
      </c>
      <c r="AU177" s="131" t="s">
        <v>76</v>
      </c>
      <c r="AY177" s="124" t="s">
        <v>173</v>
      </c>
      <c r="BK177" s="132">
        <f>BK178</f>
        <v>0</v>
      </c>
    </row>
    <row r="178" spans="1:65" s="2" customFormat="1" ht="16.5" customHeight="1">
      <c r="A178" s="30"/>
      <c r="B178" s="135"/>
      <c r="C178" s="136" t="s">
        <v>259</v>
      </c>
      <c r="D178" s="136" t="s">
        <v>175</v>
      </c>
      <c r="E178" s="137" t="s">
        <v>488</v>
      </c>
      <c r="F178" s="138" t="s">
        <v>487</v>
      </c>
      <c r="G178" s="139" t="s">
        <v>476</v>
      </c>
      <c r="H178" s="140">
        <v>1</v>
      </c>
      <c r="I178" s="141"/>
      <c r="J178" s="141">
        <f>ROUND(I178*H178,2)</f>
        <v>0</v>
      </c>
      <c r="K178" s="138" t="s">
        <v>177</v>
      </c>
      <c r="L178" s="31"/>
      <c r="M178" s="142" t="s">
        <v>3</v>
      </c>
      <c r="N178" s="143" t="s">
        <v>41</v>
      </c>
      <c r="O178" s="144">
        <v>0</v>
      </c>
      <c r="P178" s="144">
        <f>O178*H178</f>
        <v>0</v>
      </c>
      <c r="Q178" s="144">
        <v>0</v>
      </c>
      <c r="R178" s="144">
        <f>Q178*H178</f>
        <v>0</v>
      </c>
      <c r="S178" s="144">
        <v>0</v>
      </c>
      <c r="T178" s="145">
        <f>S178*H178</f>
        <v>0</v>
      </c>
      <c r="U178" s="30"/>
      <c r="V178" s="30"/>
      <c r="W178" s="30"/>
      <c r="X178" s="30"/>
      <c r="Y178" s="30"/>
      <c r="Z178" s="30"/>
      <c r="AA178" s="30"/>
      <c r="AB178" s="30"/>
      <c r="AC178" s="30"/>
      <c r="AD178" s="30"/>
      <c r="AE178" s="30"/>
      <c r="AR178" s="146" t="s">
        <v>477</v>
      </c>
      <c r="AT178" s="146" t="s">
        <v>175</v>
      </c>
      <c r="AU178" s="146" t="s">
        <v>79</v>
      </c>
      <c r="AY178" s="18" t="s">
        <v>173</v>
      </c>
      <c r="BE178" s="147">
        <f>IF(N178="základní",J178,0)</f>
        <v>0</v>
      </c>
      <c r="BF178" s="147">
        <f>IF(N178="snížená",J178,0)</f>
        <v>0</v>
      </c>
      <c r="BG178" s="147">
        <f>IF(N178="zákl. přenesená",J178,0)</f>
        <v>0</v>
      </c>
      <c r="BH178" s="147">
        <f>IF(N178="sníž. přenesená",J178,0)</f>
        <v>0</v>
      </c>
      <c r="BI178" s="147">
        <f>IF(N178="nulová",J178,0)</f>
        <v>0</v>
      </c>
      <c r="BJ178" s="18" t="s">
        <v>76</v>
      </c>
      <c r="BK178" s="147">
        <f>ROUND(I178*H178,2)</f>
        <v>0</v>
      </c>
      <c r="BL178" s="18" t="s">
        <v>477</v>
      </c>
      <c r="BM178" s="146" t="s">
        <v>1427</v>
      </c>
    </row>
    <row r="179" spans="1:65" s="12" customFormat="1" ht="22.9" customHeight="1">
      <c r="B179" s="123"/>
      <c r="D179" s="124" t="s">
        <v>69</v>
      </c>
      <c r="E179" s="133" t="s">
        <v>489</v>
      </c>
      <c r="F179" s="133" t="s">
        <v>490</v>
      </c>
      <c r="J179" s="134">
        <f>BK179</f>
        <v>0</v>
      </c>
      <c r="L179" s="123"/>
      <c r="M179" s="127"/>
      <c r="N179" s="128"/>
      <c r="O179" s="128"/>
      <c r="P179" s="129">
        <f>P180</f>
        <v>0</v>
      </c>
      <c r="Q179" s="128"/>
      <c r="R179" s="129">
        <f>R180</f>
        <v>0</v>
      </c>
      <c r="S179" s="128"/>
      <c r="T179" s="130">
        <f>T180</f>
        <v>0</v>
      </c>
      <c r="AR179" s="124" t="s">
        <v>197</v>
      </c>
      <c r="AT179" s="131" t="s">
        <v>69</v>
      </c>
      <c r="AU179" s="131" t="s">
        <v>76</v>
      </c>
      <c r="AY179" s="124" t="s">
        <v>173</v>
      </c>
      <c r="BK179" s="132">
        <f>BK180</f>
        <v>0</v>
      </c>
    </row>
    <row r="180" spans="1:65" s="2" customFormat="1" ht="16.5" customHeight="1">
      <c r="A180" s="30"/>
      <c r="B180" s="135"/>
      <c r="C180" s="136" t="s">
        <v>264</v>
      </c>
      <c r="D180" s="136" t="s">
        <v>175</v>
      </c>
      <c r="E180" s="137" t="s">
        <v>491</v>
      </c>
      <c r="F180" s="138" t="s">
        <v>490</v>
      </c>
      <c r="G180" s="139" t="s">
        <v>476</v>
      </c>
      <c r="H180" s="140">
        <v>1</v>
      </c>
      <c r="I180" s="141"/>
      <c r="J180" s="141">
        <f>ROUND(I180*H180,2)</f>
        <v>0</v>
      </c>
      <c r="K180" s="138" t="s">
        <v>177</v>
      </c>
      <c r="L180" s="31"/>
      <c r="M180" s="142" t="s">
        <v>3</v>
      </c>
      <c r="N180" s="143" t="s">
        <v>41</v>
      </c>
      <c r="O180" s="144">
        <v>0</v>
      </c>
      <c r="P180" s="144">
        <f>O180*H180</f>
        <v>0</v>
      </c>
      <c r="Q180" s="144">
        <v>0</v>
      </c>
      <c r="R180" s="144">
        <f>Q180*H180</f>
        <v>0</v>
      </c>
      <c r="S180" s="144">
        <v>0</v>
      </c>
      <c r="T180" s="145">
        <f>S180*H180</f>
        <v>0</v>
      </c>
      <c r="U180" s="30"/>
      <c r="V180" s="30"/>
      <c r="W180" s="30"/>
      <c r="X180" s="30"/>
      <c r="Y180" s="30"/>
      <c r="Z180" s="30"/>
      <c r="AA180" s="30"/>
      <c r="AB180" s="30"/>
      <c r="AC180" s="30"/>
      <c r="AD180" s="30"/>
      <c r="AE180" s="30"/>
      <c r="AR180" s="146" t="s">
        <v>477</v>
      </c>
      <c r="AT180" s="146" t="s">
        <v>175</v>
      </c>
      <c r="AU180" s="146" t="s">
        <v>79</v>
      </c>
      <c r="AY180" s="18" t="s">
        <v>173</v>
      </c>
      <c r="BE180" s="147">
        <f>IF(N180="základní",J180,0)</f>
        <v>0</v>
      </c>
      <c r="BF180" s="147">
        <f>IF(N180="snížená",J180,0)</f>
        <v>0</v>
      </c>
      <c r="BG180" s="147">
        <f>IF(N180="zákl. přenesená",J180,0)</f>
        <v>0</v>
      </c>
      <c r="BH180" s="147">
        <f>IF(N180="sníž. přenesená",J180,0)</f>
        <v>0</v>
      </c>
      <c r="BI180" s="147">
        <f>IF(N180="nulová",J180,0)</f>
        <v>0</v>
      </c>
      <c r="BJ180" s="18" t="s">
        <v>76</v>
      </c>
      <c r="BK180" s="147">
        <f>ROUND(I180*H180,2)</f>
        <v>0</v>
      </c>
      <c r="BL180" s="18" t="s">
        <v>477</v>
      </c>
      <c r="BM180" s="146" t="s">
        <v>1428</v>
      </c>
    </row>
    <row r="181" spans="1:65" s="12" customFormat="1" ht="22.9" customHeight="1">
      <c r="B181" s="123"/>
      <c r="D181" s="124" t="s">
        <v>69</v>
      </c>
      <c r="E181" s="133" t="s">
        <v>492</v>
      </c>
      <c r="F181" s="133" t="s">
        <v>493</v>
      </c>
      <c r="J181" s="134">
        <f>BK181</f>
        <v>0</v>
      </c>
      <c r="L181" s="123"/>
      <c r="M181" s="127"/>
      <c r="N181" s="128"/>
      <c r="O181" s="128"/>
      <c r="P181" s="129">
        <f>P182</f>
        <v>0</v>
      </c>
      <c r="Q181" s="128"/>
      <c r="R181" s="129">
        <f>R182</f>
        <v>0</v>
      </c>
      <c r="S181" s="128"/>
      <c r="T181" s="130">
        <f>T182</f>
        <v>0</v>
      </c>
      <c r="AR181" s="124" t="s">
        <v>197</v>
      </c>
      <c r="AT181" s="131" t="s">
        <v>69</v>
      </c>
      <c r="AU181" s="131" t="s">
        <v>76</v>
      </c>
      <c r="AY181" s="124" t="s">
        <v>173</v>
      </c>
      <c r="BK181" s="132">
        <f>BK182</f>
        <v>0</v>
      </c>
    </row>
    <row r="182" spans="1:65" s="2" customFormat="1" ht="16.5" customHeight="1">
      <c r="A182" s="30"/>
      <c r="B182" s="135"/>
      <c r="C182" s="136" t="s">
        <v>270</v>
      </c>
      <c r="D182" s="136" t="s">
        <v>175</v>
      </c>
      <c r="E182" s="137" t="s">
        <v>494</v>
      </c>
      <c r="F182" s="138" t="s">
        <v>493</v>
      </c>
      <c r="G182" s="139" t="s">
        <v>476</v>
      </c>
      <c r="H182" s="140">
        <v>1</v>
      </c>
      <c r="I182" s="141"/>
      <c r="J182" s="141">
        <f>ROUND(I182*H182,2)</f>
        <v>0</v>
      </c>
      <c r="K182" s="138" t="s">
        <v>177</v>
      </c>
      <c r="L182" s="31"/>
      <c r="M182" s="142" t="s">
        <v>3</v>
      </c>
      <c r="N182" s="143" t="s">
        <v>41</v>
      </c>
      <c r="O182" s="144">
        <v>0</v>
      </c>
      <c r="P182" s="144">
        <f>O182*H182</f>
        <v>0</v>
      </c>
      <c r="Q182" s="144">
        <v>0</v>
      </c>
      <c r="R182" s="144">
        <f>Q182*H182</f>
        <v>0</v>
      </c>
      <c r="S182" s="144">
        <v>0</v>
      </c>
      <c r="T182" s="145">
        <f>S182*H182</f>
        <v>0</v>
      </c>
      <c r="U182" s="30"/>
      <c r="V182" s="30"/>
      <c r="W182" s="30"/>
      <c r="X182" s="30"/>
      <c r="Y182" s="30"/>
      <c r="Z182" s="30"/>
      <c r="AA182" s="30"/>
      <c r="AB182" s="30"/>
      <c r="AC182" s="30"/>
      <c r="AD182" s="30"/>
      <c r="AE182" s="30"/>
      <c r="AR182" s="146" t="s">
        <v>477</v>
      </c>
      <c r="AT182" s="146" t="s">
        <v>175</v>
      </c>
      <c r="AU182" s="146" t="s">
        <v>79</v>
      </c>
      <c r="AY182" s="18" t="s">
        <v>173</v>
      </c>
      <c r="BE182" s="147">
        <f>IF(N182="základní",J182,0)</f>
        <v>0</v>
      </c>
      <c r="BF182" s="147">
        <f>IF(N182="snížená",J182,0)</f>
        <v>0</v>
      </c>
      <c r="BG182" s="147">
        <f>IF(N182="zákl. přenesená",J182,0)</f>
        <v>0</v>
      </c>
      <c r="BH182" s="147">
        <f>IF(N182="sníž. přenesená",J182,0)</f>
        <v>0</v>
      </c>
      <c r="BI182" s="147">
        <f>IF(N182="nulová",J182,0)</f>
        <v>0</v>
      </c>
      <c r="BJ182" s="18" t="s">
        <v>76</v>
      </c>
      <c r="BK182" s="147">
        <f>ROUND(I182*H182,2)</f>
        <v>0</v>
      </c>
      <c r="BL182" s="18" t="s">
        <v>477</v>
      </c>
      <c r="BM182" s="146" t="s">
        <v>1429</v>
      </c>
    </row>
    <row r="183" spans="1:65" s="12" customFormat="1" ht="22.9" customHeight="1">
      <c r="B183" s="123"/>
      <c r="D183" s="124" t="s">
        <v>69</v>
      </c>
      <c r="E183" s="133" t="s">
        <v>495</v>
      </c>
      <c r="F183" s="133" t="s">
        <v>496</v>
      </c>
      <c r="J183" s="134">
        <f>BK183</f>
        <v>0</v>
      </c>
      <c r="L183" s="123"/>
      <c r="M183" s="127"/>
      <c r="N183" s="128"/>
      <c r="O183" s="128"/>
      <c r="P183" s="129">
        <f>P184</f>
        <v>0</v>
      </c>
      <c r="Q183" s="128"/>
      <c r="R183" s="129">
        <f>R184</f>
        <v>0</v>
      </c>
      <c r="S183" s="128"/>
      <c r="T183" s="130">
        <f>T184</f>
        <v>0</v>
      </c>
      <c r="AR183" s="124" t="s">
        <v>197</v>
      </c>
      <c r="AT183" s="131" t="s">
        <v>69</v>
      </c>
      <c r="AU183" s="131" t="s">
        <v>76</v>
      </c>
      <c r="AY183" s="124" t="s">
        <v>173</v>
      </c>
      <c r="BK183" s="132">
        <f>BK184</f>
        <v>0</v>
      </c>
    </row>
    <row r="184" spans="1:65" s="2" customFormat="1" ht="16.5" customHeight="1">
      <c r="A184" s="30"/>
      <c r="B184" s="135"/>
      <c r="C184" s="136" t="s">
        <v>271</v>
      </c>
      <c r="D184" s="136" t="s">
        <v>175</v>
      </c>
      <c r="E184" s="137" t="s">
        <v>497</v>
      </c>
      <c r="F184" s="138" t="s">
        <v>496</v>
      </c>
      <c r="G184" s="139" t="s">
        <v>476</v>
      </c>
      <c r="H184" s="140">
        <v>1</v>
      </c>
      <c r="I184" s="141"/>
      <c r="J184" s="141">
        <f>ROUND(I184*H184,2)</f>
        <v>0</v>
      </c>
      <c r="K184" s="138" t="s">
        <v>177</v>
      </c>
      <c r="L184" s="31"/>
      <c r="M184" s="142" t="s">
        <v>3</v>
      </c>
      <c r="N184" s="143" t="s">
        <v>41</v>
      </c>
      <c r="O184" s="144">
        <v>0</v>
      </c>
      <c r="P184" s="144">
        <f>O184*H184</f>
        <v>0</v>
      </c>
      <c r="Q184" s="144">
        <v>0</v>
      </c>
      <c r="R184" s="144">
        <f>Q184*H184</f>
        <v>0</v>
      </c>
      <c r="S184" s="144">
        <v>0</v>
      </c>
      <c r="T184" s="145">
        <f>S184*H184</f>
        <v>0</v>
      </c>
      <c r="U184" s="30"/>
      <c r="V184" s="30"/>
      <c r="W184" s="30"/>
      <c r="X184" s="30"/>
      <c r="Y184" s="30"/>
      <c r="Z184" s="30"/>
      <c r="AA184" s="30"/>
      <c r="AB184" s="30"/>
      <c r="AC184" s="30"/>
      <c r="AD184" s="30"/>
      <c r="AE184" s="30"/>
      <c r="AR184" s="146" t="s">
        <v>477</v>
      </c>
      <c r="AT184" s="146" t="s">
        <v>175</v>
      </c>
      <c r="AU184" s="146" t="s">
        <v>79</v>
      </c>
      <c r="AY184" s="18" t="s">
        <v>173</v>
      </c>
      <c r="BE184" s="147">
        <f>IF(N184="základní",J184,0)</f>
        <v>0</v>
      </c>
      <c r="BF184" s="147">
        <f>IF(N184="snížená",J184,0)</f>
        <v>0</v>
      </c>
      <c r="BG184" s="147">
        <f>IF(N184="zákl. přenesená",J184,0)</f>
        <v>0</v>
      </c>
      <c r="BH184" s="147">
        <f>IF(N184="sníž. přenesená",J184,0)</f>
        <v>0</v>
      </c>
      <c r="BI184" s="147">
        <f>IF(N184="nulová",J184,0)</f>
        <v>0</v>
      </c>
      <c r="BJ184" s="18" t="s">
        <v>76</v>
      </c>
      <c r="BK184" s="147">
        <f>ROUND(I184*H184,2)</f>
        <v>0</v>
      </c>
      <c r="BL184" s="18" t="s">
        <v>477</v>
      </c>
      <c r="BM184" s="146" t="s">
        <v>1430</v>
      </c>
    </row>
    <row r="185" spans="1:65" s="12" customFormat="1" ht="22.9" customHeight="1">
      <c r="B185" s="123"/>
      <c r="D185" s="124" t="s">
        <v>69</v>
      </c>
      <c r="E185" s="133" t="s">
        <v>498</v>
      </c>
      <c r="F185" s="133" t="s">
        <v>499</v>
      </c>
      <c r="J185" s="134">
        <f>BK185</f>
        <v>0</v>
      </c>
      <c r="L185" s="123"/>
      <c r="M185" s="127"/>
      <c r="N185" s="128"/>
      <c r="O185" s="128"/>
      <c r="P185" s="129">
        <f>P186</f>
        <v>0</v>
      </c>
      <c r="Q185" s="128"/>
      <c r="R185" s="129">
        <f>R186</f>
        <v>0</v>
      </c>
      <c r="S185" s="128"/>
      <c r="T185" s="130">
        <f>T186</f>
        <v>0</v>
      </c>
      <c r="AR185" s="124" t="s">
        <v>197</v>
      </c>
      <c r="AT185" s="131" t="s">
        <v>69</v>
      </c>
      <c r="AU185" s="131" t="s">
        <v>76</v>
      </c>
      <c r="AY185" s="124" t="s">
        <v>173</v>
      </c>
      <c r="BK185" s="132">
        <f>BK186</f>
        <v>0</v>
      </c>
    </row>
    <row r="186" spans="1:65" s="2" customFormat="1" ht="16.5" customHeight="1">
      <c r="A186" s="30"/>
      <c r="B186" s="135"/>
      <c r="C186" s="136" t="s">
        <v>275</v>
      </c>
      <c r="D186" s="136" t="s">
        <v>175</v>
      </c>
      <c r="E186" s="137" t="s">
        <v>500</v>
      </c>
      <c r="F186" s="138" t="s">
        <v>499</v>
      </c>
      <c r="G186" s="139" t="s">
        <v>476</v>
      </c>
      <c r="H186" s="140">
        <v>1</v>
      </c>
      <c r="I186" s="141"/>
      <c r="J186" s="141">
        <f>ROUND(I186*H186,2)</f>
        <v>0</v>
      </c>
      <c r="K186" s="138" t="s">
        <v>177</v>
      </c>
      <c r="L186" s="31"/>
      <c r="M186" s="142" t="s">
        <v>3</v>
      </c>
      <c r="N186" s="143" t="s">
        <v>41</v>
      </c>
      <c r="O186" s="144">
        <v>0</v>
      </c>
      <c r="P186" s="144">
        <f>O186*H186</f>
        <v>0</v>
      </c>
      <c r="Q186" s="144">
        <v>0</v>
      </c>
      <c r="R186" s="144">
        <f>Q186*H186</f>
        <v>0</v>
      </c>
      <c r="S186" s="144">
        <v>0</v>
      </c>
      <c r="T186" s="145">
        <f>S186*H186</f>
        <v>0</v>
      </c>
      <c r="U186" s="30"/>
      <c r="V186" s="30"/>
      <c r="W186" s="30"/>
      <c r="X186" s="30"/>
      <c r="Y186" s="30"/>
      <c r="Z186" s="30"/>
      <c r="AA186" s="30"/>
      <c r="AB186" s="30"/>
      <c r="AC186" s="30"/>
      <c r="AD186" s="30"/>
      <c r="AE186" s="30"/>
      <c r="AR186" s="146" t="s">
        <v>477</v>
      </c>
      <c r="AT186" s="146" t="s">
        <v>175</v>
      </c>
      <c r="AU186" s="146" t="s">
        <v>79</v>
      </c>
      <c r="AY186" s="18" t="s">
        <v>173</v>
      </c>
      <c r="BE186" s="147">
        <f>IF(N186="základní",J186,0)</f>
        <v>0</v>
      </c>
      <c r="BF186" s="147">
        <f>IF(N186="snížená",J186,0)</f>
        <v>0</v>
      </c>
      <c r="BG186" s="147">
        <f>IF(N186="zákl. přenesená",J186,0)</f>
        <v>0</v>
      </c>
      <c r="BH186" s="147">
        <f>IF(N186="sníž. přenesená",J186,0)</f>
        <v>0</v>
      </c>
      <c r="BI186" s="147">
        <f>IF(N186="nulová",J186,0)</f>
        <v>0</v>
      </c>
      <c r="BJ186" s="18" t="s">
        <v>76</v>
      </c>
      <c r="BK186" s="147">
        <f>ROUND(I186*H186,2)</f>
        <v>0</v>
      </c>
      <c r="BL186" s="18" t="s">
        <v>477</v>
      </c>
      <c r="BM186" s="146" t="s">
        <v>1431</v>
      </c>
    </row>
    <row r="187" spans="1:65" s="12" customFormat="1" ht="22.9" customHeight="1">
      <c r="B187" s="123"/>
      <c r="D187" s="124" t="s">
        <v>69</v>
      </c>
      <c r="E187" s="133" t="s">
        <v>501</v>
      </c>
      <c r="F187" s="133" t="s">
        <v>502</v>
      </c>
      <c r="J187" s="134">
        <f>BK187</f>
        <v>0</v>
      </c>
      <c r="L187" s="123"/>
      <c r="M187" s="127"/>
      <c r="N187" s="128"/>
      <c r="O187" s="128"/>
      <c r="P187" s="129">
        <f>P188</f>
        <v>0</v>
      </c>
      <c r="Q187" s="128"/>
      <c r="R187" s="129">
        <f>R188</f>
        <v>0</v>
      </c>
      <c r="S187" s="128"/>
      <c r="T187" s="130">
        <f>T188</f>
        <v>0</v>
      </c>
      <c r="AR187" s="124" t="s">
        <v>197</v>
      </c>
      <c r="AT187" s="131" t="s">
        <v>69</v>
      </c>
      <c r="AU187" s="131" t="s">
        <v>76</v>
      </c>
      <c r="AY187" s="124" t="s">
        <v>173</v>
      </c>
      <c r="BK187" s="132">
        <f>BK188</f>
        <v>0</v>
      </c>
    </row>
    <row r="188" spans="1:65" s="2" customFormat="1" ht="16.5" customHeight="1">
      <c r="A188" s="30"/>
      <c r="B188" s="135"/>
      <c r="C188" s="136" t="s">
        <v>280</v>
      </c>
      <c r="D188" s="136" t="s">
        <v>175</v>
      </c>
      <c r="E188" s="137" t="s">
        <v>503</v>
      </c>
      <c r="F188" s="138" t="s">
        <v>504</v>
      </c>
      <c r="G188" s="139" t="s">
        <v>476</v>
      </c>
      <c r="H188" s="140">
        <v>1</v>
      </c>
      <c r="I188" s="141"/>
      <c r="J188" s="141">
        <f>ROUND(I188*H188,2)</f>
        <v>0</v>
      </c>
      <c r="K188" s="138" t="s">
        <v>177</v>
      </c>
      <c r="L188" s="31"/>
      <c r="M188" s="142" t="s">
        <v>3</v>
      </c>
      <c r="N188" s="143" t="s">
        <v>41</v>
      </c>
      <c r="O188" s="144">
        <v>0</v>
      </c>
      <c r="P188" s="144">
        <f>O188*H188</f>
        <v>0</v>
      </c>
      <c r="Q188" s="144">
        <v>0</v>
      </c>
      <c r="R188" s="144">
        <f>Q188*H188</f>
        <v>0</v>
      </c>
      <c r="S188" s="144">
        <v>0</v>
      </c>
      <c r="T188" s="145">
        <f>S188*H188</f>
        <v>0</v>
      </c>
      <c r="U188" s="30"/>
      <c r="V188" s="30"/>
      <c r="W188" s="30"/>
      <c r="X188" s="30"/>
      <c r="Y188" s="30"/>
      <c r="Z188" s="30"/>
      <c r="AA188" s="30"/>
      <c r="AB188" s="30"/>
      <c r="AC188" s="30"/>
      <c r="AD188" s="30"/>
      <c r="AE188" s="30"/>
      <c r="AR188" s="146" t="s">
        <v>477</v>
      </c>
      <c r="AT188" s="146" t="s">
        <v>175</v>
      </c>
      <c r="AU188" s="146" t="s">
        <v>79</v>
      </c>
      <c r="AY188" s="18" t="s">
        <v>173</v>
      </c>
      <c r="BE188" s="147">
        <f>IF(N188="základní",J188,0)</f>
        <v>0</v>
      </c>
      <c r="BF188" s="147">
        <f>IF(N188="snížená",J188,0)</f>
        <v>0</v>
      </c>
      <c r="BG188" s="147">
        <f>IF(N188="zákl. přenesená",J188,0)</f>
        <v>0</v>
      </c>
      <c r="BH188" s="147">
        <f>IF(N188="sníž. přenesená",J188,0)</f>
        <v>0</v>
      </c>
      <c r="BI188" s="147">
        <f>IF(N188="nulová",J188,0)</f>
        <v>0</v>
      </c>
      <c r="BJ188" s="18" t="s">
        <v>76</v>
      </c>
      <c r="BK188" s="147">
        <f>ROUND(I188*H188,2)</f>
        <v>0</v>
      </c>
      <c r="BL188" s="18" t="s">
        <v>477</v>
      </c>
      <c r="BM188" s="146" t="s">
        <v>1432</v>
      </c>
    </row>
    <row r="189" spans="1:65" s="12" customFormat="1" ht="22.9" customHeight="1">
      <c r="B189" s="123"/>
      <c r="D189" s="124" t="s">
        <v>69</v>
      </c>
      <c r="E189" s="133" t="s">
        <v>505</v>
      </c>
      <c r="F189" s="133" t="s">
        <v>506</v>
      </c>
      <c r="J189" s="134">
        <f>BK189</f>
        <v>0</v>
      </c>
      <c r="L189" s="123"/>
      <c r="M189" s="127"/>
      <c r="N189" s="128"/>
      <c r="O189" s="128"/>
      <c r="P189" s="129">
        <f>P190</f>
        <v>0</v>
      </c>
      <c r="Q189" s="128"/>
      <c r="R189" s="129">
        <f>R190</f>
        <v>0</v>
      </c>
      <c r="S189" s="128"/>
      <c r="T189" s="130">
        <f>T190</f>
        <v>0</v>
      </c>
      <c r="AR189" s="124" t="s">
        <v>197</v>
      </c>
      <c r="AT189" s="131" t="s">
        <v>69</v>
      </c>
      <c r="AU189" s="131" t="s">
        <v>76</v>
      </c>
      <c r="AY189" s="124" t="s">
        <v>173</v>
      </c>
      <c r="BK189" s="132">
        <f>BK190</f>
        <v>0</v>
      </c>
    </row>
    <row r="190" spans="1:65" s="2" customFormat="1" ht="16.5" customHeight="1">
      <c r="A190" s="30"/>
      <c r="B190" s="135"/>
      <c r="C190" s="136" t="s">
        <v>283</v>
      </c>
      <c r="D190" s="136" t="s">
        <v>175</v>
      </c>
      <c r="E190" s="137" t="s">
        <v>507</v>
      </c>
      <c r="F190" s="138" t="s">
        <v>506</v>
      </c>
      <c r="G190" s="139" t="s">
        <v>476</v>
      </c>
      <c r="H190" s="140">
        <v>1</v>
      </c>
      <c r="I190" s="141"/>
      <c r="J190" s="141">
        <f>ROUND(I190*H190,2)</f>
        <v>0</v>
      </c>
      <c r="K190" s="138" t="s">
        <v>177</v>
      </c>
      <c r="L190" s="31"/>
      <c r="M190" s="181" t="s">
        <v>3</v>
      </c>
      <c r="N190" s="182" t="s">
        <v>41</v>
      </c>
      <c r="O190" s="183">
        <v>0</v>
      </c>
      <c r="P190" s="183">
        <f>O190*H190</f>
        <v>0</v>
      </c>
      <c r="Q190" s="183">
        <v>0</v>
      </c>
      <c r="R190" s="183">
        <f>Q190*H190</f>
        <v>0</v>
      </c>
      <c r="S190" s="183">
        <v>0</v>
      </c>
      <c r="T190" s="184">
        <f>S190*H190</f>
        <v>0</v>
      </c>
      <c r="U190" s="30"/>
      <c r="V190" s="30"/>
      <c r="W190" s="30"/>
      <c r="X190" s="30"/>
      <c r="Y190" s="30"/>
      <c r="Z190" s="30"/>
      <c r="AA190" s="30"/>
      <c r="AB190" s="30"/>
      <c r="AC190" s="30"/>
      <c r="AD190" s="30"/>
      <c r="AE190" s="30"/>
      <c r="AR190" s="146" t="s">
        <v>477</v>
      </c>
      <c r="AT190" s="146" t="s">
        <v>175</v>
      </c>
      <c r="AU190" s="146" t="s">
        <v>79</v>
      </c>
      <c r="AY190" s="18" t="s">
        <v>173</v>
      </c>
      <c r="BE190" s="147">
        <f>IF(N190="základní",J190,0)</f>
        <v>0</v>
      </c>
      <c r="BF190" s="147">
        <f>IF(N190="snížená",J190,0)</f>
        <v>0</v>
      </c>
      <c r="BG190" s="147">
        <f>IF(N190="zákl. přenesená",J190,0)</f>
        <v>0</v>
      </c>
      <c r="BH190" s="147">
        <f>IF(N190="sníž. přenesená",J190,0)</f>
        <v>0</v>
      </c>
      <c r="BI190" s="147">
        <f>IF(N190="nulová",J190,0)</f>
        <v>0</v>
      </c>
      <c r="BJ190" s="18" t="s">
        <v>76</v>
      </c>
      <c r="BK190" s="147">
        <f>ROUND(I190*H190,2)</f>
        <v>0</v>
      </c>
      <c r="BL190" s="18" t="s">
        <v>477</v>
      </c>
      <c r="BM190" s="146" t="s">
        <v>1433</v>
      </c>
    </row>
    <row r="191" spans="1:65" s="2" customFormat="1" ht="6.95" customHeight="1">
      <c r="A191" s="30"/>
      <c r="B191" s="40"/>
      <c r="C191" s="41"/>
      <c r="D191" s="41"/>
      <c r="E191" s="41"/>
      <c r="F191" s="41"/>
      <c r="G191" s="41"/>
      <c r="H191" s="41"/>
      <c r="I191" s="41"/>
      <c r="J191" s="41"/>
      <c r="K191" s="41"/>
      <c r="L191" s="31"/>
      <c r="M191" s="30"/>
      <c r="O191" s="30"/>
      <c r="P191" s="30"/>
      <c r="Q191" s="30"/>
      <c r="R191" s="30"/>
      <c r="S191" s="30"/>
      <c r="T191" s="30"/>
      <c r="U191" s="30"/>
      <c r="V191" s="30"/>
      <c r="W191" s="30"/>
      <c r="X191" s="30"/>
      <c r="Y191" s="30"/>
      <c r="Z191" s="30"/>
      <c r="AA191" s="30"/>
      <c r="AB191" s="30"/>
      <c r="AC191" s="30"/>
      <c r="AD191" s="30"/>
      <c r="AE191" s="30"/>
    </row>
  </sheetData>
  <autoFilter ref="C97:K190"/>
  <mergeCells count="8">
    <mergeCell ref="E88:H88"/>
    <mergeCell ref="E90:H90"/>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326"/>
  <sheetViews>
    <sheetView showGridLines="0" workbookViewId="0"/>
  </sheetViews>
  <sheetFormatPr defaultRowHeight="11.2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1" spans="1:46">
      <c r="A1" s="86"/>
    </row>
    <row r="2" spans="1:46" s="1" customFormat="1" ht="36.950000000000003" customHeight="1">
      <c r="L2" s="286" t="s">
        <v>6</v>
      </c>
      <c r="M2" s="273"/>
      <c r="N2" s="273"/>
      <c r="O2" s="273"/>
      <c r="P2" s="273"/>
      <c r="Q2" s="273"/>
      <c r="R2" s="273"/>
      <c r="S2" s="273"/>
      <c r="T2" s="273"/>
      <c r="U2" s="273"/>
      <c r="V2" s="273"/>
      <c r="AT2" s="18" t="s">
        <v>100</v>
      </c>
    </row>
    <row r="3" spans="1:46" s="1" customFormat="1" ht="6.95" customHeight="1">
      <c r="B3" s="19"/>
      <c r="C3" s="20"/>
      <c r="D3" s="20"/>
      <c r="E3" s="20"/>
      <c r="F3" s="20"/>
      <c r="G3" s="20"/>
      <c r="H3" s="20"/>
      <c r="I3" s="20"/>
      <c r="J3" s="20"/>
      <c r="K3" s="20"/>
      <c r="L3" s="21"/>
      <c r="AT3" s="18" t="s">
        <v>79</v>
      </c>
    </row>
    <row r="4" spans="1:46" s="1" customFormat="1" ht="24.95" customHeight="1">
      <c r="B4" s="21"/>
      <c r="D4" s="22" t="s">
        <v>125</v>
      </c>
      <c r="L4" s="21"/>
      <c r="M4" s="87" t="s">
        <v>11</v>
      </c>
      <c r="AT4" s="18" t="s">
        <v>4</v>
      </c>
    </row>
    <row r="5" spans="1:46" s="1" customFormat="1" ht="6.95" customHeight="1">
      <c r="B5" s="21"/>
      <c r="L5" s="21"/>
    </row>
    <row r="6" spans="1:46" s="1" customFormat="1" ht="12" customHeight="1">
      <c r="B6" s="21"/>
      <c r="D6" s="27" t="s">
        <v>15</v>
      </c>
      <c r="L6" s="21"/>
    </row>
    <row r="7" spans="1:46" s="1" customFormat="1" ht="16.5" customHeight="1">
      <c r="B7" s="21"/>
      <c r="E7" s="296" t="str">
        <f>'Rekapitulace stavby'!K6</f>
        <v>Oprava traťového úseku Hanušovice - Jeseník</v>
      </c>
      <c r="F7" s="297"/>
      <c r="G7" s="297"/>
      <c r="H7" s="297"/>
      <c r="L7" s="21"/>
    </row>
    <row r="8" spans="1:46" s="2" customFormat="1" ht="12" customHeight="1">
      <c r="A8" s="30"/>
      <c r="B8" s="31"/>
      <c r="C8" s="30"/>
      <c r="D8" s="27" t="s">
        <v>126</v>
      </c>
      <c r="E8" s="30"/>
      <c r="F8" s="30"/>
      <c r="G8" s="30"/>
      <c r="H8" s="30"/>
      <c r="I8" s="30"/>
      <c r="J8" s="30"/>
      <c r="K8" s="30"/>
      <c r="L8" s="88"/>
      <c r="S8" s="30"/>
      <c r="T8" s="30"/>
      <c r="U8" s="30"/>
      <c r="V8" s="30"/>
      <c r="W8" s="30"/>
      <c r="X8" s="30"/>
      <c r="Y8" s="30"/>
      <c r="Z8" s="30"/>
      <c r="AA8" s="30"/>
      <c r="AB8" s="30"/>
      <c r="AC8" s="30"/>
      <c r="AD8" s="30"/>
      <c r="AE8" s="30"/>
    </row>
    <row r="9" spans="1:46" s="2" customFormat="1" ht="24.75" customHeight="1">
      <c r="A9" s="30"/>
      <c r="B9" s="31"/>
      <c r="C9" s="30"/>
      <c r="D9" s="30"/>
      <c r="E9" s="267" t="s">
        <v>1434</v>
      </c>
      <c r="F9" s="298"/>
      <c r="G9" s="298"/>
      <c r="H9" s="298"/>
      <c r="I9" s="30"/>
      <c r="J9" s="30"/>
      <c r="K9" s="30"/>
      <c r="L9" s="88"/>
      <c r="S9" s="30"/>
      <c r="T9" s="30"/>
      <c r="U9" s="30"/>
      <c r="V9" s="30"/>
      <c r="W9" s="30"/>
      <c r="X9" s="30"/>
      <c r="Y9" s="30"/>
      <c r="Z9" s="30"/>
      <c r="AA9" s="30"/>
      <c r="AB9" s="30"/>
      <c r="AC9" s="30"/>
      <c r="AD9" s="30"/>
      <c r="AE9" s="30"/>
    </row>
    <row r="10" spans="1:46" s="2" customFormat="1">
      <c r="A10" s="30"/>
      <c r="B10" s="31"/>
      <c r="C10" s="30"/>
      <c r="D10" s="30"/>
      <c r="E10" s="30"/>
      <c r="F10" s="30"/>
      <c r="G10" s="30"/>
      <c r="H10" s="30"/>
      <c r="I10" s="30"/>
      <c r="J10" s="30"/>
      <c r="K10" s="30"/>
      <c r="L10" s="88"/>
      <c r="S10" s="30"/>
      <c r="T10" s="30"/>
      <c r="U10" s="30"/>
      <c r="V10" s="30"/>
      <c r="W10" s="30"/>
      <c r="X10" s="30"/>
      <c r="Y10" s="30"/>
      <c r="Z10" s="30"/>
      <c r="AA10" s="30"/>
      <c r="AB10" s="30"/>
      <c r="AC10" s="30"/>
      <c r="AD10" s="30"/>
      <c r="AE10" s="30"/>
    </row>
    <row r="11" spans="1:46" s="2" customFormat="1" ht="12" customHeight="1">
      <c r="A11" s="30"/>
      <c r="B11" s="31"/>
      <c r="C11" s="30"/>
      <c r="D11" s="27" t="s">
        <v>17</v>
      </c>
      <c r="E11" s="30"/>
      <c r="F11" s="25" t="s">
        <v>3</v>
      </c>
      <c r="G11" s="30"/>
      <c r="H11" s="30"/>
      <c r="I11" s="27" t="s">
        <v>18</v>
      </c>
      <c r="J11" s="25" t="s">
        <v>3</v>
      </c>
      <c r="K11" s="30"/>
      <c r="L11" s="88"/>
      <c r="S11" s="30"/>
      <c r="T11" s="30"/>
      <c r="U11" s="30"/>
      <c r="V11" s="30"/>
      <c r="W11" s="30"/>
      <c r="X11" s="30"/>
      <c r="Y11" s="30"/>
      <c r="Z11" s="30"/>
      <c r="AA11" s="30"/>
      <c r="AB11" s="30"/>
      <c r="AC11" s="30"/>
      <c r="AD11" s="30"/>
      <c r="AE11" s="30"/>
    </row>
    <row r="12" spans="1:46" s="2" customFormat="1" ht="12" customHeight="1">
      <c r="A12" s="30"/>
      <c r="B12" s="31"/>
      <c r="C12" s="30"/>
      <c r="D12" s="27" t="s">
        <v>19</v>
      </c>
      <c r="E12" s="30"/>
      <c r="F12" s="25" t="s">
        <v>20</v>
      </c>
      <c r="G12" s="30"/>
      <c r="H12" s="30"/>
      <c r="I12" s="27" t="s">
        <v>21</v>
      </c>
      <c r="J12" s="48" t="str">
        <f>'Rekapitulace stavby'!AN8</f>
        <v>26. 3. 2020</v>
      </c>
      <c r="K12" s="30"/>
      <c r="L12" s="88"/>
      <c r="S12" s="30"/>
      <c r="T12" s="30"/>
      <c r="U12" s="30"/>
      <c r="V12" s="30"/>
      <c r="W12" s="30"/>
      <c r="X12" s="30"/>
      <c r="Y12" s="30"/>
      <c r="Z12" s="30"/>
      <c r="AA12" s="30"/>
      <c r="AB12" s="30"/>
      <c r="AC12" s="30"/>
      <c r="AD12" s="30"/>
      <c r="AE12" s="30"/>
    </row>
    <row r="13" spans="1:46" s="2" customFormat="1" ht="10.9" customHeight="1">
      <c r="A13" s="30"/>
      <c r="B13" s="31"/>
      <c r="C13" s="30"/>
      <c r="D13" s="30"/>
      <c r="E13" s="30"/>
      <c r="F13" s="30"/>
      <c r="G13" s="30"/>
      <c r="H13" s="30"/>
      <c r="I13" s="30"/>
      <c r="J13" s="30"/>
      <c r="K13" s="30"/>
      <c r="L13" s="88"/>
      <c r="S13" s="30"/>
      <c r="T13" s="30"/>
      <c r="U13" s="30"/>
      <c r="V13" s="30"/>
      <c r="W13" s="30"/>
      <c r="X13" s="30"/>
      <c r="Y13" s="30"/>
      <c r="Z13" s="30"/>
      <c r="AA13" s="30"/>
      <c r="AB13" s="30"/>
      <c r="AC13" s="30"/>
      <c r="AD13" s="30"/>
      <c r="AE13" s="30"/>
    </row>
    <row r="14" spans="1:46" s="2" customFormat="1" ht="12" customHeight="1">
      <c r="A14" s="30"/>
      <c r="B14" s="31"/>
      <c r="C14" s="30"/>
      <c r="D14" s="27" t="s">
        <v>23</v>
      </c>
      <c r="E14" s="30"/>
      <c r="F14" s="30"/>
      <c r="G14" s="30"/>
      <c r="H14" s="30"/>
      <c r="I14" s="27" t="s">
        <v>24</v>
      </c>
      <c r="J14" s="25" t="s">
        <v>3</v>
      </c>
      <c r="K14" s="30"/>
      <c r="L14" s="88"/>
      <c r="S14" s="30"/>
      <c r="T14" s="30"/>
      <c r="U14" s="30"/>
      <c r="V14" s="30"/>
      <c r="W14" s="30"/>
      <c r="X14" s="30"/>
      <c r="Y14" s="30"/>
      <c r="Z14" s="30"/>
      <c r="AA14" s="30"/>
      <c r="AB14" s="30"/>
      <c r="AC14" s="30"/>
      <c r="AD14" s="30"/>
      <c r="AE14" s="30"/>
    </row>
    <row r="15" spans="1:46" s="2" customFormat="1" ht="18" customHeight="1">
      <c r="A15" s="30"/>
      <c r="B15" s="31"/>
      <c r="C15" s="30"/>
      <c r="D15" s="30"/>
      <c r="E15" s="25" t="s">
        <v>25</v>
      </c>
      <c r="F15" s="30"/>
      <c r="G15" s="30"/>
      <c r="H15" s="30"/>
      <c r="I15" s="27" t="s">
        <v>26</v>
      </c>
      <c r="J15" s="25" t="s">
        <v>3</v>
      </c>
      <c r="K15" s="30"/>
      <c r="L15" s="88"/>
      <c r="S15" s="30"/>
      <c r="T15" s="30"/>
      <c r="U15" s="30"/>
      <c r="V15" s="30"/>
      <c r="W15" s="30"/>
      <c r="X15" s="30"/>
      <c r="Y15" s="30"/>
      <c r="Z15" s="30"/>
      <c r="AA15" s="30"/>
      <c r="AB15" s="30"/>
      <c r="AC15" s="30"/>
      <c r="AD15" s="30"/>
      <c r="AE15" s="30"/>
    </row>
    <row r="16" spans="1:46" s="2" customFormat="1" ht="6.95" customHeight="1">
      <c r="A16" s="30"/>
      <c r="B16" s="31"/>
      <c r="C16" s="30"/>
      <c r="D16" s="30"/>
      <c r="E16" s="30"/>
      <c r="F16" s="30"/>
      <c r="G16" s="30"/>
      <c r="H16" s="30"/>
      <c r="I16" s="30"/>
      <c r="J16" s="30"/>
      <c r="K16" s="30"/>
      <c r="L16" s="88"/>
      <c r="S16" s="30"/>
      <c r="T16" s="30"/>
      <c r="U16" s="30"/>
      <c r="V16" s="30"/>
      <c r="W16" s="30"/>
      <c r="X16" s="30"/>
      <c r="Y16" s="30"/>
      <c r="Z16" s="30"/>
      <c r="AA16" s="30"/>
      <c r="AB16" s="30"/>
      <c r="AC16" s="30"/>
      <c r="AD16" s="30"/>
      <c r="AE16" s="30"/>
    </row>
    <row r="17" spans="1:31" s="2" customFormat="1" ht="12" customHeight="1">
      <c r="A17" s="30"/>
      <c r="B17" s="31"/>
      <c r="C17" s="30"/>
      <c r="D17" s="27" t="s">
        <v>27</v>
      </c>
      <c r="E17" s="30"/>
      <c r="F17" s="30"/>
      <c r="G17" s="30"/>
      <c r="H17" s="30"/>
      <c r="I17" s="27" t="s">
        <v>24</v>
      </c>
      <c r="J17" s="25" t="s">
        <v>3</v>
      </c>
      <c r="K17" s="30"/>
      <c r="L17" s="88"/>
      <c r="S17" s="30"/>
      <c r="T17" s="30"/>
      <c r="U17" s="30"/>
      <c r="V17" s="30"/>
      <c r="W17" s="30"/>
      <c r="X17" s="30"/>
      <c r="Y17" s="30"/>
      <c r="Z17" s="30"/>
      <c r="AA17" s="30"/>
      <c r="AB17" s="30"/>
      <c r="AC17" s="30"/>
      <c r="AD17" s="30"/>
      <c r="AE17" s="30"/>
    </row>
    <row r="18" spans="1:31" s="2" customFormat="1" ht="18" customHeight="1">
      <c r="A18" s="30"/>
      <c r="B18" s="31"/>
      <c r="C18" s="30"/>
      <c r="D18" s="30"/>
      <c r="E18" s="25" t="s">
        <v>28</v>
      </c>
      <c r="F18" s="30"/>
      <c r="G18" s="30"/>
      <c r="H18" s="30"/>
      <c r="I18" s="27" t="s">
        <v>26</v>
      </c>
      <c r="J18" s="25" t="s">
        <v>3</v>
      </c>
      <c r="K18" s="30"/>
      <c r="L18" s="88"/>
      <c r="S18" s="30"/>
      <c r="T18" s="30"/>
      <c r="U18" s="30"/>
      <c r="V18" s="30"/>
      <c r="W18" s="30"/>
      <c r="X18" s="30"/>
      <c r="Y18" s="30"/>
      <c r="Z18" s="30"/>
      <c r="AA18" s="30"/>
      <c r="AB18" s="30"/>
      <c r="AC18" s="30"/>
      <c r="AD18" s="30"/>
      <c r="AE18" s="30"/>
    </row>
    <row r="19" spans="1:31" s="2" customFormat="1" ht="6.95" customHeight="1">
      <c r="A19" s="30"/>
      <c r="B19" s="31"/>
      <c r="C19" s="30"/>
      <c r="D19" s="30"/>
      <c r="E19" s="30"/>
      <c r="F19" s="30"/>
      <c r="G19" s="30"/>
      <c r="H19" s="30"/>
      <c r="I19" s="30"/>
      <c r="J19" s="30"/>
      <c r="K19" s="30"/>
      <c r="L19" s="88"/>
      <c r="S19" s="30"/>
      <c r="T19" s="30"/>
      <c r="U19" s="30"/>
      <c r="V19" s="30"/>
      <c r="W19" s="30"/>
      <c r="X19" s="30"/>
      <c r="Y19" s="30"/>
      <c r="Z19" s="30"/>
      <c r="AA19" s="30"/>
      <c r="AB19" s="30"/>
      <c r="AC19" s="30"/>
      <c r="AD19" s="30"/>
      <c r="AE19" s="30"/>
    </row>
    <row r="20" spans="1:31" s="2" customFormat="1" ht="12" customHeight="1">
      <c r="A20" s="30"/>
      <c r="B20" s="31"/>
      <c r="C20" s="30"/>
      <c r="D20" s="27" t="s">
        <v>29</v>
      </c>
      <c r="E20" s="30"/>
      <c r="F20" s="30"/>
      <c r="G20" s="30"/>
      <c r="H20" s="30"/>
      <c r="I20" s="27" t="s">
        <v>24</v>
      </c>
      <c r="J20" s="25" t="s">
        <v>3</v>
      </c>
      <c r="K20" s="30"/>
      <c r="L20" s="88"/>
      <c r="S20" s="30"/>
      <c r="T20" s="30"/>
      <c r="U20" s="30"/>
      <c r="V20" s="30"/>
      <c r="W20" s="30"/>
      <c r="X20" s="30"/>
      <c r="Y20" s="30"/>
      <c r="Z20" s="30"/>
      <c r="AA20" s="30"/>
      <c r="AB20" s="30"/>
      <c r="AC20" s="30"/>
      <c r="AD20" s="30"/>
      <c r="AE20" s="30"/>
    </row>
    <row r="21" spans="1:31" s="2" customFormat="1" ht="18" customHeight="1">
      <c r="A21" s="30"/>
      <c r="B21" s="31"/>
      <c r="C21" s="30"/>
      <c r="D21" s="30"/>
      <c r="E21" s="25" t="s">
        <v>1217</v>
      </c>
      <c r="F21" s="30"/>
      <c r="G21" s="30"/>
      <c r="H21" s="30"/>
      <c r="I21" s="27" t="s">
        <v>26</v>
      </c>
      <c r="J21" s="25" t="s">
        <v>3</v>
      </c>
      <c r="K21" s="30"/>
      <c r="L21" s="88"/>
      <c r="S21" s="30"/>
      <c r="T21" s="30"/>
      <c r="U21" s="30"/>
      <c r="V21" s="30"/>
      <c r="W21" s="30"/>
      <c r="X21" s="30"/>
      <c r="Y21" s="30"/>
      <c r="Z21" s="30"/>
      <c r="AA21" s="30"/>
      <c r="AB21" s="30"/>
      <c r="AC21" s="30"/>
      <c r="AD21" s="30"/>
      <c r="AE21" s="30"/>
    </row>
    <row r="22" spans="1:31" s="2" customFormat="1" ht="6.95" customHeight="1">
      <c r="A22" s="30"/>
      <c r="B22" s="31"/>
      <c r="C22" s="30"/>
      <c r="D22" s="30"/>
      <c r="E22" s="30"/>
      <c r="F22" s="30"/>
      <c r="G22" s="30"/>
      <c r="H22" s="30"/>
      <c r="I22" s="30"/>
      <c r="J22" s="30"/>
      <c r="K22" s="30"/>
      <c r="L22" s="88"/>
      <c r="S22" s="30"/>
      <c r="T22" s="30"/>
      <c r="U22" s="30"/>
      <c r="V22" s="30"/>
      <c r="W22" s="30"/>
      <c r="X22" s="30"/>
      <c r="Y22" s="30"/>
      <c r="Z22" s="30"/>
      <c r="AA22" s="30"/>
      <c r="AB22" s="30"/>
      <c r="AC22" s="30"/>
      <c r="AD22" s="30"/>
      <c r="AE22" s="30"/>
    </row>
    <row r="23" spans="1:31" s="2" customFormat="1" ht="12" customHeight="1">
      <c r="A23" s="30"/>
      <c r="B23" s="31"/>
      <c r="C23" s="30"/>
      <c r="D23" s="27" t="s">
        <v>32</v>
      </c>
      <c r="E23" s="30"/>
      <c r="F23" s="30"/>
      <c r="G23" s="30"/>
      <c r="H23" s="30"/>
      <c r="I23" s="27" t="s">
        <v>24</v>
      </c>
      <c r="J23" s="25" t="s">
        <v>3</v>
      </c>
      <c r="K23" s="30"/>
      <c r="L23" s="88"/>
      <c r="S23" s="30"/>
      <c r="T23" s="30"/>
      <c r="U23" s="30"/>
      <c r="V23" s="30"/>
      <c r="W23" s="30"/>
      <c r="X23" s="30"/>
      <c r="Y23" s="30"/>
      <c r="Z23" s="30"/>
      <c r="AA23" s="30"/>
      <c r="AB23" s="30"/>
      <c r="AC23" s="30"/>
      <c r="AD23" s="30"/>
      <c r="AE23" s="30"/>
    </row>
    <row r="24" spans="1:31" s="2" customFormat="1" ht="18" customHeight="1">
      <c r="A24" s="30"/>
      <c r="B24" s="31"/>
      <c r="C24" s="30"/>
      <c r="D24" s="30"/>
      <c r="E24" s="25" t="s">
        <v>33</v>
      </c>
      <c r="F24" s="30"/>
      <c r="G24" s="30"/>
      <c r="H24" s="30"/>
      <c r="I24" s="27" t="s">
        <v>26</v>
      </c>
      <c r="J24" s="25" t="s">
        <v>3</v>
      </c>
      <c r="K24" s="30"/>
      <c r="L24" s="88"/>
      <c r="S24" s="30"/>
      <c r="T24" s="30"/>
      <c r="U24" s="30"/>
      <c r="V24" s="30"/>
      <c r="W24" s="30"/>
      <c r="X24" s="30"/>
      <c r="Y24" s="30"/>
      <c r="Z24" s="30"/>
      <c r="AA24" s="30"/>
      <c r="AB24" s="30"/>
      <c r="AC24" s="30"/>
      <c r="AD24" s="30"/>
      <c r="AE24" s="30"/>
    </row>
    <row r="25" spans="1:31" s="2" customFormat="1" ht="6.95" customHeight="1">
      <c r="A25" s="30"/>
      <c r="B25" s="31"/>
      <c r="C25" s="30"/>
      <c r="D25" s="30"/>
      <c r="E25" s="30"/>
      <c r="F25" s="30"/>
      <c r="G25" s="30"/>
      <c r="H25" s="30"/>
      <c r="I25" s="30"/>
      <c r="J25" s="30"/>
      <c r="K25" s="30"/>
      <c r="L25" s="88"/>
      <c r="S25" s="30"/>
      <c r="T25" s="30"/>
      <c r="U25" s="30"/>
      <c r="V25" s="30"/>
      <c r="W25" s="30"/>
      <c r="X25" s="30"/>
      <c r="Y25" s="30"/>
      <c r="Z25" s="30"/>
      <c r="AA25" s="30"/>
      <c r="AB25" s="30"/>
      <c r="AC25" s="30"/>
      <c r="AD25" s="30"/>
      <c r="AE25" s="30"/>
    </row>
    <row r="26" spans="1:31" s="2" customFormat="1" ht="12" customHeight="1">
      <c r="A26" s="30"/>
      <c r="B26" s="31"/>
      <c r="C26" s="30"/>
      <c r="D26" s="27" t="s">
        <v>34</v>
      </c>
      <c r="E26" s="30"/>
      <c r="F26" s="30"/>
      <c r="G26" s="30"/>
      <c r="H26" s="30"/>
      <c r="I26" s="30"/>
      <c r="J26" s="30"/>
      <c r="K26" s="30"/>
      <c r="L26" s="88"/>
      <c r="S26" s="30"/>
      <c r="T26" s="30"/>
      <c r="U26" s="30"/>
      <c r="V26" s="30"/>
      <c r="W26" s="30"/>
      <c r="X26" s="30"/>
      <c r="Y26" s="30"/>
      <c r="Z26" s="30"/>
      <c r="AA26" s="30"/>
      <c r="AB26" s="30"/>
      <c r="AC26" s="30"/>
      <c r="AD26" s="30"/>
      <c r="AE26" s="30"/>
    </row>
    <row r="27" spans="1:31" s="8" customFormat="1" ht="16.5" customHeight="1">
      <c r="A27" s="89"/>
      <c r="B27" s="90"/>
      <c r="C27" s="89"/>
      <c r="D27" s="89"/>
      <c r="E27" s="275" t="s">
        <v>3</v>
      </c>
      <c r="F27" s="275"/>
      <c r="G27" s="275"/>
      <c r="H27" s="275"/>
      <c r="I27" s="89"/>
      <c r="J27" s="89"/>
      <c r="K27" s="89"/>
      <c r="L27" s="91"/>
      <c r="S27" s="89"/>
      <c r="T27" s="89"/>
      <c r="U27" s="89"/>
      <c r="V27" s="89"/>
      <c r="W27" s="89"/>
      <c r="X27" s="89"/>
      <c r="Y27" s="89"/>
      <c r="Z27" s="89"/>
      <c r="AA27" s="89"/>
      <c r="AB27" s="89"/>
      <c r="AC27" s="89"/>
      <c r="AD27" s="89"/>
      <c r="AE27" s="89"/>
    </row>
    <row r="28" spans="1:31" s="2" customFormat="1" ht="6.95" customHeight="1">
      <c r="A28" s="30"/>
      <c r="B28" s="31"/>
      <c r="C28" s="30"/>
      <c r="D28" s="30"/>
      <c r="E28" s="30"/>
      <c r="F28" s="30"/>
      <c r="G28" s="30"/>
      <c r="H28" s="30"/>
      <c r="I28" s="30"/>
      <c r="J28" s="30"/>
      <c r="K28" s="30"/>
      <c r="L28" s="88"/>
      <c r="S28" s="30"/>
      <c r="T28" s="30"/>
      <c r="U28" s="30"/>
      <c r="V28" s="30"/>
      <c r="W28" s="30"/>
      <c r="X28" s="30"/>
      <c r="Y28" s="30"/>
      <c r="Z28" s="30"/>
      <c r="AA28" s="30"/>
      <c r="AB28" s="30"/>
      <c r="AC28" s="30"/>
      <c r="AD28" s="30"/>
      <c r="AE28" s="30"/>
    </row>
    <row r="29" spans="1:31" s="2" customFormat="1" ht="6.95" customHeight="1">
      <c r="A29" s="30"/>
      <c r="B29" s="31"/>
      <c r="C29" s="30"/>
      <c r="D29" s="59"/>
      <c r="E29" s="59"/>
      <c r="F29" s="59"/>
      <c r="G29" s="59"/>
      <c r="H29" s="59"/>
      <c r="I29" s="59"/>
      <c r="J29" s="59"/>
      <c r="K29" s="59"/>
      <c r="L29" s="88"/>
      <c r="S29" s="30"/>
      <c r="T29" s="30"/>
      <c r="U29" s="30"/>
      <c r="V29" s="30"/>
      <c r="W29" s="30"/>
      <c r="X29" s="30"/>
      <c r="Y29" s="30"/>
      <c r="Z29" s="30"/>
      <c r="AA29" s="30"/>
      <c r="AB29" s="30"/>
      <c r="AC29" s="30"/>
      <c r="AD29" s="30"/>
      <c r="AE29" s="30"/>
    </row>
    <row r="30" spans="1:31" s="2" customFormat="1" ht="25.35" customHeight="1">
      <c r="A30" s="30"/>
      <c r="B30" s="31"/>
      <c r="C30" s="30"/>
      <c r="D30" s="92" t="s">
        <v>36</v>
      </c>
      <c r="E30" s="30"/>
      <c r="F30" s="30"/>
      <c r="G30" s="30"/>
      <c r="H30" s="30"/>
      <c r="I30" s="30"/>
      <c r="J30" s="64">
        <f>ROUND(J99, 2)</f>
        <v>0</v>
      </c>
      <c r="K30" s="30"/>
      <c r="L30" s="88"/>
      <c r="S30" s="30"/>
      <c r="T30" s="30"/>
      <c r="U30" s="30"/>
      <c r="V30" s="30"/>
      <c r="W30" s="30"/>
      <c r="X30" s="30"/>
      <c r="Y30" s="30"/>
      <c r="Z30" s="30"/>
      <c r="AA30" s="30"/>
      <c r="AB30" s="30"/>
      <c r="AC30" s="30"/>
      <c r="AD30" s="30"/>
      <c r="AE30" s="30"/>
    </row>
    <row r="31" spans="1:31" s="2" customFormat="1" ht="6.95" customHeight="1">
      <c r="A31" s="30"/>
      <c r="B31" s="31"/>
      <c r="C31" s="30"/>
      <c r="D31" s="59"/>
      <c r="E31" s="59"/>
      <c r="F31" s="59"/>
      <c r="G31" s="59"/>
      <c r="H31" s="59"/>
      <c r="I31" s="59"/>
      <c r="J31" s="59"/>
      <c r="K31" s="59"/>
      <c r="L31" s="88"/>
      <c r="S31" s="30"/>
      <c r="T31" s="30"/>
      <c r="U31" s="30"/>
      <c r="V31" s="30"/>
      <c r="W31" s="30"/>
      <c r="X31" s="30"/>
      <c r="Y31" s="30"/>
      <c r="Z31" s="30"/>
      <c r="AA31" s="30"/>
      <c r="AB31" s="30"/>
      <c r="AC31" s="30"/>
      <c r="AD31" s="30"/>
      <c r="AE31" s="30"/>
    </row>
    <row r="32" spans="1:31" s="2" customFormat="1" ht="14.45" customHeight="1">
      <c r="A32" s="30"/>
      <c r="B32" s="31"/>
      <c r="C32" s="30"/>
      <c r="D32" s="30"/>
      <c r="E32" s="30"/>
      <c r="F32" s="34" t="s">
        <v>38</v>
      </c>
      <c r="G32" s="30"/>
      <c r="H32" s="30"/>
      <c r="I32" s="34" t="s">
        <v>37</v>
      </c>
      <c r="J32" s="34" t="s">
        <v>39</v>
      </c>
      <c r="K32" s="30"/>
      <c r="L32" s="88"/>
      <c r="S32" s="30"/>
      <c r="T32" s="30"/>
      <c r="U32" s="30"/>
      <c r="V32" s="30"/>
      <c r="W32" s="30"/>
      <c r="X32" s="30"/>
      <c r="Y32" s="30"/>
      <c r="Z32" s="30"/>
      <c r="AA32" s="30"/>
      <c r="AB32" s="30"/>
      <c r="AC32" s="30"/>
      <c r="AD32" s="30"/>
      <c r="AE32" s="30"/>
    </row>
    <row r="33" spans="1:31" s="2" customFormat="1" ht="14.45" customHeight="1">
      <c r="A33" s="30"/>
      <c r="B33" s="31"/>
      <c r="C33" s="30"/>
      <c r="D33" s="93" t="s">
        <v>40</v>
      </c>
      <c r="E33" s="27" t="s">
        <v>41</v>
      </c>
      <c r="F33" s="94">
        <f>ROUND((SUM(BE99:BE325)),  2)</f>
        <v>0</v>
      </c>
      <c r="G33" s="30"/>
      <c r="H33" s="30"/>
      <c r="I33" s="95">
        <v>0.21</v>
      </c>
      <c r="J33" s="94">
        <f>ROUND(((SUM(BE99:BE325))*I33),  2)</f>
        <v>0</v>
      </c>
      <c r="K33" s="30"/>
      <c r="L33" s="88"/>
      <c r="S33" s="30"/>
      <c r="T33" s="30"/>
      <c r="U33" s="30"/>
      <c r="V33" s="30"/>
      <c r="W33" s="30"/>
      <c r="X33" s="30"/>
      <c r="Y33" s="30"/>
      <c r="Z33" s="30"/>
      <c r="AA33" s="30"/>
      <c r="AB33" s="30"/>
      <c r="AC33" s="30"/>
      <c r="AD33" s="30"/>
      <c r="AE33" s="30"/>
    </row>
    <row r="34" spans="1:31" s="2" customFormat="1" ht="14.45" customHeight="1">
      <c r="A34" s="30"/>
      <c r="B34" s="31"/>
      <c r="C34" s="30"/>
      <c r="D34" s="30"/>
      <c r="E34" s="27" t="s">
        <v>42</v>
      </c>
      <c r="F34" s="94">
        <f>ROUND((SUM(BF99:BF325)),  2)</f>
        <v>0</v>
      </c>
      <c r="G34" s="30"/>
      <c r="H34" s="30"/>
      <c r="I34" s="95">
        <v>0.15</v>
      </c>
      <c r="J34" s="94">
        <f>ROUND(((SUM(BF99:BF325))*I34),  2)</f>
        <v>0</v>
      </c>
      <c r="K34" s="30"/>
      <c r="L34" s="88"/>
      <c r="S34" s="30"/>
      <c r="T34" s="30"/>
      <c r="U34" s="30"/>
      <c r="V34" s="30"/>
      <c r="W34" s="30"/>
      <c r="X34" s="30"/>
      <c r="Y34" s="30"/>
      <c r="Z34" s="30"/>
      <c r="AA34" s="30"/>
      <c r="AB34" s="30"/>
      <c r="AC34" s="30"/>
      <c r="AD34" s="30"/>
      <c r="AE34" s="30"/>
    </row>
    <row r="35" spans="1:31" s="2" customFormat="1" ht="14.45" hidden="1" customHeight="1">
      <c r="A35" s="30"/>
      <c r="B35" s="31"/>
      <c r="C35" s="30"/>
      <c r="D35" s="30"/>
      <c r="E35" s="27" t="s">
        <v>43</v>
      </c>
      <c r="F35" s="94">
        <f>ROUND((SUM(BG99:BG325)),  2)</f>
        <v>0</v>
      </c>
      <c r="G35" s="30"/>
      <c r="H35" s="30"/>
      <c r="I35" s="95">
        <v>0.21</v>
      </c>
      <c r="J35" s="94">
        <f>0</f>
        <v>0</v>
      </c>
      <c r="K35" s="30"/>
      <c r="L35" s="88"/>
      <c r="S35" s="30"/>
      <c r="T35" s="30"/>
      <c r="U35" s="30"/>
      <c r="V35" s="30"/>
      <c r="W35" s="30"/>
      <c r="X35" s="30"/>
      <c r="Y35" s="30"/>
      <c r="Z35" s="30"/>
      <c r="AA35" s="30"/>
      <c r="AB35" s="30"/>
      <c r="AC35" s="30"/>
      <c r="AD35" s="30"/>
      <c r="AE35" s="30"/>
    </row>
    <row r="36" spans="1:31" s="2" customFormat="1" ht="14.45" hidden="1" customHeight="1">
      <c r="A36" s="30"/>
      <c r="B36" s="31"/>
      <c r="C36" s="30"/>
      <c r="D36" s="30"/>
      <c r="E36" s="27" t="s">
        <v>44</v>
      </c>
      <c r="F36" s="94">
        <f>ROUND((SUM(BH99:BH325)),  2)</f>
        <v>0</v>
      </c>
      <c r="G36" s="30"/>
      <c r="H36" s="30"/>
      <c r="I36" s="95">
        <v>0.15</v>
      </c>
      <c r="J36" s="94">
        <f>0</f>
        <v>0</v>
      </c>
      <c r="K36" s="30"/>
      <c r="L36" s="88"/>
      <c r="S36" s="30"/>
      <c r="T36" s="30"/>
      <c r="U36" s="30"/>
      <c r="V36" s="30"/>
      <c r="W36" s="30"/>
      <c r="X36" s="30"/>
      <c r="Y36" s="30"/>
      <c r="Z36" s="30"/>
      <c r="AA36" s="30"/>
      <c r="AB36" s="30"/>
      <c r="AC36" s="30"/>
      <c r="AD36" s="30"/>
      <c r="AE36" s="30"/>
    </row>
    <row r="37" spans="1:31" s="2" customFormat="1" ht="14.45" hidden="1" customHeight="1">
      <c r="A37" s="30"/>
      <c r="B37" s="31"/>
      <c r="C37" s="30"/>
      <c r="D37" s="30"/>
      <c r="E37" s="27" t="s">
        <v>45</v>
      </c>
      <c r="F37" s="94">
        <f>ROUND((SUM(BI99:BI325)),  2)</f>
        <v>0</v>
      </c>
      <c r="G37" s="30"/>
      <c r="H37" s="30"/>
      <c r="I37" s="95">
        <v>0</v>
      </c>
      <c r="J37" s="94">
        <f>0</f>
        <v>0</v>
      </c>
      <c r="K37" s="30"/>
      <c r="L37" s="88"/>
      <c r="S37" s="30"/>
      <c r="T37" s="30"/>
      <c r="U37" s="30"/>
      <c r="V37" s="30"/>
      <c r="W37" s="30"/>
      <c r="X37" s="30"/>
      <c r="Y37" s="30"/>
      <c r="Z37" s="30"/>
      <c r="AA37" s="30"/>
      <c r="AB37" s="30"/>
      <c r="AC37" s="30"/>
      <c r="AD37" s="30"/>
      <c r="AE37" s="30"/>
    </row>
    <row r="38" spans="1:31" s="2" customFormat="1" ht="6.95" customHeight="1">
      <c r="A38" s="30"/>
      <c r="B38" s="31"/>
      <c r="C38" s="30"/>
      <c r="D38" s="30"/>
      <c r="E38" s="30"/>
      <c r="F38" s="30"/>
      <c r="G38" s="30"/>
      <c r="H38" s="30"/>
      <c r="I38" s="30"/>
      <c r="J38" s="30"/>
      <c r="K38" s="30"/>
      <c r="L38" s="88"/>
      <c r="S38" s="30"/>
      <c r="T38" s="30"/>
      <c r="U38" s="30"/>
      <c r="V38" s="30"/>
      <c r="W38" s="30"/>
      <c r="X38" s="30"/>
      <c r="Y38" s="30"/>
      <c r="Z38" s="30"/>
      <c r="AA38" s="30"/>
      <c r="AB38" s="30"/>
      <c r="AC38" s="30"/>
      <c r="AD38" s="30"/>
      <c r="AE38" s="30"/>
    </row>
    <row r="39" spans="1:31" s="2" customFormat="1" ht="25.35" customHeight="1">
      <c r="A39" s="30"/>
      <c r="B39" s="31"/>
      <c r="C39" s="96"/>
      <c r="D39" s="97" t="s">
        <v>46</v>
      </c>
      <c r="E39" s="53"/>
      <c r="F39" s="53"/>
      <c r="G39" s="98" t="s">
        <v>47</v>
      </c>
      <c r="H39" s="99" t="s">
        <v>48</v>
      </c>
      <c r="I39" s="53"/>
      <c r="J39" s="100">
        <f>SUM(J30:J37)</f>
        <v>0</v>
      </c>
      <c r="K39" s="101"/>
      <c r="L39" s="88"/>
      <c r="S39" s="30"/>
      <c r="T39" s="30"/>
      <c r="U39" s="30"/>
      <c r="V39" s="30"/>
      <c r="W39" s="30"/>
      <c r="X39" s="30"/>
      <c r="Y39" s="30"/>
      <c r="Z39" s="30"/>
      <c r="AA39" s="30"/>
      <c r="AB39" s="30"/>
      <c r="AC39" s="30"/>
      <c r="AD39" s="30"/>
      <c r="AE39" s="30"/>
    </row>
    <row r="40" spans="1:31" s="2" customFormat="1" ht="14.45" customHeight="1">
      <c r="A40" s="30"/>
      <c r="B40" s="40"/>
      <c r="C40" s="41"/>
      <c r="D40" s="41"/>
      <c r="E40" s="41"/>
      <c r="F40" s="41"/>
      <c r="G40" s="41"/>
      <c r="H40" s="41"/>
      <c r="I40" s="41"/>
      <c r="J40" s="41"/>
      <c r="K40" s="41"/>
      <c r="L40" s="88"/>
      <c r="S40" s="30"/>
      <c r="T40" s="30"/>
      <c r="U40" s="30"/>
      <c r="V40" s="30"/>
      <c r="W40" s="30"/>
      <c r="X40" s="30"/>
      <c r="Y40" s="30"/>
      <c r="Z40" s="30"/>
      <c r="AA40" s="30"/>
      <c r="AB40" s="30"/>
      <c r="AC40" s="30"/>
      <c r="AD40" s="30"/>
      <c r="AE40" s="30"/>
    </row>
    <row r="44" spans="1:31" s="2" customFormat="1" ht="6.95" customHeight="1">
      <c r="A44" s="30"/>
      <c r="B44" s="42"/>
      <c r="C44" s="43"/>
      <c r="D44" s="43"/>
      <c r="E44" s="43"/>
      <c r="F44" s="43"/>
      <c r="G44" s="43"/>
      <c r="H44" s="43"/>
      <c r="I44" s="43"/>
      <c r="J44" s="43"/>
      <c r="K44" s="43"/>
      <c r="L44" s="88"/>
      <c r="S44" s="30"/>
      <c r="T44" s="30"/>
      <c r="U44" s="30"/>
      <c r="V44" s="30"/>
      <c r="W44" s="30"/>
      <c r="X44" s="30"/>
      <c r="Y44" s="30"/>
      <c r="Z44" s="30"/>
      <c r="AA44" s="30"/>
      <c r="AB44" s="30"/>
      <c r="AC44" s="30"/>
      <c r="AD44" s="30"/>
      <c r="AE44" s="30"/>
    </row>
    <row r="45" spans="1:31" s="2" customFormat="1" ht="24.95" customHeight="1">
      <c r="A45" s="30"/>
      <c r="B45" s="31"/>
      <c r="C45" s="22" t="s">
        <v>130</v>
      </c>
      <c r="D45" s="30"/>
      <c r="E45" s="30"/>
      <c r="F45" s="30"/>
      <c r="G45" s="30"/>
      <c r="H45" s="30"/>
      <c r="I45" s="30"/>
      <c r="J45" s="30"/>
      <c r="K45" s="30"/>
      <c r="L45" s="88"/>
      <c r="S45" s="30"/>
      <c r="T45" s="30"/>
      <c r="U45" s="30"/>
      <c r="V45" s="30"/>
      <c r="W45" s="30"/>
      <c r="X45" s="30"/>
      <c r="Y45" s="30"/>
      <c r="Z45" s="30"/>
      <c r="AA45" s="30"/>
      <c r="AB45" s="30"/>
      <c r="AC45" s="30"/>
      <c r="AD45" s="30"/>
      <c r="AE45" s="30"/>
    </row>
    <row r="46" spans="1:31" s="2" customFormat="1" ht="6.95" customHeight="1">
      <c r="A46" s="30"/>
      <c r="B46" s="31"/>
      <c r="C46" s="30"/>
      <c r="D46" s="30"/>
      <c r="E46" s="30"/>
      <c r="F46" s="30"/>
      <c r="G46" s="30"/>
      <c r="H46" s="30"/>
      <c r="I46" s="30"/>
      <c r="J46" s="30"/>
      <c r="K46" s="30"/>
      <c r="L46" s="88"/>
      <c r="S46" s="30"/>
      <c r="T46" s="30"/>
      <c r="U46" s="30"/>
      <c r="V46" s="30"/>
      <c r="W46" s="30"/>
      <c r="X46" s="30"/>
      <c r="Y46" s="30"/>
      <c r="Z46" s="30"/>
      <c r="AA46" s="30"/>
      <c r="AB46" s="30"/>
      <c r="AC46" s="30"/>
      <c r="AD46" s="30"/>
      <c r="AE46" s="30"/>
    </row>
    <row r="47" spans="1:31" s="2" customFormat="1" ht="12" customHeight="1">
      <c r="A47" s="30"/>
      <c r="B47" s="31"/>
      <c r="C47" s="27" t="s">
        <v>15</v>
      </c>
      <c r="D47" s="30"/>
      <c r="E47" s="30"/>
      <c r="F47" s="30"/>
      <c r="G47" s="30"/>
      <c r="H47" s="30"/>
      <c r="I47" s="30"/>
      <c r="J47" s="30"/>
      <c r="K47" s="30"/>
      <c r="L47" s="88"/>
      <c r="S47" s="30"/>
      <c r="T47" s="30"/>
      <c r="U47" s="30"/>
      <c r="V47" s="30"/>
      <c r="W47" s="30"/>
      <c r="X47" s="30"/>
      <c r="Y47" s="30"/>
      <c r="Z47" s="30"/>
      <c r="AA47" s="30"/>
      <c r="AB47" s="30"/>
      <c r="AC47" s="30"/>
      <c r="AD47" s="30"/>
      <c r="AE47" s="30"/>
    </row>
    <row r="48" spans="1:31" s="2" customFormat="1" ht="16.5" customHeight="1">
      <c r="A48" s="30"/>
      <c r="B48" s="31"/>
      <c r="C48" s="30"/>
      <c r="D48" s="30"/>
      <c r="E48" s="296" t="str">
        <f>E7</f>
        <v>Oprava traťového úseku Hanušovice - Jeseník</v>
      </c>
      <c r="F48" s="297"/>
      <c r="G48" s="297"/>
      <c r="H48" s="297"/>
      <c r="I48" s="30"/>
      <c r="J48" s="30"/>
      <c r="K48" s="30"/>
      <c r="L48" s="88"/>
      <c r="S48" s="30"/>
      <c r="T48" s="30"/>
      <c r="U48" s="30"/>
      <c r="V48" s="30"/>
      <c r="W48" s="30"/>
      <c r="X48" s="30"/>
      <c r="Y48" s="30"/>
      <c r="Z48" s="30"/>
      <c r="AA48" s="30"/>
      <c r="AB48" s="30"/>
      <c r="AC48" s="30"/>
      <c r="AD48" s="30"/>
      <c r="AE48" s="30"/>
    </row>
    <row r="49" spans="1:47" s="2" customFormat="1" ht="12" customHeight="1">
      <c r="A49" s="30"/>
      <c r="B49" s="31"/>
      <c r="C49" s="27" t="s">
        <v>126</v>
      </c>
      <c r="D49" s="30"/>
      <c r="E49" s="30"/>
      <c r="F49" s="30"/>
      <c r="G49" s="30"/>
      <c r="H49" s="30"/>
      <c r="I49" s="30"/>
      <c r="J49" s="30"/>
      <c r="K49" s="30"/>
      <c r="L49" s="88"/>
      <c r="S49" s="30"/>
      <c r="T49" s="30"/>
      <c r="U49" s="30"/>
      <c r="V49" s="30"/>
      <c r="W49" s="30"/>
      <c r="X49" s="30"/>
      <c r="Y49" s="30"/>
      <c r="Z49" s="30"/>
      <c r="AA49" s="30"/>
      <c r="AB49" s="30"/>
      <c r="AC49" s="30"/>
      <c r="AD49" s="30"/>
      <c r="AE49" s="30"/>
    </row>
    <row r="50" spans="1:47" s="2" customFormat="1" ht="24.75" customHeight="1">
      <c r="A50" s="30"/>
      <c r="B50" s="31"/>
      <c r="C50" s="30"/>
      <c r="D50" s="30"/>
      <c r="E50" s="267" t="str">
        <f>E9</f>
        <v>SO 04-19-08 - Hanušovice - Jindřichov na Moravě, žel. propustek v ev. km 4,099</v>
      </c>
      <c r="F50" s="298"/>
      <c r="G50" s="298"/>
      <c r="H50" s="298"/>
      <c r="I50" s="30"/>
      <c r="J50" s="30"/>
      <c r="K50" s="30"/>
      <c r="L50" s="88"/>
      <c r="S50" s="30"/>
      <c r="T50" s="30"/>
      <c r="U50" s="30"/>
      <c r="V50" s="30"/>
      <c r="W50" s="30"/>
      <c r="X50" s="30"/>
      <c r="Y50" s="30"/>
      <c r="Z50" s="30"/>
      <c r="AA50" s="30"/>
      <c r="AB50" s="30"/>
      <c r="AC50" s="30"/>
      <c r="AD50" s="30"/>
      <c r="AE50" s="30"/>
    </row>
    <row r="51" spans="1:47" s="2" customFormat="1" ht="6.95" customHeight="1">
      <c r="A51" s="30"/>
      <c r="B51" s="31"/>
      <c r="C51" s="30"/>
      <c r="D51" s="30"/>
      <c r="E51" s="30"/>
      <c r="F51" s="30"/>
      <c r="G51" s="30"/>
      <c r="H51" s="30"/>
      <c r="I51" s="30"/>
      <c r="J51" s="30"/>
      <c r="K51" s="30"/>
      <c r="L51" s="88"/>
      <c r="S51" s="30"/>
      <c r="T51" s="30"/>
      <c r="U51" s="30"/>
      <c r="V51" s="30"/>
      <c r="W51" s="30"/>
      <c r="X51" s="30"/>
      <c r="Y51" s="30"/>
      <c r="Z51" s="30"/>
      <c r="AA51" s="30"/>
      <c r="AB51" s="30"/>
      <c r="AC51" s="30"/>
      <c r="AD51" s="30"/>
      <c r="AE51" s="30"/>
    </row>
    <row r="52" spans="1:47" s="2" customFormat="1" ht="12" customHeight="1">
      <c r="A52" s="30"/>
      <c r="B52" s="31"/>
      <c r="C52" s="27" t="s">
        <v>19</v>
      </c>
      <c r="D52" s="30"/>
      <c r="E52" s="30"/>
      <c r="F52" s="25" t="str">
        <f>F12</f>
        <v>Olomouc</v>
      </c>
      <c r="G52" s="30"/>
      <c r="H52" s="30"/>
      <c r="I52" s="27" t="s">
        <v>21</v>
      </c>
      <c r="J52" s="48" t="str">
        <f>IF(J12="","",J12)</f>
        <v>26. 3. 2020</v>
      </c>
      <c r="K52" s="30"/>
      <c r="L52" s="88"/>
      <c r="S52" s="30"/>
      <c r="T52" s="30"/>
      <c r="U52" s="30"/>
      <c r="V52" s="30"/>
      <c r="W52" s="30"/>
      <c r="X52" s="30"/>
      <c r="Y52" s="30"/>
      <c r="Z52" s="30"/>
      <c r="AA52" s="30"/>
      <c r="AB52" s="30"/>
      <c r="AC52" s="30"/>
      <c r="AD52" s="30"/>
      <c r="AE52" s="30"/>
    </row>
    <row r="53" spans="1:47" s="2" customFormat="1" ht="6.95" customHeight="1">
      <c r="A53" s="30"/>
      <c r="B53" s="31"/>
      <c r="C53" s="30"/>
      <c r="D53" s="30"/>
      <c r="E53" s="30"/>
      <c r="F53" s="30"/>
      <c r="G53" s="30"/>
      <c r="H53" s="30"/>
      <c r="I53" s="30"/>
      <c r="J53" s="30"/>
      <c r="K53" s="30"/>
      <c r="L53" s="88"/>
      <c r="S53" s="30"/>
      <c r="T53" s="30"/>
      <c r="U53" s="30"/>
      <c r="V53" s="30"/>
      <c r="W53" s="30"/>
      <c r="X53" s="30"/>
      <c r="Y53" s="30"/>
      <c r="Z53" s="30"/>
      <c r="AA53" s="30"/>
      <c r="AB53" s="30"/>
      <c r="AC53" s="30"/>
      <c r="AD53" s="30"/>
      <c r="AE53" s="30"/>
    </row>
    <row r="54" spans="1:47" s="2" customFormat="1" ht="15.2" customHeight="1">
      <c r="A54" s="30"/>
      <c r="B54" s="31"/>
      <c r="C54" s="27" t="s">
        <v>23</v>
      </c>
      <c r="D54" s="30"/>
      <c r="E54" s="30"/>
      <c r="F54" s="25" t="str">
        <f>E15</f>
        <v>Správa železnic, státní organizace</v>
      </c>
      <c r="G54" s="30"/>
      <c r="H54" s="30"/>
      <c r="I54" s="27" t="s">
        <v>29</v>
      </c>
      <c r="J54" s="28" t="str">
        <f>E21</f>
        <v>Ing. Jan Londa</v>
      </c>
      <c r="K54" s="30"/>
      <c r="L54" s="88"/>
      <c r="S54" s="30"/>
      <c r="T54" s="30"/>
      <c r="U54" s="30"/>
      <c r="V54" s="30"/>
      <c r="W54" s="30"/>
      <c r="X54" s="30"/>
      <c r="Y54" s="30"/>
      <c r="Z54" s="30"/>
      <c r="AA54" s="30"/>
      <c r="AB54" s="30"/>
      <c r="AC54" s="30"/>
      <c r="AD54" s="30"/>
      <c r="AE54" s="30"/>
    </row>
    <row r="55" spans="1:47" s="2" customFormat="1" ht="25.7" customHeight="1">
      <c r="A55" s="30"/>
      <c r="B55" s="31"/>
      <c r="C55" s="27" t="s">
        <v>27</v>
      </c>
      <c r="D55" s="30"/>
      <c r="E55" s="30"/>
      <c r="F55" s="25" t="str">
        <f>IF(E18="","",E18)</f>
        <v>Moravia Consult Olomouc a.s.</v>
      </c>
      <c r="G55" s="30"/>
      <c r="H55" s="30"/>
      <c r="I55" s="27" t="s">
        <v>32</v>
      </c>
      <c r="J55" s="28" t="str">
        <f>E24</f>
        <v>Ing. et Ing. Ondřej Suk</v>
      </c>
      <c r="K55" s="30"/>
      <c r="L55" s="88"/>
      <c r="S55" s="30"/>
      <c r="T55" s="30"/>
      <c r="U55" s="30"/>
      <c r="V55" s="30"/>
      <c r="W55" s="30"/>
      <c r="X55" s="30"/>
      <c r="Y55" s="30"/>
      <c r="Z55" s="30"/>
      <c r="AA55" s="30"/>
      <c r="AB55" s="30"/>
      <c r="AC55" s="30"/>
      <c r="AD55" s="30"/>
      <c r="AE55" s="30"/>
    </row>
    <row r="56" spans="1:47" s="2" customFormat="1" ht="10.35" customHeight="1">
      <c r="A56" s="30"/>
      <c r="B56" s="31"/>
      <c r="C56" s="30"/>
      <c r="D56" s="30"/>
      <c r="E56" s="30"/>
      <c r="F56" s="30"/>
      <c r="G56" s="30"/>
      <c r="H56" s="30"/>
      <c r="I56" s="30"/>
      <c r="J56" s="30"/>
      <c r="K56" s="30"/>
      <c r="L56" s="88"/>
      <c r="S56" s="30"/>
      <c r="T56" s="30"/>
      <c r="U56" s="30"/>
      <c r="V56" s="30"/>
      <c r="W56" s="30"/>
      <c r="X56" s="30"/>
      <c r="Y56" s="30"/>
      <c r="Z56" s="30"/>
      <c r="AA56" s="30"/>
      <c r="AB56" s="30"/>
      <c r="AC56" s="30"/>
      <c r="AD56" s="30"/>
      <c r="AE56" s="30"/>
    </row>
    <row r="57" spans="1:47" s="2" customFormat="1" ht="29.25" customHeight="1">
      <c r="A57" s="30"/>
      <c r="B57" s="31"/>
      <c r="C57" s="102" t="s">
        <v>131</v>
      </c>
      <c r="D57" s="96"/>
      <c r="E57" s="96"/>
      <c r="F57" s="96"/>
      <c r="G57" s="96"/>
      <c r="H57" s="96"/>
      <c r="I57" s="96"/>
      <c r="J57" s="103" t="s">
        <v>132</v>
      </c>
      <c r="K57" s="96"/>
      <c r="L57" s="88"/>
      <c r="S57" s="30"/>
      <c r="T57" s="30"/>
      <c r="U57" s="30"/>
      <c r="V57" s="30"/>
      <c r="W57" s="30"/>
      <c r="X57" s="30"/>
      <c r="Y57" s="30"/>
      <c r="Z57" s="30"/>
      <c r="AA57" s="30"/>
      <c r="AB57" s="30"/>
      <c r="AC57" s="30"/>
      <c r="AD57" s="30"/>
      <c r="AE57" s="30"/>
    </row>
    <row r="58" spans="1:47" s="2" customFormat="1" ht="10.35" customHeight="1">
      <c r="A58" s="30"/>
      <c r="B58" s="31"/>
      <c r="C58" s="30"/>
      <c r="D58" s="30"/>
      <c r="E58" s="30"/>
      <c r="F58" s="30"/>
      <c r="G58" s="30"/>
      <c r="H58" s="30"/>
      <c r="I58" s="30"/>
      <c r="J58" s="30"/>
      <c r="K58" s="30"/>
      <c r="L58" s="88"/>
      <c r="S58" s="30"/>
      <c r="T58" s="30"/>
      <c r="U58" s="30"/>
      <c r="V58" s="30"/>
      <c r="W58" s="30"/>
      <c r="X58" s="30"/>
      <c r="Y58" s="30"/>
      <c r="Z58" s="30"/>
      <c r="AA58" s="30"/>
      <c r="AB58" s="30"/>
      <c r="AC58" s="30"/>
      <c r="AD58" s="30"/>
      <c r="AE58" s="30"/>
    </row>
    <row r="59" spans="1:47" s="2" customFormat="1" ht="22.9" customHeight="1">
      <c r="A59" s="30"/>
      <c r="B59" s="31"/>
      <c r="C59" s="104" t="s">
        <v>68</v>
      </c>
      <c r="D59" s="30"/>
      <c r="E59" s="30"/>
      <c r="F59" s="30"/>
      <c r="G59" s="30"/>
      <c r="H59" s="30"/>
      <c r="I59" s="30"/>
      <c r="J59" s="64">
        <f>J99</f>
        <v>0</v>
      </c>
      <c r="K59" s="30"/>
      <c r="L59" s="88"/>
      <c r="S59" s="30"/>
      <c r="T59" s="30"/>
      <c r="U59" s="30"/>
      <c r="V59" s="30"/>
      <c r="W59" s="30"/>
      <c r="X59" s="30"/>
      <c r="Y59" s="30"/>
      <c r="Z59" s="30"/>
      <c r="AA59" s="30"/>
      <c r="AB59" s="30"/>
      <c r="AC59" s="30"/>
      <c r="AD59" s="30"/>
      <c r="AE59" s="30"/>
      <c r="AU59" s="18" t="s">
        <v>133</v>
      </c>
    </row>
    <row r="60" spans="1:47" s="9" customFormat="1" ht="24.95" customHeight="1">
      <c r="B60" s="105"/>
      <c r="D60" s="106" t="s">
        <v>134</v>
      </c>
      <c r="E60" s="107"/>
      <c r="F60" s="107"/>
      <c r="G60" s="107"/>
      <c r="H60" s="107"/>
      <c r="I60" s="107"/>
      <c r="J60" s="108">
        <f>J100</f>
        <v>0</v>
      </c>
      <c r="L60" s="105"/>
    </row>
    <row r="61" spans="1:47" s="10" customFormat="1" ht="19.899999999999999" customHeight="1">
      <c r="B61" s="109"/>
      <c r="D61" s="110" t="s">
        <v>135</v>
      </c>
      <c r="E61" s="111"/>
      <c r="F61" s="111"/>
      <c r="G61" s="111"/>
      <c r="H61" s="111"/>
      <c r="I61" s="111"/>
      <c r="J61" s="112">
        <f>J101</f>
        <v>0</v>
      </c>
      <c r="L61" s="109"/>
    </row>
    <row r="62" spans="1:47" s="10" customFormat="1" ht="19.899999999999999" customHeight="1">
      <c r="B62" s="109"/>
      <c r="D62" s="110" t="s">
        <v>136</v>
      </c>
      <c r="E62" s="111"/>
      <c r="F62" s="111"/>
      <c r="G62" s="111"/>
      <c r="H62" s="111"/>
      <c r="I62" s="111"/>
      <c r="J62" s="112">
        <f>J160</f>
        <v>0</v>
      </c>
      <c r="L62" s="109"/>
    </row>
    <row r="63" spans="1:47" s="10" customFormat="1" ht="19.899999999999999" customHeight="1">
      <c r="B63" s="109"/>
      <c r="D63" s="110" t="s">
        <v>138</v>
      </c>
      <c r="E63" s="111"/>
      <c r="F63" s="111"/>
      <c r="G63" s="111"/>
      <c r="H63" s="111"/>
      <c r="I63" s="111"/>
      <c r="J63" s="112">
        <f>J190</f>
        <v>0</v>
      </c>
      <c r="L63" s="109"/>
    </row>
    <row r="64" spans="1:47" s="10" customFormat="1" ht="19.899999999999999" customHeight="1">
      <c r="B64" s="109"/>
      <c r="D64" s="110" t="s">
        <v>139</v>
      </c>
      <c r="E64" s="111"/>
      <c r="F64" s="111"/>
      <c r="G64" s="111"/>
      <c r="H64" s="111"/>
      <c r="I64" s="111"/>
      <c r="J64" s="112">
        <f>J208</f>
        <v>0</v>
      </c>
      <c r="L64" s="109"/>
    </row>
    <row r="65" spans="1:31" s="10" customFormat="1" ht="19.899999999999999" customHeight="1">
      <c r="B65" s="109"/>
      <c r="D65" s="110" t="s">
        <v>142</v>
      </c>
      <c r="E65" s="111"/>
      <c r="F65" s="111"/>
      <c r="G65" s="111"/>
      <c r="H65" s="111"/>
      <c r="I65" s="111"/>
      <c r="J65" s="112">
        <f>J221</f>
        <v>0</v>
      </c>
      <c r="L65" s="109"/>
    </row>
    <row r="66" spans="1:31" s="10" customFormat="1" ht="19.899999999999999" customHeight="1">
      <c r="B66" s="109"/>
      <c r="D66" s="110" t="s">
        <v>143</v>
      </c>
      <c r="E66" s="111"/>
      <c r="F66" s="111"/>
      <c r="G66" s="111"/>
      <c r="H66" s="111"/>
      <c r="I66" s="111"/>
      <c r="J66" s="112">
        <f>J263</f>
        <v>0</v>
      </c>
      <c r="L66" s="109"/>
    </row>
    <row r="67" spans="1:31" s="10" customFormat="1" ht="19.899999999999999" customHeight="1">
      <c r="B67" s="109"/>
      <c r="D67" s="110" t="s">
        <v>144</v>
      </c>
      <c r="E67" s="111"/>
      <c r="F67" s="111"/>
      <c r="G67" s="111"/>
      <c r="H67" s="111"/>
      <c r="I67" s="111"/>
      <c r="J67" s="112">
        <f>J280</f>
        <v>0</v>
      </c>
      <c r="L67" s="109"/>
    </row>
    <row r="68" spans="1:31" s="9" customFormat="1" ht="24.95" customHeight="1">
      <c r="B68" s="105"/>
      <c r="D68" s="106" t="s">
        <v>145</v>
      </c>
      <c r="E68" s="107"/>
      <c r="F68" s="107"/>
      <c r="G68" s="107"/>
      <c r="H68" s="107"/>
      <c r="I68" s="107"/>
      <c r="J68" s="108">
        <f>J283</f>
        <v>0</v>
      </c>
      <c r="L68" s="105"/>
    </row>
    <row r="69" spans="1:31" s="10" customFormat="1" ht="19.899999999999999" customHeight="1">
      <c r="B69" s="109"/>
      <c r="D69" s="110" t="s">
        <v>146</v>
      </c>
      <c r="E69" s="111"/>
      <c r="F69" s="111"/>
      <c r="G69" s="111"/>
      <c r="H69" s="111"/>
      <c r="I69" s="111"/>
      <c r="J69" s="112">
        <f>J284</f>
        <v>0</v>
      </c>
      <c r="L69" s="109"/>
    </row>
    <row r="70" spans="1:31" s="9" customFormat="1" ht="24.95" customHeight="1">
      <c r="B70" s="105"/>
      <c r="D70" s="106" t="s">
        <v>148</v>
      </c>
      <c r="E70" s="107"/>
      <c r="F70" s="107"/>
      <c r="G70" s="107"/>
      <c r="H70" s="107"/>
      <c r="I70" s="107"/>
      <c r="J70" s="108">
        <f>J301</f>
        <v>0</v>
      </c>
      <c r="L70" s="105"/>
    </row>
    <row r="71" spans="1:31" s="10" customFormat="1" ht="19.899999999999999" customHeight="1">
      <c r="B71" s="109"/>
      <c r="D71" s="110" t="s">
        <v>149</v>
      </c>
      <c r="E71" s="111"/>
      <c r="F71" s="111"/>
      <c r="G71" s="111"/>
      <c r="H71" s="111"/>
      <c r="I71" s="111"/>
      <c r="J71" s="112">
        <f>J302</f>
        <v>0</v>
      </c>
      <c r="L71" s="109"/>
    </row>
    <row r="72" spans="1:31" s="10" customFormat="1" ht="19.899999999999999" customHeight="1">
      <c r="B72" s="109"/>
      <c r="D72" s="110" t="s">
        <v>150</v>
      </c>
      <c r="E72" s="111"/>
      <c r="F72" s="111"/>
      <c r="G72" s="111"/>
      <c r="H72" s="111"/>
      <c r="I72" s="111"/>
      <c r="J72" s="112">
        <f>J304</f>
        <v>0</v>
      </c>
      <c r="L72" s="109"/>
    </row>
    <row r="73" spans="1:31" s="10" customFormat="1" ht="19.899999999999999" customHeight="1">
      <c r="B73" s="109"/>
      <c r="D73" s="110" t="s">
        <v>151</v>
      </c>
      <c r="E73" s="111"/>
      <c r="F73" s="111"/>
      <c r="G73" s="111"/>
      <c r="H73" s="111"/>
      <c r="I73" s="111"/>
      <c r="J73" s="112">
        <f>J312</f>
        <v>0</v>
      </c>
      <c r="L73" s="109"/>
    </row>
    <row r="74" spans="1:31" s="10" customFormat="1" ht="19.899999999999999" customHeight="1">
      <c r="B74" s="109"/>
      <c r="D74" s="110" t="s">
        <v>152</v>
      </c>
      <c r="E74" s="111"/>
      <c r="F74" s="111"/>
      <c r="G74" s="111"/>
      <c r="H74" s="111"/>
      <c r="I74" s="111"/>
      <c r="J74" s="112">
        <f>J314</f>
        <v>0</v>
      </c>
      <c r="L74" s="109"/>
    </row>
    <row r="75" spans="1:31" s="10" customFormat="1" ht="19.899999999999999" customHeight="1">
      <c r="B75" s="109"/>
      <c r="D75" s="110" t="s">
        <v>153</v>
      </c>
      <c r="E75" s="111"/>
      <c r="F75" s="111"/>
      <c r="G75" s="111"/>
      <c r="H75" s="111"/>
      <c r="I75" s="111"/>
      <c r="J75" s="112">
        <f>J316</f>
        <v>0</v>
      </c>
      <c r="L75" s="109"/>
    </row>
    <row r="76" spans="1:31" s="10" customFormat="1" ht="19.899999999999999" customHeight="1">
      <c r="B76" s="109"/>
      <c r="D76" s="110" t="s">
        <v>154</v>
      </c>
      <c r="E76" s="111"/>
      <c r="F76" s="111"/>
      <c r="G76" s="111"/>
      <c r="H76" s="111"/>
      <c r="I76" s="111"/>
      <c r="J76" s="112">
        <f>J318</f>
        <v>0</v>
      </c>
      <c r="L76" s="109"/>
    </row>
    <row r="77" spans="1:31" s="10" customFormat="1" ht="19.899999999999999" customHeight="1">
      <c r="B77" s="109"/>
      <c r="D77" s="110" t="s">
        <v>155</v>
      </c>
      <c r="E77" s="111"/>
      <c r="F77" s="111"/>
      <c r="G77" s="111"/>
      <c r="H77" s="111"/>
      <c r="I77" s="111"/>
      <c r="J77" s="112">
        <f>J320</f>
        <v>0</v>
      </c>
      <c r="L77" s="109"/>
    </row>
    <row r="78" spans="1:31" s="10" customFormat="1" ht="19.899999999999999" customHeight="1">
      <c r="B78" s="109"/>
      <c r="D78" s="110" t="s">
        <v>156</v>
      </c>
      <c r="E78" s="111"/>
      <c r="F78" s="111"/>
      <c r="G78" s="111"/>
      <c r="H78" s="111"/>
      <c r="I78" s="111"/>
      <c r="J78" s="112">
        <f>J322</f>
        <v>0</v>
      </c>
      <c r="L78" s="109"/>
    </row>
    <row r="79" spans="1:31" s="10" customFormat="1" ht="19.899999999999999" customHeight="1">
      <c r="B79" s="109"/>
      <c r="D79" s="110" t="s">
        <v>157</v>
      </c>
      <c r="E79" s="111"/>
      <c r="F79" s="111"/>
      <c r="G79" s="111"/>
      <c r="H79" s="111"/>
      <c r="I79" s="111"/>
      <c r="J79" s="112">
        <f>J324</f>
        <v>0</v>
      </c>
      <c r="L79" s="109"/>
    </row>
    <row r="80" spans="1:31" s="2" customFormat="1" ht="21.75" customHeight="1">
      <c r="A80" s="30"/>
      <c r="B80" s="31"/>
      <c r="C80" s="30"/>
      <c r="D80" s="30"/>
      <c r="E80" s="30"/>
      <c r="F80" s="30"/>
      <c r="G80" s="30"/>
      <c r="H80" s="30"/>
      <c r="I80" s="30"/>
      <c r="J80" s="30"/>
      <c r="K80" s="30"/>
      <c r="L80" s="88"/>
      <c r="S80" s="30"/>
      <c r="T80" s="30"/>
      <c r="U80" s="30"/>
      <c r="V80" s="30"/>
      <c r="W80" s="30"/>
      <c r="X80" s="30"/>
      <c r="Y80" s="30"/>
      <c r="Z80" s="30"/>
      <c r="AA80" s="30"/>
      <c r="AB80" s="30"/>
      <c r="AC80" s="30"/>
      <c r="AD80" s="30"/>
      <c r="AE80" s="30"/>
    </row>
    <row r="81" spans="1:31" s="2" customFormat="1" ht="6.95" customHeight="1">
      <c r="A81" s="30"/>
      <c r="B81" s="40"/>
      <c r="C81" s="41"/>
      <c r="D81" s="41"/>
      <c r="E81" s="41"/>
      <c r="F81" s="41"/>
      <c r="G81" s="41"/>
      <c r="H81" s="41"/>
      <c r="I81" s="41"/>
      <c r="J81" s="41"/>
      <c r="K81" s="41"/>
      <c r="L81" s="88"/>
      <c r="S81" s="30"/>
      <c r="T81" s="30"/>
      <c r="U81" s="30"/>
      <c r="V81" s="30"/>
      <c r="W81" s="30"/>
      <c r="X81" s="30"/>
      <c r="Y81" s="30"/>
      <c r="Z81" s="30"/>
      <c r="AA81" s="30"/>
      <c r="AB81" s="30"/>
      <c r="AC81" s="30"/>
      <c r="AD81" s="30"/>
      <c r="AE81" s="30"/>
    </row>
    <row r="85" spans="1:31" s="2" customFormat="1" ht="6.95" customHeight="1">
      <c r="A85" s="30"/>
      <c r="B85" s="42"/>
      <c r="C85" s="43"/>
      <c r="D85" s="43"/>
      <c r="E85" s="43"/>
      <c r="F85" s="43"/>
      <c r="G85" s="43"/>
      <c r="H85" s="43"/>
      <c r="I85" s="43"/>
      <c r="J85" s="43"/>
      <c r="K85" s="43"/>
      <c r="L85" s="88"/>
      <c r="S85" s="30"/>
      <c r="T85" s="30"/>
      <c r="U85" s="30"/>
      <c r="V85" s="30"/>
      <c r="W85" s="30"/>
      <c r="X85" s="30"/>
      <c r="Y85" s="30"/>
      <c r="Z85" s="30"/>
      <c r="AA85" s="30"/>
      <c r="AB85" s="30"/>
      <c r="AC85" s="30"/>
      <c r="AD85" s="30"/>
      <c r="AE85" s="30"/>
    </row>
    <row r="86" spans="1:31" s="2" customFormat="1" ht="24.95" customHeight="1">
      <c r="A86" s="30"/>
      <c r="B86" s="31"/>
      <c r="C86" s="22" t="s">
        <v>158</v>
      </c>
      <c r="D86" s="30"/>
      <c r="E86" s="30"/>
      <c r="F86" s="30"/>
      <c r="G86" s="30"/>
      <c r="H86" s="30"/>
      <c r="I86" s="30"/>
      <c r="J86" s="30"/>
      <c r="K86" s="30"/>
      <c r="L86" s="88"/>
      <c r="S86" s="30"/>
      <c r="T86" s="30"/>
      <c r="U86" s="30"/>
      <c r="V86" s="30"/>
      <c r="W86" s="30"/>
      <c r="X86" s="30"/>
      <c r="Y86" s="30"/>
      <c r="Z86" s="30"/>
      <c r="AA86" s="30"/>
      <c r="AB86" s="30"/>
      <c r="AC86" s="30"/>
      <c r="AD86" s="30"/>
      <c r="AE86" s="30"/>
    </row>
    <row r="87" spans="1:31" s="2" customFormat="1" ht="6.95" customHeight="1">
      <c r="A87" s="30"/>
      <c r="B87" s="31"/>
      <c r="C87" s="30"/>
      <c r="D87" s="30"/>
      <c r="E87" s="30"/>
      <c r="F87" s="30"/>
      <c r="G87" s="30"/>
      <c r="H87" s="30"/>
      <c r="I87" s="30"/>
      <c r="J87" s="30"/>
      <c r="K87" s="30"/>
      <c r="L87" s="88"/>
      <c r="S87" s="30"/>
      <c r="T87" s="30"/>
      <c r="U87" s="30"/>
      <c r="V87" s="30"/>
      <c r="W87" s="30"/>
      <c r="X87" s="30"/>
      <c r="Y87" s="30"/>
      <c r="Z87" s="30"/>
      <c r="AA87" s="30"/>
      <c r="AB87" s="30"/>
      <c r="AC87" s="30"/>
      <c r="AD87" s="30"/>
      <c r="AE87" s="30"/>
    </row>
    <row r="88" spans="1:31" s="2" customFormat="1" ht="12" customHeight="1">
      <c r="A88" s="30"/>
      <c r="B88" s="31"/>
      <c r="C88" s="27" t="s">
        <v>15</v>
      </c>
      <c r="D88" s="30"/>
      <c r="E88" s="30"/>
      <c r="F88" s="30"/>
      <c r="G88" s="30"/>
      <c r="H88" s="30"/>
      <c r="I88" s="30"/>
      <c r="J88" s="30"/>
      <c r="K88" s="30"/>
      <c r="L88" s="88"/>
      <c r="S88" s="30"/>
      <c r="T88" s="30"/>
      <c r="U88" s="30"/>
      <c r="V88" s="30"/>
      <c r="W88" s="30"/>
      <c r="X88" s="30"/>
      <c r="Y88" s="30"/>
      <c r="Z88" s="30"/>
      <c r="AA88" s="30"/>
      <c r="AB88" s="30"/>
      <c r="AC88" s="30"/>
      <c r="AD88" s="30"/>
      <c r="AE88" s="30"/>
    </row>
    <row r="89" spans="1:31" s="2" customFormat="1" ht="16.5" customHeight="1">
      <c r="A89" s="30"/>
      <c r="B89" s="31"/>
      <c r="C89" s="30"/>
      <c r="D89" s="30"/>
      <c r="E89" s="296" t="str">
        <f>E7</f>
        <v>Oprava traťového úseku Hanušovice - Jeseník</v>
      </c>
      <c r="F89" s="297"/>
      <c r="G89" s="297"/>
      <c r="H89" s="297"/>
      <c r="I89" s="30"/>
      <c r="J89" s="30"/>
      <c r="K89" s="30"/>
      <c r="L89" s="88"/>
      <c r="S89" s="30"/>
      <c r="T89" s="30"/>
      <c r="U89" s="30"/>
      <c r="V89" s="30"/>
      <c r="W89" s="30"/>
      <c r="X89" s="30"/>
      <c r="Y89" s="30"/>
      <c r="Z89" s="30"/>
      <c r="AA89" s="30"/>
      <c r="AB89" s="30"/>
      <c r="AC89" s="30"/>
      <c r="AD89" s="30"/>
      <c r="AE89" s="30"/>
    </row>
    <row r="90" spans="1:31" s="2" customFormat="1" ht="12" customHeight="1">
      <c r="A90" s="30"/>
      <c r="B90" s="31"/>
      <c r="C90" s="27" t="s">
        <v>126</v>
      </c>
      <c r="D90" s="30"/>
      <c r="E90" s="30"/>
      <c r="F90" s="30"/>
      <c r="G90" s="30"/>
      <c r="H90" s="30"/>
      <c r="I90" s="30"/>
      <c r="J90" s="30"/>
      <c r="K90" s="30"/>
      <c r="L90" s="88"/>
      <c r="S90" s="30"/>
      <c r="T90" s="30"/>
      <c r="U90" s="30"/>
      <c r="V90" s="30"/>
      <c r="W90" s="30"/>
      <c r="X90" s="30"/>
      <c r="Y90" s="30"/>
      <c r="Z90" s="30"/>
      <c r="AA90" s="30"/>
      <c r="AB90" s="30"/>
      <c r="AC90" s="30"/>
      <c r="AD90" s="30"/>
      <c r="AE90" s="30"/>
    </row>
    <row r="91" spans="1:31" s="2" customFormat="1" ht="24.75" customHeight="1">
      <c r="A91" s="30"/>
      <c r="B91" s="31"/>
      <c r="C91" s="30"/>
      <c r="D91" s="30"/>
      <c r="E91" s="267" t="str">
        <f>E9</f>
        <v>SO 04-19-08 - Hanušovice - Jindřichov na Moravě, žel. propustek v ev. km 4,099</v>
      </c>
      <c r="F91" s="298"/>
      <c r="G91" s="298"/>
      <c r="H91" s="298"/>
      <c r="I91" s="30"/>
      <c r="J91" s="30"/>
      <c r="K91" s="30"/>
      <c r="L91" s="88"/>
      <c r="S91" s="30"/>
      <c r="T91" s="30"/>
      <c r="U91" s="30"/>
      <c r="V91" s="30"/>
      <c r="W91" s="30"/>
      <c r="X91" s="30"/>
      <c r="Y91" s="30"/>
      <c r="Z91" s="30"/>
      <c r="AA91" s="30"/>
      <c r="AB91" s="30"/>
      <c r="AC91" s="30"/>
      <c r="AD91" s="30"/>
      <c r="AE91" s="30"/>
    </row>
    <row r="92" spans="1:31" s="2" customFormat="1" ht="6.95" customHeight="1">
      <c r="A92" s="30"/>
      <c r="B92" s="31"/>
      <c r="C92" s="30"/>
      <c r="D92" s="30"/>
      <c r="E92" s="30"/>
      <c r="F92" s="30"/>
      <c r="G92" s="30"/>
      <c r="H92" s="30"/>
      <c r="I92" s="30"/>
      <c r="J92" s="30"/>
      <c r="K92" s="30"/>
      <c r="L92" s="88"/>
      <c r="S92" s="30"/>
      <c r="T92" s="30"/>
      <c r="U92" s="30"/>
      <c r="V92" s="30"/>
      <c r="W92" s="30"/>
      <c r="X92" s="30"/>
      <c r="Y92" s="30"/>
      <c r="Z92" s="30"/>
      <c r="AA92" s="30"/>
      <c r="AB92" s="30"/>
      <c r="AC92" s="30"/>
      <c r="AD92" s="30"/>
      <c r="AE92" s="30"/>
    </row>
    <row r="93" spans="1:31" s="2" customFormat="1" ht="12" customHeight="1">
      <c r="A93" s="30"/>
      <c r="B93" s="31"/>
      <c r="C93" s="27" t="s">
        <v>19</v>
      </c>
      <c r="D93" s="30"/>
      <c r="E93" s="30"/>
      <c r="F93" s="25" t="str">
        <f>F12</f>
        <v>Olomouc</v>
      </c>
      <c r="G93" s="30"/>
      <c r="H93" s="30"/>
      <c r="I93" s="27" t="s">
        <v>21</v>
      </c>
      <c r="J93" s="48" t="str">
        <f>IF(J12="","",J12)</f>
        <v>26. 3. 2020</v>
      </c>
      <c r="K93" s="30"/>
      <c r="L93" s="88"/>
      <c r="S93" s="30"/>
      <c r="T93" s="30"/>
      <c r="U93" s="30"/>
      <c r="V93" s="30"/>
      <c r="W93" s="30"/>
      <c r="X93" s="30"/>
      <c r="Y93" s="30"/>
      <c r="Z93" s="30"/>
      <c r="AA93" s="30"/>
      <c r="AB93" s="30"/>
      <c r="AC93" s="30"/>
      <c r="AD93" s="30"/>
      <c r="AE93" s="30"/>
    </row>
    <row r="94" spans="1:31" s="2" customFormat="1" ht="6.95" customHeight="1">
      <c r="A94" s="30"/>
      <c r="B94" s="31"/>
      <c r="C94" s="30"/>
      <c r="D94" s="30"/>
      <c r="E94" s="30"/>
      <c r="F94" s="30"/>
      <c r="G94" s="30"/>
      <c r="H94" s="30"/>
      <c r="I94" s="30"/>
      <c r="J94" s="30"/>
      <c r="K94" s="30"/>
      <c r="L94" s="88"/>
      <c r="S94" s="30"/>
      <c r="T94" s="30"/>
      <c r="U94" s="30"/>
      <c r="V94" s="30"/>
      <c r="W94" s="30"/>
      <c r="X94" s="30"/>
      <c r="Y94" s="30"/>
      <c r="Z94" s="30"/>
      <c r="AA94" s="30"/>
      <c r="AB94" s="30"/>
      <c r="AC94" s="30"/>
      <c r="AD94" s="30"/>
      <c r="AE94" s="30"/>
    </row>
    <row r="95" spans="1:31" s="2" customFormat="1" ht="15.2" customHeight="1">
      <c r="A95" s="30"/>
      <c r="B95" s="31"/>
      <c r="C95" s="27" t="s">
        <v>23</v>
      </c>
      <c r="D95" s="30"/>
      <c r="E95" s="30"/>
      <c r="F95" s="25" t="str">
        <f>E15</f>
        <v>Správa železnic, státní organizace</v>
      </c>
      <c r="G95" s="30"/>
      <c r="H95" s="30"/>
      <c r="I95" s="27" t="s">
        <v>29</v>
      </c>
      <c r="J95" s="28" t="str">
        <f>E21</f>
        <v>Ing. Jan Londa</v>
      </c>
      <c r="K95" s="30"/>
      <c r="L95" s="88"/>
      <c r="S95" s="30"/>
      <c r="T95" s="30"/>
      <c r="U95" s="30"/>
      <c r="V95" s="30"/>
      <c r="W95" s="30"/>
      <c r="X95" s="30"/>
      <c r="Y95" s="30"/>
      <c r="Z95" s="30"/>
      <c r="AA95" s="30"/>
      <c r="AB95" s="30"/>
      <c r="AC95" s="30"/>
      <c r="AD95" s="30"/>
      <c r="AE95" s="30"/>
    </row>
    <row r="96" spans="1:31" s="2" customFormat="1" ht="25.7" customHeight="1">
      <c r="A96" s="30"/>
      <c r="B96" s="31"/>
      <c r="C96" s="27" t="s">
        <v>27</v>
      </c>
      <c r="D96" s="30"/>
      <c r="E96" s="30"/>
      <c r="F96" s="25" t="str">
        <f>IF(E18="","",E18)</f>
        <v>Moravia Consult Olomouc a.s.</v>
      </c>
      <c r="G96" s="30"/>
      <c r="H96" s="30"/>
      <c r="I96" s="27" t="s">
        <v>32</v>
      </c>
      <c r="J96" s="28" t="str">
        <f>E24</f>
        <v>Ing. et Ing. Ondřej Suk</v>
      </c>
      <c r="K96" s="30"/>
      <c r="L96" s="88"/>
      <c r="S96" s="30"/>
      <c r="T96" s="30"/>
      <c r="U96" s="30"/>
      <c r="V96" s="30"/>
      <c r="W96" s="30"/>
      <c r="X96" s="30"/>
      <c r="Y96" s="30"/>
      <c r="Z96" s="30"/>
      <c r="AA96" s="30"/>
      <c r="AB96" s="30"/>
      <c r="AC96" s="30"/>
      <c r="AD96" s="30"/>
      <c r="AE96" s="30"/>
    </row>
    <row r="97" spans="1:65" s="2" customFormat="1" ht="10.35" customHeight="1">
      <c r="A97" s="30"/>
      <c r="B97" s="31"/>
      <c r="C97" s="30"/>
      <c r="D97" s="30"/>
      <c r="E97" s="30"/>
      <c r="F97" s="30"/>
      <c r="G97" s="30"/>
      <c r="H97" s="30"/>
      <c r="I97" s="30"/>
      <c r="J97" s="30"/>
      <c r="K97" s="30"/>
      <c r="L97" s="88"/>
      <c r="S97" s="30"/>
      <c r="T97" s="30"/>
      <c r="U97" s="30"/>
      <c r="V97" s="30"/>
      <c r="W97" s="30"/>
      <c r="X97" s="30"/>
      <c r="Y97" s="30"/>
      <c r="Z97" s="30"/>
      <c r="AA97" s="30"/>
      <c r="AB97" s="30"/>
      <c r="AC97" s="30"/>
      <c r="AD97" s="30"/>
      <c r="AE97" s="30"/>
    </row>
    <row r="98" spans="1:65" s="11" customFormat="1" ht="29.25" customHeight="1">
      <c r="A98" s="113"/>
      <c r="B98" s="114"/>
      <c r="C98" s="115" t="s">
        <v>159</v>
      </c>
      <c r="D98" s="116" t="s">
        <v>55</v>
      </c>
      <c r="E98" s="116" t="s">
        <v>51</v>
      </c>
      <c r="F98" s="116" t="s">
        <v>52</v>
      </c>
      <c r="G98" s="116" t="s">
        <v>160</v>
      </c>
      <c r="H98" s="116" t="s">
        <v>161</v>
      </c>
      <c r="I98" s="116" t="s">
        <v>162</v>
      </c>
      <c r="J98" s="116" t="s">
        <v>132</v>
      </c>
      <c r="K98" s="117" t="s">
        <v>163</v>
      </c>
      <c r="L98" s="118"/>
      <c r="M98" s="55" t="s">
        <v>3</v>
      </c>
      <c r="N98" s="56" t="s">
        <v>40</v>
      </c>
      <c r="O98" s="56" t="s">
        <v>164</v>
      </c>
      <c r="P98" s="56" t="s">
        <v>165</v>
      </c>
      <c r="Q98" s="56" t="s">
        <v>166</v>
      </c>
      <c r="R98" s="56" t="s">
        <v>167</v>
      </c>
      <c r="S98" s="56" t="s">
        <v>168</v>
      </c>
      <c r="T98" s="57" t="s">
        <v>169</v>
      </c>
      <c r="U98" s="113"/>
      <c r="V98" s="113"/>
      <c r="W98" s="113"/>
      <c r="X98" s="113"/>
      <c r="Y98" s="113"/>
      <c r="Z98" s="113"/>
      <c r="AA98" s="113"/>
      <c r="AB98" s="113"/>
      <c r="AC98" s="113"/>
      <c r="AD98" s="113"/>
      <c r="AE98" s="113"/>
    </row>
    <row r="99" spans="1:65" s="2" customFormat="1" ht="22.9" customHeight="1">
      <c r="A99" s="30"/>
      <c r="B99" s="31"/>
      <c r="C99" s="62" t="s">
        <v>170</v>
      </c>
      <c r="D99" s="30"/>
      <c r="E99" s="30"/>
      <c r="F99" s="30"/>
      <c r="G99" s="30"/>
      <c r="H99" s="30"/>
      <c r="I99" s="30"/>
      <c r="J99" s="119">
        <f>BK99</f>
        <v>0</v>
      </c>
      <c r="K99" s="30"/>
      <c r="L99" s="31"/>
      <c r="M99" s="58"/>
      <c r="N99" s="49"/>
      <c r="O99" s="59"/>
      <c r="P99" s="120">
        <f>P100+P283+P301</f>
        <v>336.35823600000003</v>
      </c>
      <c r="Q99" s="59"/>
      <c r="R99" s="120">
        <f>R100+R283+R301</f>
        <v>76.633883043696002</v>
      </c>
      <c r="S99" s="59"/>
      <c r="T99" s="121">
        <f>T100+T283+T301</f>
        <v>84.715650000000011</v>
      </c>
      <c r="U99" s="30"/>
      <c r="V99" s="30"/>
      <c r="W99" s="30"/>
      <c r="X99" s="30"/>
      <c r="Y99" s="30"/>
      <c r="Z99" s="30"/>
      <c r="AA99" s="30"/>
      <c r="AB99" s="30"/>
      <c r="AC99" s="30"/>
      <c r="AD99" s="30"/>
      <c r="AE99" s="30"/>
      <c r="AT99" s="18" t="s">
        <v>69</v>
      </c>
      <c r="AU99" s="18" t="s">
        <v>133</v>
      </c>
      <c r="BK99" s="122">
        <f>BK100+BK283+BK301</f>
        <v>0</v>
      </c>
    </row>
    <row r="100" spans="1:65" s="12" customFormat="1" ht="25.9" customHeight="1">
      <c r="B100" s="123"/>
      <c r="D100" s="124" t="s">
        <v>69</v>
      </c>
      <c r="E100" s="125" t="s">
        <v>171</v>
      </c>
      <c r="F100" s="125" t="s">
        <v>172</v>
      </c>
      <c r="J100" s="126">
        <f>BK100</f>
        <v>0</v>
      </c>
      <c r="L100" s="123"/>
      <c r="M100" s="127"/>
      <c r="N100" s="128"/>
      <c r="O100" s="128"/>
      <c r="P100" s="129">
        <f>P101+P160+P190+P208+P221+P263+P280</f>
        <v>332.79706900000002</v>
      </c>
      <c r="Q100" s="128"/>
      <c r="R100" s="129">
        <f>R101+R160+R190+R208+R221+R263+R280</f>
        <v>75.382883043696012</v>
      </c>
      <c r="S100" s="128"/>
      <c r="T100" s="130">
        <f>T101+T160+T190+T208+T221+T263+T280</f>
        <v>79.215650000000011</v>
      </c>
      <c r="AR100" s="124" t="s">
        <v>76</v>
      </c>
      <c r="AT100" s="131" t="s">
        <v>69</v>
      </c>
      <c r="AU100" s="131" t="s">
        <v>70</v>
      </c>
      <c r="AY100" s="124" t="s">
        <v>173</v>
      </c>
      <c r="BK100" s="132">
        <f>BK101+BK160+BK190+BK208+BK221+BK263+BK280</f>
        <v>0</v>
      </c>
    </row>
    <row r="101" spans="1:65" s="12" customFormat="1" ht="22.9" customHeight="1">
      <c r="B101" s="123"/>
      <c r="D101" s="124" t="s">
        <v>69</v>
      </c>
      <c r="E101" s="133" t="s">
        <v>76</v>
      </c>
      <c r="F101" s="133" t="s">
        <v>174</v>
      </c>
      <c r="J101" s="134">
        <f>BK101</f>
        <v>0</v>
      </c>
      <c r="L101" s="123"/>
      <c r="M101" s="127"/>
      <c r="N101" s="128"/>
      <c r="O101" s="128"/>
      <c r="P101" s="129">
        <f>SUM(P102:P159)</f>
        <v>83.131544000000005</v>
      </c>
      <c r="Q101" s="128"/>
      <c r="R101" s="129">
        <f>SUM(R102:R159)</f>
        <v>11.251907999999998</v>
      </c>
      <c r="S101" s="128"/>
      <c r="T101" s="130">
        <f>SUM(T102:T159)</f>
        <v>0</v>
      </c>
      <c r="AR101" s="124" t="s">
        <v>76</v>
      </c>
      <c r="AT101" s="131" t="s">
        <v>69</v>
      </c>
      <c r="AU101" s="131" t="s">
        <v>76</v>
      </c>
      <c r="AY101" s="124" t="s">
        <v>173</v>
      </c>
      <c r="BK101" s="132">
        <f>SUM(BK102:BK159)</f>
        <v>0</v>
      </c>
    </row>
    <row r="102" spans="1:65" s="2" customFormat="1" ht="55.5" customHeight="1">
      <c r="A102" s="30"/>
      <c r="B102" s="135"/>
      <c r="C102" s="136" t="s">
        <v>76</v>
      </c>
      <c r="D102" s="136" t="s">
        <v>175</v>
      </c>
      <c r="E102" s="137" t="s">
        <v>203</v>
      </c>
      <c r="F102" s="138" t="s">
        <v>204</v>
      </c>
      <c r="G102" s="139" t="s">
        <v>200</v>
      </c>
      <c r="H102" s="140">
        <v>1.8</v>
      </c>
      <c r="I102" s="141"/>
      <c r="J102" s="141">
        <f>ROUND(I102*H102,2)</f>
        <v>0</v>
      </c>
      <c r="K102" s="138" t="s">
        <v>177</v>
      </c>
      <c r="L102" s="31"/>
      <c r="M102" s="142" t="s">
        <v>3</v>
      </c>
      <c r="N102" s="143" t="s">
        <v>41</v>
      </c>
      <c r="O102" s="144">
        <v>1.9279999999999999</v>
      </c>
      <c r="P102" s="144">
        <f>O102*H102</f>
        <v>3.4704000000000002</v>
      </c>
      <c r="Q102" s="144">
        <v>0</v>
      </c>
      <c r="R102" s="144">
        <f>Q102*H102</f>
        <v>0</v>
      </c>
      <c r="S102" s="144">
        <v>0</v>
      </c>
      <c r="T102" s="145">
        <f>S102*H102</f>
        <v>0</v>
      </c>
      <c r="U102" s="30"/>
      <c r="V102" s="30"/>
      <c r="W102" s="30"/>
      <c r="X102" s="30"/>
      <c r="Y102" s="30"/>
      <c r="Z102" s="30"/>
      <c r="AA102" s="30"/>
      <c r="AB102" s="30"/>
      <c r="AC102" s="30"/>
      <c r="AD102" s="30"/>
      <c r="AE102" s="30"/>
      <c r="AR102" s="146" t="s">
        <v>178</v>
      </c>
      <c r="AT102" s="146" t="s">
        <v>175</v>
      </c>
      <c r="AU102" s="146" t="s">
        <v>79</v>
      </c>
      <c r="AY102" s="18" t="s">
        <v>173</v>
      </c>
      <c r="BE102" s="147">
        <f>IF(N102="základní",J102,0)</f>
        <v>0</v>
      </c>
      <c r="BF102" s="147">
        <f>IF(N102="snížená",J102,0)</f>
        <v>0</v>
      </c>
      <c r="BG102" s="147">
        <f>IF(N102="zákl. přenesená",J102,0)</f>
        <v>0</v>
      </c>
      <c r="BH102" s="147">
        <f>IF(N102="sníž. přenesená",J102,0)</f>
        <v>0</v>
      </c>
      <c r="BI102" s="147">
        <f>IF(N102="nulová",J102,0)</f>
        <v>0</v>
      </c>
      <c r="BJ102" s="18" t="s">
        <v>76</v>
      </c>
      <c r="BK102" s="147">
        <f>ROUND(I102*H102,2)</f>
        <v>0</v>
      </c>
      <c r="BL102" s="18" t="s">
        <v>178</v>
      </c>
      <c r="BM102" s="146" t="s">
        <v>1435</v>
      </c>
    </row>
    <row r="103" spans="1:65" s="2" customFormat="1" ht="312">
      <c r="A103" s="30"/>
      <c r="B103" s="31"/>
      <c r="C103" s="30"/>
      <c r="D103" s="148" t="s">
        <v>179</v>
      </c>
      <c r="E103" s="30"/>
      <c r="F103" s="149" t="s">
        <v>205</v>
      </c>
      <c r="G103" s="30"/>
      <c r="H103" s="30"/>
      <c r="I103" s="30"/>
      <c r="J103" s="30"/>
      <c r="K103" s="30"/>
      <c r="L103" s="31"/>
      <c r="M103" s="150"/>
      <c r="N103" s="151"/>
      <c r="O103" s="51"/>
      <c r="P103" s="51"/>
      <c r="Q103" s="51"/>
      <c r="R103" s="51"/>
      <c r="S103" s="51"/>
      <c r="T103" s="52"/>
      <c r="U103" s="30"/>
      <c r="V103" s="30"/>
      <c r="W103" s="30"/>
      <c r="X103" s="30"/>
      <c r="Y103" s="30"/>
      <c r="Z103" s="30"/>
      <c r="AA103" s="30"/>
      <c r="AB103" s="30"/>
      <c r="AC103" s="30"/>
      <c r="AD103" s="30"/>
      <c r="AE103" s="30"/>
      <c r="AT103" s="18" t="s">
        <v>179</v>
      </c>
      <c r="AU103" s="18" t="s">
        <v>79</v>
      </c>
    </row>
    <row r="104" spans="1:65" s="13" customFormat="1">
      <c r="B104" s="152"/>
      <c r="D104" s="148" t="s">
        <v>181</v>
      </c>
      <c r="E104" s="153" t="s">
        <v>3</v>
      </c>
      <c r="F104" s="154" t="s">
        <v>1436</v>
      </c>
      <c r="H104" s="153" t="s">
        <v>3</v>
      </c>
      <c r="L104" s="152"/>
      <c r="M104" s="155"/>
      <c r="N104" s="156"/>
      <c r="O104" s="156"/>
      <c r="P104" s="156"/>
      <c r="Q104" s="156"/>
      <c r="R104" s="156"/>
      <c r="S104" s="156"/>
      <c r="T104" s="157"/>
      <c r="AT104" s="153" t="s">
        <v>181</v>
      </c>
      <c r="AU104" s="153" t="s">
        <v>79</v>
      </c>
      <c r="AV104" s="13" t="s">
        <v>76</v>
      </c>
      <c r="AW104" s="13" t="s">
        <v>31</v>
      </c>
      <c r="AX104" s="13" t="s">
        <v>70</v>
      </c>
      <c r="AY104" s="153" t="s">
        <v>173</v>
      </c>
    </row>
    <row r="105" spans="1:65" s="14" customFormat="1">
      <c r="B105" s="158"/>
      <c r="D105" s="148" t="s">
        <v>181</v>
      </c>
      <c r="E105" s="159" t="s">
        <v>3</v>
      </c>
      <c r="F105" s="160" t="s">
        <v>1437</v>
      </c>
      <c r="H105" s="161">
        <v>1.8</v>
      </c>
      <c r="L105" s="158"/>
      <c r="M105" s="162"/>
      <c r="N105" s="163"/>
      <c r="O105" s="163"/>
      <c r="P105" s="163"/>
      <c r="Q105" s="163"/>
      <c r="R105" s="163"/>
      <c r="S105" s="163"/>
      <c r="T105" s="164"/>
      <c r="AT105" s="159" t="s">
        <v>181</v>
      </c>
      <c r="AU105" s="159" t="s">
        <v>79</v>
      </c>
      <c r="AV105" s="14" t="s">
        <v>79</v>
      </c>
      <c r="AW105" s="14" t="s">
        <v>31</v>
      </c>
      <c r="AX105" s="14" t="s">
        <v>76</v>
      </c>
      <c r="AY105" s="159" t="s">
        <v>173</v>
      </c>
    </row>
    <row r="106" spans="1:65" s="2" customFormat="1" ht="33" customHeight="1">
      <c r="A106" s="30"/>
      <c r="B106" s="135"/>
      <c r="C106" s="136" t="s">
        <v>79</v>
      </c>
      <c r="D106" s="136" t="s">
        <v>175</v>
      </c>
      <c r="E106" s="137" t="s">
        <v>1438</v>
      </c>
      <c r="F106" s="138" t="s">
        <v>1439</v>
      </c>
      <c r="G106" s="139" t="s">
        <v>200</v>
      </c>
      <c r="H106" s="140">
        <v>70</v>
      </c>
      <c r="I106" s="141"/>
      <c r="J106" s="141">
        <f>ROUND(I106*H106,2)</f>
        <v>0</v>
      </c>
      <c r="K106" s="138" t="s">
        <v>177</v>
      </c>
      <c r="L106" s="31"/>
      <c r="M106" s="142" t="s">
        <v>3</v>
      </c>
      <c r="N106" s="143" t="s">
        <v>41</v>
      </c>
      <c r="O106" s="144">
        <v>0.155</v>
      </c>
      <c r="P106" s="144">
        <f>O106*H106</f>
        <v>10.85</v>
      </c>
      <c r="Q106" s="144">
        <v>0</v>
      </c>
      <c r="R106" s="144">
        <f>Q106*H106</f>
        <v>0</v>
      </c>
      <c r="S106" s="144">
        <v>0</v>
      </c>
      <c r="T106" s="145">
        <f>S106*H106</f>
        <v>0</v>
      </c>
      <c r="U106" s="30"/>
      <c r="V106" s="30"/>
      <c r="W106" s="30"/>
      <c r="X106" s="30"/>
      <c r="Y106" s="30"/>
      <c r="Z106" s="30"/>
      <c r="AA106" s="30"/>
      <c r="AB106" s="30"/>
      <c r="AC106" s="30"/>
      <c r="AD106" s="30"/>
      <c r="AE106" s="30"/>
      <c r="AR106" s="146" t="s">
        <v>178</v>
      </c>
      <c r="AT106" s="146" t="s">
        <v>175</v>
      </c>
      <c r="AU106" s="146" t="s">
        <v>79</v>
      </c>
      <c r="AY106" s="18" t="s">
        <v>173</v>
      </c>
      <c r="BE106" s="147">
        <f>IF(N106="základní",J106,0)</f>
        <v>0</v>
      </c>
      <c r="BF106" s="147">
        <f>IF(N106="snížená",J106,0)</f>
        <v>0</v>
      </c>
      <c r="BG106" s="147">
        <f>IF(N106="zákl. přenesená",J106,0)</f>
        <v>0</v>
      </c>
      <c r="BH106" s="147">
        <f>IF(N106="sníž. přenesená",J106,0)</f>
        <v>0</v>
      </c>
      <c r="BI106" s="147">
        <f>IF(N106="nulová",J106,0)</f>
        <v>0</v>
      </c>
      <c r="BJ106" s="18" t="s">
        <v>76</v>
      </c>
      <c r="BK106" s="147">
        <f>ROUND(I106*H106,2)</f>
        <v>0</v>
      </c>
      <c r="BL106" s="18" t="s">
        <v>178</v>
      </c>
      <c r="BM106" s="146" t="s">
        <v>1440</v>
      </c>
    </row>
    <row r="107" spans="1:65" s="2" customFormat="1" ht="39">
      <c r="A107" s="30"/>
      <c r="B107" s="31"/>
      <c r="C107" s="30"/>
      <c r="D107" s="148" t="s">
        <v>179</v>
      </c>
      <c r="E107" s="30"/>
      <c r="F107" s="149" t="s">
        <v>201</v>
      </c>
      <c r="G107" s="30"/>
      <c r="H107" s="30"/>
      <c r="I107" s="30"/>
      <c r="J107" s="30"/>
      <c r="K107" s="30"/>
      <c r="L107" s="31"/>
      <c r="M107" s="150"/>
      <c r="N107" s="151"/>
      <c r="O107" s="51"/>
      <c r="P107" s="51"/>
      <c r="Q107" s="51"/>
      <c r="R107" s="51"/>
      <c r="S107" s="51"/>
      <c r="T107" s="52"/>
      <c r="U107" s="30"/>
      <c r="V107" s="30"/>
      <c r="W107" s="30"/>
      <c r="X107" s="30"/>
      <c r="Y107" s="30"/>
      <c r="Z107" s="30"/>
      <c r="AA107" s="30"/>
      <c r="AB107" s="30"/>
      <c r="AC107" s="30"/>
      <c r="AD107" s="30"/>
      <c r="AE107" s="30"/>
      <c r="AT107" s="18" t="s">
        <v>179</v>
      </c>
      <c r="AU107" s="18" t="s">
        <v>79</v>
      </c>
    </row>
    <row r="108" spans="1:65" s="13" customFormat="1">
      <c r="B108" s="152"/>
      <c r="D108" s="148" t="s">
        <v>181</v>
      </c>
      <c r="E108" s="153" t="s">
        <v>3</v>
      </c>
      <c r="F108" s="154" t="s">
        <v>1035</v>
      </c>
      <c r="H108" s="153" t="s">
        <v>3</v>
      </c>
      <c r="L108" s="152"/>
      <c r="M108" s="155"/>
      <c r="N108" s="156"/>
      <c r="O108" s="156"/>
      <c r="P108" s="156"/>
      <c r="Q108" s="156"/>
      <c r="R108" s="156"/>
      <c r="S108" s="156"/>
      <c r="T108" s="157"/>
      <c r="AT108" s="153" t="s">
        <v>181</v>
      </c>
      <c r="AU108" s="153" t="s">
        <v>79</v>
      </c>
      <c r="AV108" s="13" t="s">
        <v>76</v>
      </c>
      <c r="AW108" s="13" t="s">
        <v>31</v>
      </c>
      <c r="AX108" s="13" t="s">
        <v>70</v>
      </c>
      <c r="AY108" s="153" t="s">
        <v>173</v>
      </c>
    </row>
    <row r="109" spans="1:65" s="14" customFormat="1">
      <c r="B109" s="158"/>
      <c r="D109" s="148" t="s">
        <v>181</v>
      </c>
      <c r="E109" s="159" t="s">
        <v>3</v>
      </c>
      <c r="F109" s="160" t="s">
        <v>1441</v>
      </c>
      <c r="H109" s="161">
        <v>70</v>
      </c>
      <c r="L109" s="158"/>
      <c r="M109" s="162"/>
      <c r="N109" s="163"/>
      <c r="O109" s="163"/>
      <c r="P109" s="163"/>
      <c r="Q109" s="163"/>
      <c r="R109" s="163"/>
      <c r="S109" s="163"/>
      <c r="T109" s="164"/>
      <c r="AT109" s="159" t="s">
        <v>181</v>
      </c>
      <c r="AU109" s="159" t="s">
        <v>79</v>
      </c>
      <c r="AV109" s="14" t="s">
        <v>79</v>
      </c>
      <c r="AW109" s="14" t="s">
        <v>31</v>
      </c>
      <c r="AX109" s="14" t="s">
        <v>70</v>
      </c>
      <c r="AY109" s="159" t="s">
        <v>173</v>
      </c>
    </row>
    <row r="110" spans="1:65" s="15" customFormat="1">
      <c r="B110" s="165"/>
      <c r="D110" s="148" t="s">
        <v>181</v>
      </c>
      <c r="E110" s="166" t="s">
        <v>3</v>
      </c>
      <c r="F110" s="167" t="s">
        <v>188</v>
      </c>
      <c r="H110" s="168">
        <v>70</v>
      </c>
      <c r="L110" s="165"/>
      <c r="M110" s="169"/>
      <c r="N110" s="170"/>
      <c r="O110" s="170"/>
      <c r="P110" s="170"/>
      <c r="Q110" s="170"/>
      <c r="R110" s="170"/>
      <c r="S110" s="170"/>
      <c r="T110" s="171"/>
      <c r="AT110" s="166" t="s">
        <v>181</v>
      </c>
      <c r="AU110" s="166" t="s">
        <v>79</v>
      </c>
      <c r="AV110" s="15" t="s">
        <v>178</v>
      </c>
      <c r="AW110" s="15" t="s">
        <v>31</v>
      </c>
      <c r="AX110" s="15" t="s">
        <v>76</v>
      </c>
      <c r="AY110" s="166" t="s">
        <v>173</v>
      </c>
    </row>
    <row r="111" spans="1:65" s="2" customFormat="1" ht="33" customHeight="1">
      <c r="A111" s="30"/>
      <c r="B111" s="135"/>
      <c r="C111" s="136" t="s">
        <v>189</v>
      </c>
      <c r="D111" s="136" t="s">
        <v>175</v>
      </c>
      <c r="E111" s="137" t="s">
        <v>1442</v>
      </c>
      <c r="F111" s="138" t="s">
        <v>1443</v>
      </c>
      <c r="G111" s="139" t="s">
        <v>200</v>
      </c>
      <c r="H111" s="140">
        <v>78.88</v>
      </c>
      <c r="I111" s="141"/>
      <c r="J111" s="141">
        <f>ROUND(I111*H111,2)</f>
        <v>0</v>
      </c>
      <c r="K111" s="138" t="s">
        <v>177</v>
      </c>
      <c r="L111" s="31"/>
      <c r="M111" s="142" t="s">
        <v>3</v>
      </c>
      <c r="N111" s="143" t="s">
        <v>41</v>
      </c>
      <c r="O111" s="144">
        <v>0.41399999999999998</v>
      </c>
      <c r="P111" s="144">
        <f>O111*H111</f>
        <v>32.656319999999994</v>
      </c>
      <c r="Q111" s="144">
        <v>0</v>
      </c>
      <c r="R111" s="144">
        <f>Q111*H111</f>
        <v>0</v>
      </c>
      <c r="S111" s="144">
        <v>0</v>
      </c>
      <c r="T111" s="145">
        <f>S111*H111</f>
        <v>0</v>
      </c>
      <c r="U111" s="30"/>
      <c r="V111" s="30"/>
      <c r="W111" s="30"/>
      <c r="X111" s="30"/>
      <c r="Y111" s="30"/>
      <c r="Z111" s="30"/>
      <c r="AA111" s="30"/>
      <c r="AB111" s="30"/>
      <c r="AC111" s="30"/>
      <c r="AD111" s="30"/>
      <c r="AE111" s="30"/>
      <c r="AR111" s="146" t="s">
        <v>178</v>
      </c>
      <c r="AT111" s="146" t="s">
        <v>175</v>
      </c>
      <c r="AU111" s="146" t="s">
        <v>79</v>
      </c>
      <c r="AY111" s="18" t="s">
        <v>173</v>
      </c>
      <c r="BE111" s="147">
        <f>IF(N111="základní",J111,0)</f>
        <v>0</v>
      </c>
      <c r="BF111" s="147">
        <f>IF(N111="snížená",J111,0)</f>
        <v>0</v>
      </c>
      <c r="BG111" s="147">
        <f>IF(N111="zákl. přenesená",J111,0)</f>
        <v>0</v>
      </c>
      <c r="BH111" s="147">
        <f>IF(N111="sníž. přenesená",J111,0)</f>
        <v>0</v>
      </c>
      <c r="BI111" s="147">
        <f>IF(N111="nulová",J111,0)</f>
        <v>0</v>
      </c>
      <c r="BJ111" s="18" t="s">
        <v>76</v>
      </c>
      <c r="BK111" s="147">
        <f>ROUND(I111*H111,2)</f>
        <v>0</v>
      </c>
      <c r="BL111" s="18" t="s">
        <v>178</v>
      </c>
      <c r="BM111" s="146" t="s">
        <v>1444</v>
      </c>
    </row>
    <row r="112" spans="1:65" s="2" customFormat="1" ht="78">
      <c r="A112" s="30"/>
      <c r="B112" s="31"/>
      <c r="C112" s="30"/>
      <c r="D112" s="148" t="s">
        <v>179</v>
      </c>
      <c r="E112" s="30"/>
      <c r="F112" s="149" t="s">
        <v>209</v>
      </c>
      <c r="G112" s="30"/>
      <c r="H112" s="30"/>
      <c r="I112" s="30"/>
      <c r="J112" s="30"/>
      <c r="K112" s="30"/>
      <c r="L112" s="31"/>
      <c r="M112" s="150"/>
      <c r="N112" s="151"/>
      <c r="O112" s="51"/>
      <c r="P112" s="51"/>
      <c r="Q112" s="51"/>
      <c r="R112" s="51"/>
      <c r="S112" s="51"/>
      <c r="T112" s="52"/>
      <c r="U112" s="30"/>
      <c r="V112" s="30"/>
      <c r="W112" s="30"/>
      <c r="X112" s="30"/>
      <c r="Y112" s="30"/>
      <c r="Z112" s="30"/>
      <c r="AA112" s="30"/>
      <c r="AB112" s="30"/>
      <c r="AC112" s="30"/>
      <c r="AD112" s="30"/>
      <c r="AE112" s="30"/>
      <c r="AT112" s="18" t="s">
        <v>179</v>
      </c>
      <c r="AU112" s="18" t="s">
        <v>79</v>
      </c>
    </row>
    <row r="113" spans="1:65" s="13" customFormat="1">
      <c r="B113" s="152"/>
      <c r="D113" s="148" t="s">
        <v>181</v>
      </c>
      <c r="E113" s="153" t="s">
        <v>3</v>
      </c>
      <c r="F113" s="154" t="s">
        <v>1445</v>
      </c>
      <c r="H113" s="153" t="s">
        <v>3</v>
      </c>
      <c r="L113" s="152"/>
      <c r="M113" s="155"/>
      <c r="N113" s="156"/>
      <c r="O113" s="156"/>
      <c r="P113" s="156"/>
      <c r="Q113" s="156"/>
      <c r="R113" s="156"/>
      <c r="S113" s="156"/>
      <c r="T113" s="157"/>
      <c r="AT113" s="153" t="s">
        <v>181</v>
      </c>
      <c r="AU113" s="153" t="s">
        <v>79</v>
      </c>
      <c r="AV113" s="13" t="s">
        <v>76</v>
      </c>
      <c r="AW113" s="13" t="s">
        <v>31</v>
      </c>
      <c r="AX113" s="13" t="s">
        <v>70</v>
      </c>
      <c r="AY113" s="153" t="s">
        <v>173</v>
      </c>
    </row>
    <row r="114" spans="1:65" s="14" customFormat="1">
      <c r="B114" s="158"/>
      <c r="D114" s="148" t="s">
        <v>181</v>
      </c>
      <c r="E114" s="159" t="s">
        <v>3</v>
      </c>
      <c r="F114" s="160" t="s">
        <v>1446</v>
      </c>
      <c r="H114" s="161">
        <v>78.88</v>
      </c>
      <c r="L114" s="158"/>
      <c r="M114" s="162"/>
      <c r="N114" s="163"/>
      <c r="O114" s="163"/>
      <c r="P114" s="163"/>
      <c r="Q114" s="163"/>
      <c r="R114" s="163"/>
      <c r="S114" s="163"/>
      <c r="T114" s="164"/>
      <c r="AT114" s="159" t="s">
        <v>181</v>
      </c>
      <c r="AU114" s="159" t="s">
        <v>79</v>
      </c>
      <c r="AV114" s="14" t="s">
        <v>79</v>
      </c>
      <c r="AW114" s="14" t="s">
        <v>31</v>
      </c>
      <c r="AX114" s="14" t="s">
        <v>70</v>
      </c>
      <c r="AY114" s="159" t="s">
        <v>173</v>
      </c>
    </row>
    <row r="115" spans="1:65" s="15" customFormat="1">
      <c r="B115" s="165"/>
      <c r="D115" s="148" t="s">
        <v>181</v>
      </c>
      <c r="E115" s="166" t="s">
        <v>3</v>
      </c>
      <c r="F115" s="167" t="s">
        <v>188</v>
      </c>
      <c r="H115" s="168">
        <v>78.88</v>
      </c>
      <c r="L115" s="165"/>
      <c r="M115" s="169"/>
      <c r="N115" s="170"/>
      <c r="O115" s="170"/>
      <c r="P115" s="170"/>
      <c r="Q115" s="170"/>
      <c r="R115" s="170"/>
      <c r="S115" s="170"/>
      <c r="T115" s="171"/>
      <c r="AT115" s="166" t="s">
        <v>181</v>
      </c>
      <c r="AU115" s="166" t="s">
        <v>79</v>
      </c>
      <c r="AV115" s="15" t="s">
        <v>178</v>
      </c>
      <c r="AW115" s="15" t="s">
        <v>31</v>
      </c>
      <c r="AX115" s="15" t="s">
        <v>76</v>
      </c>
      <c r="AY115" s="166" t="s">
        <v>173</v>
      </c>
    </row>
    <row r="116" spans="1:65" s="2" customFormat="1" ht="33" customHeight="1">
      <c r="A116" s="30"/>
      <c r="B116" s="135"/>
      <c r="C116" s="136" t="s">
        <v>178</v>
      </c>
      <c r="D116" s="136" t="s">
        <v>175</v>
      </c>
      <c r="E116" s="137" t="s">
        <v>1040</v>
      </c>
      <c r="F116" s="138" t="s">
        <v>1041</v>
      </c>
      <c r="G116" s="139" t="s">
        <v>200</v>
      </c>
      <c r="H116" s="140">
        <v>1.8839999999999999</v>
      </c>
      <c r="I116" s="141"/>
      <c r="J116" s="141">
        <f>ROUND(I116*H116,2)</f>
        <v>0</v>
      </c>
      <c r="K116" s="138" t="s">
        <v>177</v>
      </c>
      <c r="L116" s="31"/>
      <c r="M116" s="142" t="s">
        <v>3</v>
      </c>
      <c r="N116" s="143" t="s">
        <v>41</v>
      </c>
      <c r="O116" s="144">
        <v>1.72</v>
      </c>
      <c r="P116" s="144">
        <f>O116*H116</f>
        <v>3.2404799999999998</v>
      </c>
      <c r="Q116" s="144">
        <v>0</v>
      </c>
      <c r="R116" s="144">
        <f>Q116*H116</f>
        <v>0</v>
      </c>
      <c r="S116" s="144">
        <v>0</v>
      </c>
      <c r="T116" s="145">
        <f>S116*H116</f>
        <v>0</v>
      </c>
      <c r="U116" s="30"/>
      <c r="V116" s="30"/>
      <c r="W116" s="30"/>
      <c r="X116" s="30"/>
      <c r="Y116" s="30"/>
      <c r="Z116" s="30"/>
      <c r="AA116" s="30"/>
      <c r="AB116" s="30"/>
      <c r="AC116" s="30"/>
      <c r="AD116" s="30"/>
      <c r="AE116" s="30"/>
      <c r="AR116" s="146" t="s">
        <v>178</v>
      </c>
      <c r="AT116" s="146" t="s">
        <v>175</v>
      </c>
      <c r="AU116" s="146" t="s">
        <v>79</v>
      </c>
      <c r="AY116" s="18" t="s">
        <v>173</v>
      </c>
      <c r="BE116" s="147">
        <f>IF(N116="základní",J116,0)</f>
        <v>0</v>
      </c>
      <c r="BF116" s="147">
        <f>IF(N116="snížená",J116,0)</f>
        <v>0</v>
      </c>
      <c r="BG116" s="147">
        <f>IF(N116="zákl. přenesená",J116,0)</f>
        <v>0</v>
      </c>
      <c r="BH116" s="147">
        <f>IF(N116="sníž. přenesená",J116,0)</f>
        <v>0</v>
      </c>
      <c r="BI116" s="147">
        <f>IF(N116="nulová",J116,0)</f>
        <v>0</v>
      </c>
      <c r="BJ116" s="18" t="s">
        <v>76</v>
      </c>
      <c r="BK116" s="147">
        <f>ROUND(I116*H116,2)</f>
        <v>0</v>
      </c>
      <c r="BL116" s="18" t="s">
        <v>178</v>
      </c>
      <c r="BM116" s="146" t="s">
        <v>1447</v>
      </c>
    </row>
    <row r="117" spans="1:65" s="2" customFormat="1" ht="48.75">
      <c r="A117" s="30"/>
      <c r="B117" s="31"/>
      <c r="C117" s="30"/>
      <c r="D117" s="148" t="s">
        <v>179</v>
      </c>
      <c r="E117" s="30"/>
      <c r="F117" s="149" t="s">
        <v>214</v>
      </c>
      <c r="G117" s="30"/>
      <c r="H117" s="30"/>
      <c r="I117" s="30"/>
      <c r="J117" s="30"/>
      <c r="K117" s="30"/>
      <c r="L117" s="31"/>
      <c r="M117" s="150"/>
      <c r="N117" s="151"/>
      <c r="O117" s="51"/>
      <c r="P117" s="51"/>
      <c r="Q117" s="51"/>
      <c r="R117" s="51"/>
      <c r="S117" s="51"/>
      <c r="T117" s="52"/>
      <c r="U117" s="30"/>
      <c r="V117" s="30"/>
      <c r="W117" s="30"/>
      <c r="X117" s="30"/>
      <c r="Y117" s="30"/>
      <c r="Z117" s="30"/>
      <c r="AA117" s="30"/>
      <c r="AB117" s="30"/>
      <c r="AC117" s="30"/>
      <c r="AD117" s="30"/>
      <c r="AE117" s="30"/>
      <c r="AT117" s="18" t="s">
        <v>179</v>
      </c>
      <c r="AU117" s="18" t="s">
        <v>79</v>
      </c>
    </row>
    <row r="118" spans="1:65" s="13" customFormat="1">
      <c r="B118" s="152"/>
      <c r="D118" s="148" t="s">
        <v>181</v>
      </c>
      <c r="E118" s="153" t="s">
        <v>3</v>
      </c>
      <c r="F118" s="154" t="s">
        <v>244</v>
      </c>
      <c r="H118" s="153" t="s">
        <v>3</v>
      </c>
      <c r="L118" s="152"/>
      <c r="M118" s="155"/>
      <c r="N118" s="156"/>
      <c r="O118" s="156"/>
      <c r="P118" s="156"/>
      <c r="Q118" s="156"/>
      <c r="R118" s="156"/>
      <c r="S118" s="156"/>
      <c r="T118" s="157"/>
      <c r="AT118" s="153" t="s">
        <v>181</v>
      </c>
      <c r="AU118" s="153" t="s">
        <v>79</v>
      </c>
      <c r="AV118" s="13" t="s">
        <v>76</v>
      </c>
      <c r="AW118" s="13" t="s">
        <v>31</v>
      </c>
      <c r="AX118" s="13" t="s">
        <v>70</v>
      </c>
      <c r="AY118" s="153" t="s">
        <v>173</v>
      </c>
    </row>
    <row r="119" spans="1:65" s="14" customFormat="1">
      <c r="B119" s="158"/>
      <c r="D119" s="148" t="s">
        <v>181</v>
      </c>
      <c r="E119" s="159" t="s">
        <v>3</v>
      </c>
      <c r="F119" s="160" t="s">
        <v>1448</v>
      </c>
      <c r="H119" s="161">
        <v>1.1779999999999999</v>
      </c>
      <c r="L119" s="158"/>
      <c r="M119" s="162"/>
      <c r="N119" s="163"/>
      <c r="O119" s="163"/>
      <c r="P119" s="163"/>
      <c r="Q119" s="163"/>
      <c r="R119" s="163"/>
      <c r="S119" s="163"/>
      <c r="T119" s="164"/>
      <c r="AT119" s="159" t="s">
        <v>181</v>
      </c>
      <c r="AU119" s="159" t="s">
        <v>79</v>
      </c>
      <c r="AV119" s="14" t="s">
        <v>79</v>
      </c>
      <c r="AW119" s="14" t="s">
        <v>31</v>
      </c>
      <c r="AX119" s="14" t="s">
        <v>70</v>
      </c>
      <c r="AY119" s="159" t="s">
        <v>173</v>
      </c>
    </row>
    <row r="120" spans="1:65" s="14" customFormat="1">
      <c r="B120" s="158"/>
      <c r="D120" s="148" t="s">
        <v>181</v>
      </c>
      <c r="E120" s="159" t="s">
        <v>3</v>
      </c>
      <c r="F120" s="160" t="s">
        <v>1449</v>
      </c>
      <c r="H120" s="161">
        <v>0.70599999999999996</v>
      </c>
      <c r="L120" s="158"/>
      <c r="M120" s="162"/>
      <c r="N120" s="163"/>
      <c r="O120" s="163"/>
      <c r="P120" s="163"/>
      <c r="Q120" s="163"/>
      <c r="R120" s="163"/>
      <c r="S120" s="163"/>
      <c r="T120" s="164"/>
      <c r="AT120" s="159" t="s">
        <v>181</v>
      </c>
      <c r="AU120" s="159" t="s">
        <v>79</v>
      </c>
      <c r="AV120" s="14" t="s">
        <v>79</v>
      </c>
      <c r="AW120" s="14" t="s">
        <v>31</v>
      </c>
      <c r="AX120" s="14" t="s">
        <v>70</v>
      </c>
      <c r="AY120" s="159" t="s">
        <v>173</v>
      </c>
    </row>
    <row r="121" spans="1:65" s="15" customFormat="1">
      <c r="B121" s="165"/>
      <c r="D121" s="148" t="s">
        <v>181</v>
      </c>
      <c r="E121" s="166" t="s">
        <v>3</v>
      </c>
      <c r="F121" s="167" t="s">
        <v>188</v>
      </c>
      <c r="H121" s="168">
        <v>1.8839999999999999</v>
      </c>
      <c r="L121" s="165"/>
      <c r="M121" s="169"/>
      <c r="N121" s="170"/>
      <c r="O121" s="170"/>
      <c r="P121" s="170"/>
      <c r="Q121" s="170"/>
      <c r="R121" s="170"/>
      <c r="S121" s="170"/>
      <c r="T121" s="171"/>
      <c r="AT121" s="166" t="s">
        <v>181</v>
      </c>
      <c r="AU121" s="166" t="s">
        <v>79</v>
      </c>
      <c r="AV121" s="15" t="s">
        <v>178</v>
      </c>
      <c r="AW121" s="15" t="s">
        <v>31</v>
      </c>
      <c r="AX121" s="15" t="s">
        <v>76</v>
      </c>
      <c r="AY121" s="166" t="s">
        <v>173</v>
      </c>
    </row>
    <row r="122" spans="1:65" s="2" customFormat="1" ht="55.5" customHeight="1">
      <c r="A122" s="30"/>
      <c r="B122" s="135"/>
      <c r="C122" s="136" t="s">
        <v>197</v>
      </c>
      <c r="D122" s="136" t="s">
        <v>175</v>
      </c>
      <c r="E122" s="137" t="s">
        <v>217</v>
      </c>
      <c r="F122" s="138" t="s">
        <v>218</v>
      </c>
      <c r="G122" s="139" t="s">
        <v>200</v>
      </c>
      <c r="H122" s="140">
        <v>70</v>
      </c>
      <c r="I122" s="141"/>
      <c r="J122" s="141">
        <f>ROUND(I122*H122,2)</f>
        <v>0</v>
      </c>
      <c r="K122" s="138" t="s">
        <v>177</v>
      </c>
      <c r="L122" s="31"/>
      <c r="M122" s="142" t="s">
        <v>3</v>
      </c>
      <c r="N122" s="143" t="s">
        <v>41</v>
      </c>
      <c r="O122" s="144">
        <v>4.3999999999999997E-2</v>
      </c>
      <c r="P122" s="144">
        <f>O122*H122</f>
        <v>3.0799999999999996</v>
      </c>
      <c r="Q122" s="144">
        <v>0</v>
      </c>
      <c r="R122" s="144">
        <f>Q122*H122</f>
        <v>0</v>
      </c>
      <c r="S122" s="144">
        <v>0</v>
      </c>
      <c r="T122" s="145">
        <f>S122*H122</f>
        <v>0</v>
      </c>
      <c r="U122" s="30"/>
      <c r="V122" s="30"/>
      <c r="W122" s="30"/>
      <c r="X122" s="30"/>
      <c r="Y122" s="30"/>
      <c r="Z122" s="30"/>
      <c r="AA122" s="30"/>
      <c r="AB122" s="30"/>
      <c r="AC122" s="30"/>
      <c r="AD122" s="30"/>
      <c r="AE122" s="30"/>
      <c r="AR122" s="146" t="s">
        <v>178</v>
      </c>
      <c r="AT122" s="146" t="s">
        <v>175</v>
      </c>
      <c r="AU122" s="146" t="s">
        <v>79</v>
      </c>
      <c r="AY122" s="18" t="s">
        <v>173</v>
      </c>
      <c r="BE122" s="147">
        <f>IF(N122="základní",J122,0)</f>
        <v>0</v>
      </c>
      <c r="BF122" s="147">
        <f>IF(N122="snížená",J122,0)</f>
        <v>0</v>
      </c>
      <c r="BG122" s="147">
        <f>IF(N122="zákl. přenesená",J122,0)</f>
        <v>0</v>
      </c>
      <c r="BH122" s="147">
        <f>IF(N122="sníž. přenesená",J122,0)</f>
        <v>0</v>
      </c>
      <c r="BI122" s="147">
        <f>IF(N122="nulová",J122,0)</f>
        <v>0</v>
      </c>
      <c r="BJ122" s="18" t="s">
        <v>76</v>
      </c>
      <c r="BK122" s="147">
        <f>ROUND(I122*H122,2)</f>
        <v>0</v>
      </c>
      <c r="BL122" s="18" t="s">
        <v>178</v>
      </c>
      <c r="BM122" s="146" t="s">
        <v>1450</v>
      </c>
    </row>
    <row r="123" spans="1:65" s="2" customFormat="1" ht="78">
      <c r="A123" s="30"/>
      <c r="B123" s="31"/>
      <c r="C123" s="30"/>
      <c r="D123" s="148" t="s">
        <v>179</v>
      </c>
      <c r="E123" s="30"/>
      <c r="F123" s="149" t="s">
        <v>219</v>
      </c>
      <c r="G123" s="30"/>
      <c r="H123" s="30"/>
      <c r="I123" s="30"/>
      <c r="J123" s="30"/>
      <c r="K123" s="30"/>
      <c r="L123" s="31"/>
      <c r="M123" s="150"/>
      <c r="N123" s="151"/>
      <c r="O123" s="51"/>
      <c r="P123" s="51"/>
      <c r="Q123" s="51"/>
      <c r="R123" s="51"/>
      <c r="S123" s="51"/>
      <c r="T123" s="52"/>
      <c r="U123" s="30"/>
      <c r="V123" s="30"/>
      <c r="W123" s="30"/>
      <c r="X123" s="30"/>
      <c r="Y123" s="30"/>
      <c r="Z123" s="30"/>
      <c r="AA123" s="30"/>
      <c r="AB123" s="30"/>
      <c r="AC123" s="30"/>
      <c r="AD123" s="30"/>
      <c r="AE123" s="30"/>
      <c r="AT123" s="18" t="s">
        <v>179</v>
      </c>
      <c r="AU123" s="18" t="s">
        <v>79</v>
      </c>
    </row>
    <row r="124" spans="1:65" s="13" customFormat="1">
      <c r="B124" s="152"/>
      <c r="D124" s="148" t="s">
        <v>181</v>
      </c>
      <c r="E124" s="153" t="s">
        <v>3</v>
      </c>
      <c r="F124" s="154" t="s">
        <v>1035</v>
      </c>
      <c r="H124" s="153" t="s">
        <v>3</v>
      </c>
      <c r="L124" s="152"/>
      <c r="M124" s="155"/>
      <c r="N124" s="156"/>
      <c r="O124" s="156"/>
      <c r="P124" s="156"/>
      <c r="Q124" s="156"/>
      <c r="R124" s="156"/>
      <c r="S124" s="156"/>
      <c r="T124" s="157"/>
      <c r="AT124" s="153" t="s">
        <v>181</v>
      </c>
      <c r="AU124" s="153" t="s">
        <v>79</v>
      </c>
      <c r="AV124" s="13" t="s">
        <v>76</v>
      </c>
      <c r="AW124" s="13" t="s">
        <v>31</v>
      </c>
      <c r="AX124" s="13" t="s">
        <v>70</v>
      </c>
      <c r="AY124" s="153" t="s">
        <v>173</v>
      </c>
    </row>
    <row r="125" spans="1:65" s="14" customFormat="1">
      <c r="B125" s="158"/>
      <c r="D125" s="148" t="s">
        <v>181</v>
      </c>
      <c r="E125" s="159" t="s">
        <v>3</v>
      </c>
      <c r="F125" s="160" t="s">
        <v>1451</v>
      </c>
      <c r="H125" s="161">
        <v>70</v>
      </c>
      <c r="L125" s="158"/>
      <c r="M125" s="162"/>
      <c r="N125" s="163"/>
      <c r="O125" s="163"/>
      <c r="P125" s="163"/>
      <c r="Q125" s="163"/>
      <c r="R125" s="163"/>
      <c r="S125" s="163"/>
      <c r="T125" s="164"/>
      <c r="AT125" s="159" t="s">
        <v>181</v>
      </c>
      <c r="AU125" s="159" t="s">
        <v>79</v>
      </c>
      <c r="AV125" s="14" t="s">
        <v>79</v>
      </c>
      <c r="AW125" s="14" t="s">
        <v>31</v>
      </c>
      <c r="AX125" s="14" t="s">
        <v>76</v>
      </c>
      <c r="AY125" s="159" t="s">
        <v>173</v>
      </c>
    </row>
    <row r="126" spans="1:65" s="2" customFormat="1" ht="55.5" customHeight="1">
      <c r="A126" s="30"/>
      <c r="B126" s="135"/>
      <c r="C126" s="136" t="s">
        <v>202</v>
      </c>
      <c r="D126" s="136" t="s">
        <v>175</v>
      </c>
      <c r="E126" s="137" t="s">
        <v>221</v>
      </c>
      <c r="F126" s="138" t="s">
        <v>222</v>
      </c>
      <c r="G126" s="139" t="s">
        <v>200</v>
      </c>
      <c r="H126" s="140">
        <v>12.564</v>
      </c>
      <c r="I126" s="141"/>
      <c r="J126" s="141">
        <f>ROUND(I126*H126,2)</f>
        <v>0</v>
      </c>
      <c r="K126" s="138" t="s">
        <v>177</v>
      </c>
      <c r="L126" s="31"/>
      <c r="M126" s="142" t="s">
        <v>3</v>
      </c>
      <c r="N126" s="143" t="s">
        <v>41</v>
      </c>
      <c r="O126" s="144">
        <v>8.6999999999999994E-2</v>
      </c>
      <c r="P126" s="144">
        <f>O126*H126</f>
        <v>1.0930679999999999</v>
      </c>
      <c r="Q126" s="144">
        <v>0</v>
      </c>
      <c r="R126" s="144">
        <f>Q126*H126</f>
        <v>0</v>
      </c>
      <c r="S126" s="144">
        <v>0</v>
      </c>
      <c r="T126" s="145">
        <f>S126*H126</f>
        <v>0</v>
      </c>
      <c r="U126" s="30"/>
      <c r="V126" s="30"/>
      <c r="W126" s="30"/>
      <c r="X126" s="30"/>
      <c r="Y126" s="30"/>
      <c r="Z126" s="30"/>
      <c r="AA126" s="30"/>
      <c r="AB126" s="30"/>
      <c r="AC126" s="30"/>
      <c r="AD126" s="30"/>
      <c r="AE126" s="30"/>
      <c r="AR126" s="146" t="s">
        <v>178</v>
      </c>
      <c r="AT126" s="146" t="s">
        <v>175</v>
      </c>
      <c r="AU126" s="146" t="s">
        <v>79</v>
      </c>
      <c r="AY126" s="18" t="s">
        <v>173</v>
      </c>
      <c r="BE126" s="147">
        <f>IF(N126="základní",J126,0)</f>
        <v>0</v>
      </c>
      <c r="BF126" s="147">
        <f>IF(N126="snížená",J126,0)</f>
        <v>0</v>
      </c>
      <c r="BG126" s="147">
        <f>IF(N126="zákl. přenesená",J126,0)</f>
        <v>0</v>
      </c>
      <c r="BH126" s="147">
        <f>IF(N126="sníž. přenesená",J126,0)</f>
        <v>0</v>
      </c>
      <c r="BI126" s="147">
        <f>IF(N126="nulová",J126,0)</f>
        <v>0</v>
      </c>
      <c r="BJ126" s="18" t="s">
        <v>76</v>
      </c>
      <c r="BK126" s="147">
        <f>ROUND(I126*H126,2)</f>
        <v>0</v>
      </c>
      <c r="BL126" s="18" t="s">
        <v>178</v>
      </c>
      <c r="BM126" s="146" t="s">
        <v>1452</v>
      </c>
    </row>
    <row r="127" spans="1:65" s="2" customFormat="1" ht="78">
      <c r="A127" s="30"/>
      <c r="B127" s="31"/>
      <c r="C127" s="30"/>
      <c r="D127" s="148" t="s">
        <v>179</v>
      </c>
      <c r="E127" s="30"/>
      <c r="F127" s="149" t="s">
        <v>219</v>
      </c>
      <c r="G127" s="30"/>
      <c r="H127" s="30"/>
      <c r="I127" s="30"/>
      <c r="J127" s="30"/>
      <c r="K127" s="30"/>
      <c r="L127" s="31"/>
      <c r="M127" s="150"/>
      <c r="N127" s="151"/>
      <c r="O127" s="51"/>
      <c r="P127" s="51"/>
      <c r="Q127" s="51"/>
      <c r="R127" s="51"/>
      <c r="S127" s="51"/>
      <c r="T127" s="52"/>
      <c r="U127" s="30"/>
      <c r="V127" s="30"/>
      <c r="W127" s="30"/>
      <c r="X127" s="30"/>
      <c r="Y127" s="30"/>
      <c r="Z127" s="30"/>
      <c r="AA127" s="30"/>
      <c r="AB127" s="30"/>
      <c r="AC127" s="30"/>
      <c r="AD127" s="30"/>
      <c r="AE127" s="30"/>
      <c r="AT127" s="18" t="s">
        <v>179</v>
      </c>
      <c r="AU127" s="18" t="s">
        <v>79</v>
      </c>
    </row>
    <row r="128" spans="1:65" s="13" customFormat="1">
      <c r="B128" s="152"/>
      <c r="D128" s="148" t="s">
        <v>181</v>
      </c>
      <c r="E128" s="153" t="s">
        <v>3</v>
      </c>
      <c r="F128" s="154" t="s">
        <v>223</v>
      </c>
      <c r="H128" s="153" t="s">
        <v>3</v>
      </c>
      <c r="L128" s="152"/>
      <c r="M128" s="155"/>
      <c r="N128" s="156"/>
      <c r="O128" s="156"/>
      <c r="P128" s="156"/>
      <c r="Q128" s="156"/>
      <c r="R128" s="156"/>
      <c r="S128" s="156"/>
      <c r="T128" s="157"/>
      <c r="AT128" s="153" t="s">
        <v>181</v>
      </c>
      <c r="AU128" s="153" t="s">
        <v>79</v>
      </c>
      <c r="AV128" s="13" t="s">
        <v>76</v>
      </c>
      <c r="AW128" s="13" t="s">
        <v>31</v>
      </c>
      <c r="AX128" s="13" t="s">
        <v>70</v>
      </c>
      <c r="AY128" s="153" t="s">
        <v>173</v>
      </c>
    </row>
    <row r="129" spans="1:65" s="14" customFormat="1">
      <c r="B129" s="158"/>
      <c r="D129" s="148" t="s">
        <v>181</v>
      </c>
      <c r="E129" s="159" t="s">
        <v>3</v>
      </c>
      <c r="F129" s="160" t="s">
        <v>1453</v>
      </c>
      <c r="H129" s="161">
        <v>80.763999999999996</v>
      </c>
      <c r="L129" s="158"/>
      <c r="M129" s="162"/>
      <c r="N129" s="163"/>
      <c r="O129" s="163"/>
      <c r="P129" s="163"/>
      <c r="Q129" s="163"/>
      <c r="R129" s="163"/>
      <c r="S129" s="163"/>
      <c r="T129" s="164"/>
      <c r="AT129" s="159" t="s">
        <v>181</v>
      </c>
      <c r="AU129" s="159" t="s">
        <v>79</v>
      </c>
      <c r="AV129" s="14" t="s">
        <v>79</v>
      </c>
      <c r="AW129" s="14" t="s">
        <v>31</v>
      </c>
      <c r="AX129" s="14" t="s">
        <v>70</v>
      </c>
      <c r="AY129" s="159" t="s">
        <v>173</v>
      </c>
    </row>
    <row r="130" spans="1:65" s="14" customFormat="1">
      <c r="B130" s="158"/>
      <c r="D130" s="148" t="s">
        <v>181</v>
      </c>
      <c r="E130" s="159" t="s">
        <v>3</v>
      </c>
      <c r="F130" s="160" t="s">
        <v>1454</v>
      </c>
      <c r="H130" s="161">
        <v>1.8</v>
      </c>
      <c r="L130" s="158"/>
      <c r="M130" s="162"/>
      <c r="N130" s="163"/>
      <c r="O130" s="163"/>
      <c r="P130" s="163"/>
      <c r="Q130" s="163"/>
      <c r="R130" s="163"/>
      <c r="S130" s="163"/>
      <c r="T130" s="164"/>
      <c r="AT130" s="159" t="s">
        <v>181</v>
      </c>
      <c r="AU130" s="159" t="s">
        <v>79</v>
      </c>
      <c r="AV130" s="14" t="s">
        <v>79</v>
      </c>
      <c r="AW130" s="14" t="s">
        <v>31</v>
      </c>
      <c r="AX130" s="14" t="s">
        <v>70</v>
      </c>
      <c r="AY130" s="159" t="s">
        <v>173</v>
      </c>
    </row>
    <row r="131" spans="1:65" s="14" customFormat="1">
      <c r="B131" s="158"/>
      <c r="D131" s="148" t="s">
        <v>181</v>
      </c>
      <c r="E131" s="159" t="s">
        <v>3</v>
      </c>
      <c r="F131" s="160" t="s">
        <v>1455</v>
      </c>
      <c r="H131" s="161">
        <v>-70</v>
      </c>
      <c r="L131" s="158"/>
      <c r="M131" s="162"/>
      <c r="N131" s="163"/>
      <c r="O131" s="163"/>
      <c r="P131" s="163"/>
      <c r="Q131" s="163"/>
      <c r="R131" s="163"/>
      <c r="S131" s="163"/>
      <c r="T131" s="164"/>
      <c r="AT131" s="159" t="s">
        <v>181</v>
      </c>
      <c r="AU131" s="159" t="s">
        <v>79</v>
      </c>
      <c r="AV131" s="14" t="s">
        <v>79</v>
      </c>
      <c r="AW131" s="14" t="s">
        <v>31</v>
      </c>
      <c r="AX131" s="14" t="s">
        <v>70</v>
      </c>
      <c r="AY131" s="159" t="s">
        <v>173</v>
      </c>
    </row>
    <row r="132" spans="1:65" s="15" customFormat="1">
      <c r="B132" s="165"/>
      <c r="D132" s="148" t="s">
        <v>181</v>
      </c>
      <c r="E132" s="166" t="s">
        <v>3</v>
      </c>
      <c r="F132" s="167" t="s">
        <v>188</v>
      </c>
      <c r="H132" s="168">
        <v>12.563999999999993</v>
      </c>
      <c r="L132" s="165"/>
      <c r="M132" s="169"/>
      <c r="N132" s="170"/>
      <c r="O132" s="170"/>
      <c r="P132" s="170"/>
      <c r="Q132" s="170"/>
      <c r="R132" s="170"/>
      <c r="S132" s="170"/>
      <c r="T132" s="171"/>
      <c r="AT132" s="166" t="s">
        <v>181</v>
      </c>
      <c r="AU132" s="166" t="s">
        <v>79</v>
      </c>
      <c r="AV132" s="15" t="s">
        <v>178</v>
      </c>
      <c r="AW132" s="15" t="s">
        <v>31</v>
      </c>
      <c r="AX132" s="15" t="s">
        <v>76</v>
      </c>
      <c r="AY132" s="166" t="s">
        <v>173</v>
      </c>
    </row>
    <row r="133" spans="1:65" s="2" customFormat="1" ht="55.5" customHeight="1">
      <c r="A133" s="30"/>
      <c r="B133" s="135"/>
      <c r="C133" s="136" t="s">
        <v>206</v>
      </c>
      <c r="D133" s="136" t="s">
        <v>175</v>
      </c>
      <c r="E133" s="137" t="s">
        <v>225</v>
      </c>
      <c r="F133" s="138" t="s">
        <v>226</v>
      </c>
      <c r="G133" s="139" t="s">
        <v>200</v>
      </c>
      <c r="H133" s="140">
        <v>125.64</v>
      </c>
      <c r="I133" s="141"/>
      <c r="J133" s="141">
        <f>ROUND(I133*H133,2)</f>
        <v>0</v>
      </c>
      <c r="K133" s="138" t="s">
        <v>177</v>
      </c>
      <c r="L133" s="31"/>
      <c r="M133" s="142" t="s">
        <v>3</v>
      </c>
      <c r="N133" s="143" t="s">
        <v>41</v>
      </c>
      <c r="O133" s="144">
        <v>5.0000000000000001E-3</v>
      </c>
      <c r="P133" s="144">
        <f>O133*H133</f>
        <v>0.62819999999999998</v>
      </c>
      <c r="Q133" s="144">
        <v>0</v>
      </c>
      <c r="R133" s="144">
        <f>Q133*H133</f>
        <v>0</v>
      </c>
      <c r="S133" s="144">
        <v>0</v>
      </c>
      <c r="T133" s="145">
        <f>S133*H133</f>
        <v>0</v>
      </c>
      <c r="U133" s="30"/>
      <c r="V133" s="30"/>
      <c r="W133" s="30"/>
      <c r="X133" s="30"/>
      <c r="Y133" s="30"/>
      <c r="Z133" s="30"/>
      <c r="AA133" s="30"/>
      <c r="AB133" s="30"/>
      <c r="AC133" s="30"/>
      <c r="AD133" s="30"/>
      <c r="AE133" s="30"/>
      <c r="AR133" s="146" t="s">
        <v>178</v>
      </c>
      <c r="AT133" s="146" t="s">
        <v>175</v>
      </c>
      <c r="AU133" s="146" t="s">
        <v>79</v>
      </c>
      <c r="AY133" s="18" t="s">
        <v>173</v>
      </c>
      <c r="BE133" s="147">
        <f>IF(N133="základní",J133,0)</f>
        <v>0</v>
      </c>
      <c r="BF133" s="147">
        <f>IF(N133="snížená",J133,0)</f>
        <v>0</v>
      </c>
      <c r="BG133" s="147">
        <f>IF(N133="zákl. přenesená",J133,0)</f>
        <v>0</v>
      </c>
      <c r="BH133" s="147">
        <f>IF(N133="sníž. přenesená",J133,0)</f>
        <v>0</v>
      </c>
      <c r="BI133" s="147">
        <f>IF(N133="nulová",J133,0)</f>
        <v>0</v>
      </c>
      <c r="BJ133" s="18" t="s">
        <v>76</v>
      </c>
      <c r="BK133" s="147">
        <f>ROUND(I133*H133,2)</f>
        <v>0</v>
      </c>
      <c r="BL133" s="18" t="s">
        <v>178</v>
      </c>
      <c r="BM133" s="146" t="s">
        <v>1456</v>
      </c>
    </row>
    <row r="134" spans="1:65" s="2" customFormat="1" ht="78">
      <c r="A134" s="30"/>
      <c r="B134" s="31"/>
      <c r="C134" s="30"/>
      <c r="D134" s="148" t="s">
        <v>179</v>
      </c>
      <c r="E134" s="30"/>
      <c r="F134" s="149" t="s">
        <v>219</v>
      </c>
      <c r="G134" s="30"/>
      <c r="H134" s="30"/>
      <c r="I134" s="30"/>
      <c r="J134" s="30"/>
      <c r="K134" s="30"/>
      <c r="L134" s="31"/>
      <c r="M134" s="150"/>
      <c r="N134" s="151"/>
      <c r="O134" s="51"/>
      <c r="P134" s="51"/>
      <c r="Q134" s="51"/>
      <c r="R134" s="51"/>
      <c r="S134" s="51"/>
      <c r="T134" s="52"/>
      <c r="U134" s="30"/>
      <c r="V134" s="30"/>
      <c r="W134" s="30"/>
      <c r="X134" s="30"/>
      <c r="Y134" s="30"/>
      <c r="Z134" s="30"/>
      <c r="AA134" s="30"/>
      <c r="AB134" s="30"/>
      <c r="AC134" s="30"/>
      <c r="AD134" s="30"/>
      <c r="AE134" s="30"/>
      <c r="AT134" s="18" t="s">
        <v>179</v>
      </c>
      <c r="AU134" s="18" t="s">
        <v>79</v>
      </c>
    </row>
    <row r="135" spans="1:65" s="13" customFormat="1">
      <c r="B135" s="152"/>
      <c r="D135" s="148" t="s">
        <v>181</v>
      </c>
      <c r="E135" s="153" t="s">
        <v>3</v>
      </c>
      <c r="F135" s="154" t="s">
        <v>1380</v>
      </c>
      <c r="H135" s="153" t="s">
        <v>3</v>
      </c>
      <c r="L135" s="152"/>
      <c r="M135" s="155"/>
      <c r="N135" s="156"/>
      <c r="O135" s="156"/>
      <c r="P135" s="156"/>
      <c r="Q135" s="156"/>
      <c r="R135" s="156"/>
      <c r="S135" s="156"/>
      <c r="T135" s="157"/>
      <c r="AT135" s="153" t="s">
        <v>181</v>
      </c>
      <c r="AU135" s="153" t="s">
        <v>79</v>
      </c>
      <c r="AV135" s="13" t="s">
        <v>76</v>
      </c>
      <c r="AW135" s="13" t="s">
        <v>31</v>
      </c>
      <c r="AX135" s="13" t="s">
        <v>70</v>
      </c>
      <c r="AY135" s="153" t="s">
        <v>173</v>
      </c>
    </row>
    <row r="136" spans="1:65" s="14" customFormat="1">
      <c r="B136" s="158"/>
      <c r="D136" s="148" t="s">
        <v>181</v>
      </c>
      <c r="E136" s="159" t="s">
        <v>3</v>
      </c>
      <c r="F136" s="160" t="s">
        <v>1457</v>
      </c>
      <c r="H136" s="161">
        <v>125.64</v>
      </c>
      <c r="L136" s="158"/>
      <c r="M136" s="162"/>
      <c r="N136" s="163"/>
      <c r="O136" s="163"/>
      <c r="P136" s="163"/>
      <c r="Q136" s="163"/>
      <c r="R136" s="163"/>
      <c r="S136" s="163"/>
      <c r="T136" s="164"/>
      <c r="AT136" s="159" t="s">
        <v>181</v>
      </c>
      <c r="AU136" s="159" t="s">
        <v>79</v>
      </c>
      <c r="AV136" s="14" t="s">
        <v>79</v>
      </c>
      <c r="AW136" s="14" t="s">
        <v>31</v>
      </c>
      <c r="AX136" s="14" t="s">
        <v>70</v>
      </c>
      <c r="AY136" s="159" t="s">
        <v>173</v>
      </c>
    </row>
    <row r="137" spans="1:65" s="15" customFormat="1">
      <c r="B137" s="165"/>
      <c r="D137" s="148" t="s">
        <v>181</v>
      </c>
      <c r="E137" s="166" t="s">
        <v>3</v>
      </c>
      <c r="F137" s="167" t="s">
        <v>188</v>
      </c>
      <c r="H137" s="168">
        <v>125.64</v>
      </c>
      <c r="L137" s="165"/>
      <c r="M137" s="169"/>
      <c r="N137" s="170"/>
      <c r="O137" s="170"/>
      <c r="P137" s="170"/>
      <c r="Q137" s="170"/>
      <c r="R137" s="170"/>
      <c r="S137" s="170"/>
      <c r="T137" s="171"/>
      <c r="AT137" s="166" t="s">
        <v>181</v>
      </c>
      <c r="AU137" s="166" t="s">
        <v>79</v>
      </c>
      <c r="AV137" s="15" t="s">
        <v>178</v>
      </c>
      <c r="AW137" s="15" t="s">
        <v>31</v>
      </c>
      <c r="AX137" s="15" t="s">
        <v>76</v>
      </c>
      <c r="AY137" s="166" t="s">
        <v>173</v>
      </c>
    </row>
    <row r="138" spans="1:65" s="2" customFormat="1" ht="33" customHeight="1">
      <c r="A138" s="30"/>
      <c r="B138" s="135"/>
      <c r="C138" s="136" t="s">
        <v>211</v>
      </c>
      <c r="D138" s="136" t="s">
        <v>175</v>
      </c>
      <c r="E138" s="137" t="s">
        <v>233</v>
      </c>
      <c r="F138" s="138" t="s">
        <v>234</v>
      </c>
      <c r="G138" s="139" t="s">
        <v>200</v>
      </c>
      <c r="H138" s="140">
        <v>12.564</v>
      </c>
      <c r="I138" s="141"/>
      <c r="J138" s="141">
        <f>ROUND(I138*H138,2)</f>
        <v>0</v>
      </c>
      <c r="K138" s="138" t="s">
        <v>177</v>
      </c>
      <c r="L138" s="31"/>
      <c r="M138" s="142" t="s">
        <v>3</v>
      </c>
      <c r="N138" s="143" t="s">
        <v>41</v>
      </c>
      <c r="O138" s="144">
        <v>8.9999999999999993E-3</v>
      </c>
      <c r="P138" s="144">
        <f>O138*H138</f>
        <v>0.113076</v>
      </c>
      <c r="Q138" s="144">
        <v>0</v>
      </c>
      <c r="R138" s="144">
        <f>Q138*H138</f>
        <v>0</v>
      </c>
      <c r="S138" s="144">
        <v>0</v>
      </c>
      <c r="T138" s="145">
        <f>S138*H138</f>
        <v>0</v>
      </c>
      <c r="U138" s="30"/>
      <c r="V138" s="30"/>
      <c r="W138" s="30"/>
      <c r="X138" s="30"/>
      <c r="Y138" s="30"/>
      <c r="Z138" s="30"/>
      <c r="AA138" s="30"/>
      <c r="AB138" s="30"/>
      <c r="AC138" s="30"/>
      <c r="AD138" s="30"/>
      <c r="AE138" s="30"/>
      <c r="AR138" s="146" t="s">
        <v>178</v>
      </c>
      <c r="AT138" s="146" t="s">
        <v>175</v>
      </c>
      <c r="AU138" s="146" t="s">
        <v>79</v>
      </c>
      <c r="AY138" s="18" t="s">
        <v>173</v>
      </c>
      <c r="BE138" s="147">
        <f>IF(N138="základní",J138,0)</f>
        <v>0</v>
      </c>
      <c r="BF138" s="147">
        <f>IF(N138="snížená",J138,0)</f>
        <v>0</v>
      </c>
      <c r="BG138" s="147">
        <f>IF(N138="zákl. přenesená",J138,0)</f>
        <v>0</v>
      </c>
      <c r="BH138" s="147">
        <f>IF(N138="sníž. přenesená",J138,0)</f>
        <v>0</v>
      </c>
      <c r="BI138" s="147">
        <f>IF(N138="nulová",J138,0)</f>
        <v>0</v>
      </c>
      <c r="BJ138" s="18" t="s">
        <v>76</v>
      </c>
      <c r="BK138" s="147">
        <f>ROUND(I138*H138,2)</f>
        <v>0</v>
      </c>
      <c r="BL138" s="18" t="s">
        <v>178</v>
      </c>
      <c r="BM138" s="146" t="s">
        <v>1458</v>
      </c>
    </row>
    <row r="139" spans="1:65" s="2" customFormat="1" ht="165.75">
      <c r="A139" s="30"/>
      <c r="B139" s="31"/>
      <c r="C139" s="30"/>
      <c r="D139" s="148" t="s">
        <v>179</v>
      </c>
      <c r="E139" s="30"/>
      <c r="F139" s="149" t="s">
        <v>235</v>
      </c>
      <c r="G139" s="30"/>
      <c r="H139" s="30"/>
      <c r="I139" s="30"/>
      <c r="J139" s="30"/>
      <c r="K139" s="30"/>
      <c r="L139" s="31"/>
      <c r="M139" s="150"/>
      <c r="N139" s="151"/>
      <c r="O139" s="51"/>
      <c r="P139" s="51"/>
      <c r="Q139" s="51"/>
      <c r="R139" s="51"/>
      <c r="S139" s="51"/>
      <c r="T139" s="52"/>
      <c r="U139" s="30"/>
      <c r="V139" s="30"/>
      <c r="W139" s="30"/>
      <c r="X139" s="30"/>
      <c r="Y139" s="30"/>
      <c r="Z139" s="30"/>
      <c r="AA139" s="30"/>
      <c r="AB139" s="30"/>
      <c r="AC139" s="30"/>
      <c r="AD139" s="30"/>
      <c r="AE139" s="30"/>
      <c r="AT139" s="18" t="s">
        <v>179</v>
      </c>
      <c r="AU139" s="18" t="s">
        <v>79</v>
      </c>
    </row>
    <row r="140" spans="1:65" s="14" customFormat="1">
      <c r="B140" s="158"/>
      <c r="D140" s="148" t="s">
        <v>181</v>
      </c>
      <c r="E140" s="159" t="s">
        <v>3</v>
      </c>
      <c r="F140" s="160" t="s">
        <v>1459</v>
      </c>
      <c r="H140" s="161">
        <v>12.564</v>
      </c>
      <c r="L140" s="158"/>
      <c r="M140" s="162"/>
      <c r="N140" s="163"/>
      <c r="O140" s="163"/>
      <c r="P140" s="163"/>
      <c r="Q140" s="163"/>
      <c r="R140" s="163"/>
      <c r="S140" s="163"/>
      <c r="T140" s="164"/>
      <c r="AT140" s="159" t="s">
        <v>181</v>
      </c>
      <c r="AU140" s="159" t="s">
        <v>79</v>
      </c>
      <c r="AV140" s="14" t="s">
        <v>79</v>
      </c>
      <c r="AW140" s="14" t="s">
        <v>31</v>
      </c>
      <c r="AX140" s="14" t="s">
        <v>70</v>
      </c>
      <c r="AY140" s="159" t="s">
        <v>173</v>
      </c>
    </row>
    <row r="141" spans="1:65" s="15" customFormat="1">
      <c r="B141" s="165"/>
      <c r="D141" s="148" t="s">
        <v>181</v>
      </c>
      <c r="E141" s="166" t="s">
        <v>3</v>
      </c>
      <c r="F141" s="167" t="s">
        <v>188</v>
      </c>
      <c r="H141" s="168">
        <v>12.564</v>
      </c>
      <c r="L141" s="165"/>
      <c r="M141" s="169"/>
      <c r="N141" s="170"/>
      <c r="O141" s="170"/>
      <c r="P141" s="170"/>
      <c r="Q141" s="170"/>
      <c r="R141" s="170"/>
      <c r="S141" s="170"/>
      <c r="T141" s="171"/>
      <c r="AT141" s="166" t="s">
        <v>181</v>
      </c>
      <c r="AU141" s="166" t="s">
        <v>79</v>
      </c>
      <c r="AV141" s="15" t="s">
        <v>178</v>
      </c>
      <c r="AW141" s="15" t="s">
        <v>31</v>
      </c>
      <c r="AX141" s="15" t="s">
        <v>76</v>
      </c>
      <c r="AY141" s="166" t="s">
        <v>173</v>
      </c>
    </row>
    <row r="142" spans="1:65" s="2" customFormat="1" ht="33" customHeight="1">
      <c r="A142" s="30"/>
      <c r="B142" s="135"/>
      <c r="C142" s="136" t="s">
        <v>216</v>
      </c>
      <c r="D142" s="136" t="s">
        <v>175</v>
      </c>
      <c r="E142" s="137" t="s">
        <v>237</v>
      </c>
      <c r="F142" s="138" t="s">
        <v>238</v>
      </c>
      <c r="G142" s="139" t="s">
        <v>239</v>
      </c>
      <c r="H142" s="140">
        <v>23.872</v>
      </c>
      <c r="I142" s="141"/>
      <c r="J142" s="141">
        <f>ROUND(I142*H142,2)</f>
        <v>0</v>
      </c>
      <c r="K142" s="138" t="s">
        <v>177</v>
      </c>
      <c r="L142" s="31"/>
      <c r="M142" s="142" t="s">
        <v>3</v>
      </c>
      <c r="N142" s="143" t="s">
        <v>41</v>
      </c>
      <c r="O142" s="144">
        <v>0</v>
      </c>
      <c r="P142" s="144">
        <f>O142*H142</f>
        <v>0</v>
      </c>
      <c r="Q142" s="144">
        <v>0</v>
      </c>
      <c r="R142" s="144">
        <f>Q142*H142</f>
        <v>0</v>
      </c>
      <c r="S142" s="144">
        <v>0</v>
      </c>
      <c r="T142" s="145">
        <f>S142*H142</f>
        <v>0</v>
      </c>
      <c r="U142" s="30"/>
      <c r="V142" s="30"/>
      <c r="W142" s="30"/>
      <c r="X142" s="30"/>
      <c r="Y142" s="30"/>
      <c r="Z142" s="30"/>
      <c r="AA142" s="30"/>
      <c r="AB142" s="30"/>
      <c r="AC142" s="30"/>
      <c r="AD142" s="30"/>
      <c r="AE142" s="30"/>
      <c r="AR142" s="146" t="s">
        <v>178</v>
      </c>
      <c r="AT142" s="146" t="s">
        <v>175</v>
      </c>
      <c r="AU142" s="146" t="s">
        <v>79</v>
      </c>
      <c r="AY142" s="18" t="s">
        <v>173</v>
      </c>
      <c r="BE142" s="147">
        <f>IF(N142="základní",J142,0)</f>
        <v>0</v>
      </c>
      <c r="BF142" s="147">
        <f>IF(N142="snížená",J142,0)</f>
        <v>0</v>
      </c>
      <c r="BG142" s="147">
        <f>IF(N142="zákl. přenesená",J142,0)</f>
        <v>0</v>
      </c>
      <c r="BH142" s="147">
        <f>IF(N142="sníž. přenesená",J142,0)</f>
        <v>0</v>
      </c>
      <c r="BI142" s="147">
        <f>IF(N142="nulová",J142,0)</f>
        <v>0</v>
      </c>
      <c r="BJ142" s="18" t="s">
        <v>76</v>
      </c>
      <c r="BK142" s="147">
        <f>ROUND(I142*H142,2)</f>
        <v>0</v>
      </c>
      <c r="BL142" s="18" t="s">
        <v>178</v>
      </c>
      <c r="BM142" s="146" t="s">
        <v>1460</v>
      </c>
    </row>
    <row r="143" spans="1:65" s="2" customFormat="1" ht="58.5">
      <c r="A143" s="30"/>
      <c r="B143" s="31"/>
      <c r="C143" s="30"/>
      <c r="D143" s="148" t="s">
        <v>179</v>
      </c>
      <c r="E143" s="30"/>
      <c r="F143" s="149" t="s">
        <v>240</v>
      </c>
      <c r="G143" s="30"/>
      <c r="H143" s="30"/>
      <c r="I143" s="30"/>
      <c r="J143" s="30"/>
      <c r="K143" s="30"/>
      <c r="L143" s="31"/>
      <c r="M143" s="150"/>
      <c r="N143" s="151"/>
      <c r="O143" s="51"/>
      <c r="P143" s="51"/>
      <c r="Q143" s="51"/>
      <c r="R143" s="51"/>
      <c r="S143" s="51"/>
      <c r="T143" s="52"/>
      <c r="U143" s="30"/>
      <c r="V143" s="30"/>
      <c r="W143" s="30"/>
      <c r="X143" s="30"/>
      <c r="Y143" s="30"/>
      <c r="Z143" s="30"/>
      <c r="AA143" s="30"/>
      <c r="AB143" s="30"/>
      <c r="AC143" s="30"/>
      <c r="AD143" s="30"/>
      <c r="AE143" s="30"/>
      <c r="AT143" s="18" t="s">
        <v>179</v>
      </c>
      <c r="AU143" s="18" t="s">
        <v>79</v>
      </c>
    </row>
    <row r="144" spans="1:65" s="14" customFormat="1">
      <c r="B144" s="158"/>
      <c r="D144" s="148" t="s">
        <v>181</v>
      </c>
      <c r="E144" s="159" t="s">
        <v>3</v>
      </c>
      <c r="F144" s="160" t="s">
        <v>1461</v>
      </c>
      <c r="H144" s="161">
        <v>23.872</v>
      </c>
      <c r="L144" s="158"/>
      <c r="M144" s="162"/>
      <c r="N144" s="163"/>
      <c r="O144" s="163"/>
      <c r="P144" s="163"/>
      <c r="Q144" s="163"/>
      <c r="R144" s="163"/>
      <c r="S144" s="163"/>
      <c r="T144" s="164"/>
      <c r="AT144" s="159" t="s">
        <v>181</v>
      </c>
      <c r="AU144" s="159" t="s">
        <v>79</v>
      </c>
      <c r="AV144" s="14" t="s">
        <v>79</v>
      </c>
      <c r="AW144" s="14" t="s">
        <v>31</v>
      </c>
      <c r="AX144" s="14" t="s">
        <v>76</v>
      </c>
      <c r="AY144" s="159" t="s">
        <v>173</v>
      </c>
    </row>
    <row r="145" spans="1:65" s="2" customFormat="1" ht="33" customHeight="1">
      <c r="A145" s="30"/>
      <c r="B145" s="135"/>
      <c r="C145" s="136" t="s">
        <v>220</v>
      </c>
      <c r="D145" s="136" t="s">
        <v>175</v>
      </c>
      <c r="E145" s="137" t="s">
        <v>241</v>
      </c>
      <c r="F145" s="138" t="s">
        <v>242</v>
      </c>
      <c r="G145" s="139" t="s">
        <v>200</v>
      </c>
      <c r="H145" s="140">
        <v>70</v>
      </c>
      <c r="I145" s="141"/>
      <c r="J145" s="141">
        <f>ROUND(I145*H145,2)</f>
        <v>0</v>
      </c>
      <c r="K145" s="138" t="s">
        <v>177</v>
      </c>
      <c r="L145" s="31"/>
      <c r="M145" s="142" t="s">
        <v>3</v>
      </c>
      <c r="N145" s="143" t="s">
        <v>41</v>
      </c>
      <c r="O145" s="144">
        <v>0.32800000000000001</v>
      </c>
      <c r="P145" s="144">
        <f>O145*H145</f>
        <v>22.96</v>
      </c>
      <c r="Q145" s="144">
        <v>0</v>
      </c>
      <c r="R145" s="144">
        <f>Q145*H145</f>
        <v>0</v>
      </c>
      <c r="S145" s="144">
        <v>0</v>
      </c>
      <c r="T145" s="145">
        <f>S145*H145</f>
        <v>0</v>
      </c>
      <c r="U145" s="30"/>
      <c r="V145" s="30"/>
      <c r="W145" s="30"/>
      <c r="X145" s="30"/>
      <c r="Y145" s="30"/>
      <c r="Z145" s="30"/>
      <c r="AA145" s="30"/>
      <c r="AB145" s="30"/>
      <c r="AC145" s="30"/>
      <c r="AD145" s="30"/>
      <c r="AE145" s="30"/>
      <c r="AR145" s="146" t="s">
        <v>178</v>
      </c>
      <c r="AT145" s="146" t="s">
        <v>175</v>
      </c>
      <c r="AU145" s="146" t="s">
        <v>79</v>
      </c>
      <c r="AY145" s="18" t="s">
        <v>173</v>
      </c>
      <c r="BE145" s="147">
        <f>IF(N145="základní",J145,0)</f>
        <v>0</v>
      </c>
      <c r="BF145" s="147">
        <f>IF(N145="snížená",J145,0)</f>
        <v>0</v>
      </c>
      <c r="BG145" s="147">
        <f>IF(N145="zákl. přenesená",J145,0)</f>
        <v>0</v>
      </c>
      <c r="BH145" s="147">
        <f>IF(N145="sníž. přenesená",J145,0)</f>
        <v>0</v>
      </c>
      <c r="BI145" s="147">
        <f>IF(N145="nulová",J145,0)</f>
        <v>0</v>
      </c>
      <c r="BJ145" s="18" t="s">
        <v>76</v>
      </c>
      <c r="BK145" s="147">
        <f>ROUND(I145*H145,2)</f>
        <v>0</v>
      </c>
      <c r="BL145" s="18" t="s">
        <v>178</v>
      </c>
      <c r="BM145" s="146" t="s">
        <v>1462</v>
      </c>
    </row>
    <row r="146" spans="1:65" s="2" customFormat="1" ht="234">
      <c r="A146" s="30"/>
      <c r="B146" s="31"/>
      <c r="C146" s="30"/>
      <c r="D146" s="148" t="s">
        <v>179</v>
      </c>
      <c r="E146" s="30"/>
      <c r="F146" s="149" t="s">
        <v>243</v>
      </c>
      <c r="G146" s="30"/>
      <c r="H146" s="30"/>
      <c r="I146" s="30"/>
      <c r="J146" s="30"/>
      <c r="K146" s="30"/>
      <c r="L146" s="31"/>
      <c r="M146" s="150"/>
      <c r="N146" s="151"/>
      <c r="O146" s="51"/>
      <c r="P146" s="51"/>
      <c r="Q146" s="51"/>
      <c r="R146" s="51"/>
      <c r="S146" s="51"/>
      <c r="T146" s="52"/>
      <c r="U146" s="30"/>
      <c r="V146" s="30"/>
      <c r="W146" s="30"/>
      <c r="X146" s="30"/>
      <c r="Y146" s="30"/>
      <c r="Z146" s="30"/>
      <c r="AA146" s="30"/>
      <c r="AB146" s="30"/>
      <c r="AC146" s="30"/>
      <c r="AD146" s="30"/>
      <c r="AE146" s="30"/>
      <c r="AT146" s="18" t="s">
        <v>179</v>
      </c>
      <c r="AU146" s="18" t="s">
        <v>79</v>
      </c>
    </row>
    <row r="147" spans="1:65" s="13" customFormat="1">
      <c r="B147" s="152"/>
      <c r="D147" s="148" t="s">
        <v>181</v>
      </c>
      <c r="E147" s="153" t="s">
        <v>3</v>
      </c>
      <c r="F147" s="154" t="s">
        <v>244</v>
      </c>
      <c r="H147" s="153" t="s">
        <v>3</v>
      </c>
      <c r="L147" s="152"/>
      <c r="M147" s="155"/>
      <c r="N147" s="156"/>
      <c r="O147" s="156"/>
      <c r="P147" s="156"/>
      <c r="Q147" s="156"/>
      <c r="R147" s="156"/>
      <c r="S147" s="156"/>
      <c r="T147" s="157"/>
      <c r="AT147" s="153" t="s">
        <v>181</v>
      </c>
      <c r="AU147" s="153" t="s">
        <v>79</v>
      </c>
      <c r="AV147" s="13" t="s">
        <v>76</v>
      </c>
      <c r="AW147" s="13" t="s">
        <v>31</v>
      </c>
      <c r="AX147" s="13" t="s">
        <v>70</v>
      </c>
      <c r="AY147" s="153" t="s">
        <v>173</v>
      </c>
    </row>
    <row r="148" spans="1:65" s="14" customFormat="1">
      <c r="B148" s="158"/>
      <c r="D148" s="148" t="s">
        <v>181</v>
      </c>
      <c r="E148" s="159" t="s">
        <v>3</v>
      </c>
      <c r="F148" s="160" t="s">
        <v>1463</v>
      </c>
      <c r="H148" s="161">
        <v>70</v>
      </c>
      <c r="L148" s="158"/>
      <c r="M148" s="162"/>
      <c r="N148" s="163"/>
      <c r="O148" s="163"/>
      <c r="P148" s="163"/>
      <c r="Q148" s="163"/>
      <c r="R148" s="163"/>
      <c r="S148" s="163"/>
      <c r="T148" s="164"/>
      <c r="AT148" s="159" t="s">
        <v>181</v>
      </c>
      <c r="AU148" s="159" t="s">
        <v>79</v>
      </c>
      <c r="AV148" s="14" t="s">
        <v>79</v>
      </c>
      <c r="AW148" s="14" t="s">
        <v>31</v>
      </c>
      <c r="AX148" s="14" t="s">
        <v>70</v>
      </c>
      <c r="AY148" s="159" t="s">
        <v>173</v>
      </c>
    </row>
    <row r="149" spans="1:65" s="15" customFormat="1">
      <c r="B149" s="165"/>
      <c r="D149" s="148" t="s">
        <v>181</v>
      </c>
      <c r="E149" s="166" t="s">
        <v>3</v>
      </c>
      <c r="F149" s="167" t="s">
        <v>188</v>
      </c>
      <c r="H149" s="168">
        <v>70</v>
      </c>
      <c r="L149" s="165"/>
      <c r="M149" s="169"/>
      <c r="N149" s="170"/>
      <c r="O149" s="170"/>
      <c r="P149" s="170"/>
      <c r="Q149" s="170"/>
      <c r="R149" s="170"/>
      <c r="S149" s="170"/>
      <c r="T149" s="171"/>
      <c r="AT149" s="166" t="s">
        <v>181</v>
      </c>
      <c r="AU149" s="166" t="s">
        <v>79</v>
      </c>
      <c r="AV149" s="15" t="s">
        <v>178</v>
      </c>
      <c r="AW149" s="15" t="s">
        <v>31</v>
      </c>
      <c r="AX149" s="15" t="s">
        <v>76</v>
      </c>
      <c r="AY149" s="166" t="s">
        <v>173</v>
      </c>
    </row>
    <row r="150" spans="1:65" s="2" customFormat="1" ht="33" customHeight="1">
      <c r="A150" s="30"/>
      <c r="B150" s="135"/>
      <c r="C150" s="136" t="s">
        <v>224</v>
      </c>
      <c r="D150" s="136" t="s">
        <v>175</v>
      </c>
      <c r="E150" s="137" t="s">
        <v>253</v>
      </c>
      <c r="F150" s="138" t="s">
        <v>254</v>
      </c>
      <c r="G150" s="139" t="s">
        <v>176</v>
      </c>
      <c r="H150" s="140">
        <v>40</v>
      </c>
      <c r="I150" s="141"/>
      <c r="J150" s="141">
        <f>ROUND(I150*H150,2)</f>
        <v>0</v>
      </c>
      <c r="K150" s="138" t="s">
        <v>177</v>
      </c>
      <c r="L150" s="31"/>
      <c r="M150" s="142" t="s">
        <v>3</v>
      </c>
      <c r="N150" s="143" t="s">
        <v>41</v>
      </c>
      <c r="O150" s="144">
        <v>0.114</v>
      </c>
      <c r="P150" s="144">
        <f>O150*H150</f>
        <v>4.5600000000000005</v>
      </c>
      <c r="Q150" s="144">
        <v>0</v>
      </c>
      <c r="R150" s="144">
        <f>Q150*H150</f>
        <v>0</v>
      </c>
      <c r="S150" s="144">
        <v>0</v>
      </c>
      <c r="T150" s="145">
        <f>S150*H150</f>
        <v>0</v>
      </c>
      <c r="U150" s="30"/>
      <c r="V150" s="30"/>
      <c r="W150" s="30"/>
      <c r="X150" s="30"/>
      <c r="Y150" s="30"/>
      <c r="Z150" s="30"/>
      <c r="AA150" s="30"/>
      <c r="AB150" s="30"/>
      <c r="AC150" s="30"/>
      <c r="AD150" s="30"/>
      <c r="AE150" s="30"/>
      <c r="AR150" s="146" t="s">
        <v>178</v>
      </c>
      <c r="AT150" s="146" t="s">
        <v>175</v>
      </c>
      <c r="AU150" s="146" t="s">
        <v>79</v>
      </c>
      <c r="AY150" s="18" t="s">
        <v>173</v>
      </c>
      <c r="BE150" s="147">
        <f>IF(N150="základní",J150,0)</f>
        <v>0</v>
      </c>
      <c r="BF150" s="147">
        <f>IF(N150="snížená",J150,0)</f>
        <v>0</v>
      </c>
      <c r="BG150" s="147">
        <f>IF(N150="zákl. přenesená",J150,0)</f>
        <v>0</v>
      </c>
      <c r="BH150" s="147">
        <f>IF(N150="sníž. přenesená",J150,0)</f>
        <v>0</v>
      </c>
      <c r="BI150" s="147">
        <f>IF(N150="nulová",J150,0)</f>
        <v>0</v>
      </c>
      <c r="BJ150" s="18" t="s">
        <v>76</v>
      </c>
      <c r="BK150" s="147">
        <f>ROUND(I150*H150,2)</f>
        <v>0</v>
      </c>
      <c r="BL150" s="18" t="s">
        <v>178</v>
      </c>
      <c r="BM150" s="146" t="s">
        <v>1464</v>
      </c>
    </row>
    <row r="151" spans="1:65" s="2" customFormat="1" ht="68.25">
      <c r="A151" s="30"/>
      <c r="B151" s="31"/>
      <c r="C151" s="30"/>
      <c r="D151" s="148" t="s">
        <v>179</v>
      </c>
      <c r="E151" s="30"/>
      <c r="F151" s="149" t="s">
        <v>255</v>
      </c>
      <c r="G151" s="30"/>
      <c r="H151" s="30"/>
      <c r="I151" s="30"/>
      <c r="J151" s="30"/>
      <c r="K151" s="30"/>
      <c r="L151" s="31"/>
      <c r="M151" s="150"/>
      <c r="N151" s="151"/>
      <c r="O151" s="51"/>
      <c r="P151" s="51"/>
      <c r="Q151" s="51"/>
      <c r="R151" s="51"/>
      <c r="S151" s="51"/>
      <c r="T151" s="52"/>
      <c r="U151" s="30"/>
      <c r="V151" s="30"/>
      <c r="W151" s="30"/>
      <c r="X151" s="30"/>
      <c r="Y151" s="30"/>
      <c r="Z151" s="30"/>
      <c r="AA151" s="30"/>
      <c r="AB151" s="30"/>
      <c r="AC151" s="30"/>
      <c r="AD151" s="30"/>
      <c r="AE151" s="30"/>
      <c r="AT151" s="18" t="s">
        <v>179</v>
      </c>
      <c r="AU151" s="18" t="s">
        <v>79</v>
      </c>
    </row>
    <row r="152" spans="1:65" s="14" customFormat="1">
      <c r="B152" s="158"/>
      <c r="D152" s="148" t="s">
        <v>181</v>
      </c>
      <c r="E152" s="159" t="s">
        <v>3</v>
      </c>
      <c r="F152" s="160" t="s">
        <v>187</v>
      </c>
      <c r="H152" s="161">
        <v>40</v>
      </c>
      <c r="L152" s="158"/>
      <c r="M152" s="162"/>
      <c r="N152" s="163"/>
      <c r="O152" s="163"/>
      <c r="P152" s="163"/>
      <c r="Q152" s="163"/>
      <c r="R152" s="163"/>
      <c r="S152" s="163"/>
      <c r="T152" s="164"/>
      <c r="AT152" s="159" t="s">
        <v>181</v>
      </c>
      <c r="AU152" s="159" t="s">
        <v>79</v>
      </c>
      <c r="AV152" s="14" t="s">
        <v>79</v>
      </c>
      <c r="AW152" s="14" t="s">
        <v>31</v>
      </c>
      <c r="AX152" s="14" t="s">
        <v>76</v>
      </c>
      <c r="AY152" s="159" t="s">
        <v>173</v>
      </c>
    </row>
    <row r="153" spans="1:65" s="2" customFormat="1" ht="16.5" customHeight="1">
      <c r="A153" s="30"/>
      <c r="B153" s="135"/>
      <c r="C153" s="172" t="s">
        <v>227</v>
      </c>
      <c r="D153" s="172" t="s">
        <v>246</v>
      </c>
      <c r="E153" s="173" t="s">
        <v>256</v>
      </c>
      <c r="F153" s="174" t="s">
        <v>257</v>
      </c>
      <c r="G153" s="175" t="s">
        <v>239</v>
      </c>
      <c r="H153" s="176">
        <v>11.2</v>
      </c>
      <c r="I153" s="177"/>
      <c r="J153" s="177">
        <f>ROUND(I153*H153,2)</f>
        <v>0</v>
      </c>
      <c r="K153" s="174" t="s">
        <v>177</v>
      </c>
      <c r="L153" s="178"/>
      <c r="M153" s="179" t="s">
        <v>3</v>
      </c>
      <c r="N153" s="180" t="s">
        <v>41</v>
      </c>
      <c r="O153" s="144">
        <v>0</v>
      </c>
      <c r="P153" s="144">
        <f>O153*H153</f>
        <v>0</v>
      </c>
      <c r="Q153" s="144">
        <v>1</v>
      </c>
      <c r="R153" s="144">
        <f>Q153*H153</f>
        <v>11.2</v>
      </c>
      <c r="S153" s="144">
        <v>0</v>
      </c>
      <c r="T153" s="145">
        <f>S153*H153</f>
        <v>0</v>
      </c>
      <c r="U153" s="30"/>
      <c r="V153" s="30"/>
      <c r="W153" s="30"/>
      <c r="X153" s="30"/>
      <c r="Y153" s="30"/>
      <c r="Z153" s="30"/>
      <c r="AA153" s="30"/>
      <c r="AB153" s="30"/>
      <c r="AC153" s="30"/>
      <c r="AD153" s="30"/>
      <c r="AE153" s="30"/>
      <c r="AR153" s="146" t="s">
        <v>211</v>
      </c>
      <c r="AT153" s="146" t="s">
        <v>246</v>
      </c>
      <c r="AU153" s="146" t="s">
        <v>79</v>
      </c>
      <c r="AY153" s="18" t="s">
        <v>173</v>
      </c>
      <c r="BE153" s="147">
        <f>IF(N153="základní",J153,0)</f>
        <v>0</v>
      </c>
      <c r="BF153" s="147">
        <f>IF(N153="snížená",J153,0)</f>
        <v>0</v>
      </c>
      <c r="BG153" s="147">
        <f>IF(N153="zákl. přenesená",J153,0)</f>
        <v>0</v>
      </c>
      <c r="BH153" s="147">
        <f>IF(N153="sníž. přenesená",J153,0)</f>
        <v>0</v>
      </c>
      <c r="BI153" s="147">
        <f>IF(N153="nulová",J153,0)</f>
        <v>0</v>
      </c>
      <c r="BJ153" s="18" t="s">
        <v>76</v>
      </c>
      <c r="BK153" s="147">
        <f>ROUND(I153*H153,2)</f>
        <v>0</v>
      </c>
      <c r="BL153" s="18" t="s">
        <v>178</v>
      </c>
      <c r="BM153" s="146" t="s">
        <v>1465</v>
      </c>
    </row>
    <row r="154" spans="1:65" s="14" customFormat="1" ht="22.5">
      <c r="B154" s="158"/>
      <c r="D154" s="148" t="s">
        <v>181</v>
      </c>
      <c r="E154" s="159" t="s">
        <v>3</v>
      </c>
      <c r="F154" s="160" t="s">
        <v>258</v>
      </c>
      <c r="H154" s="161">
        <v>11.2</v>
      </c>
      <c r="L154" s="158"/>
      <c r="M154" s="162"/>
      <c r="N154" s="163"/>
      <c r="O154" s="163"/>
      <c r="P154" s="163"/>
      <c r="Q154" s="163"/>
      <c r="R154" s="163"/>
      <c r="S154" s="163"/>
      <c r="T154" s="164"/>
      <c r="AT154" s="159" t="s">
        <v>181</v>
      </c>
      <c r="AU154" s="159" t="s">
        <v>79</v>
      </c>
      <c r="AV154" s="14" t="s">
        <v>79</v>
      </c>
      <c r="AW154" s="14" t="s">
        <v>31</v>
      </c>
      <c r="AX154" s="14" t="s">
        <v>76</v>
      </c>
      <c r="AY154" s="159" t="s">
        <v>173</v>
      </c>
    </row>
    <row r="155" spans="1:65" s="2" customFormat="1" ht="16.5" customHeight="1">
      <c r="A155" s="30"/>
      <c r="B155" s="135"/>
      <c r="C155" s="136" t="s">
        <v>232</v>
      </c>
      <c r="D155" s="136" t="s">
        <v>175</v>
      </c>
      <c r="E155" s="137" t="s">
        <v>260</v>
      </c>
      <c r="F155" s="138" t="s">
        <v>261</v>
      </c>
      <c r="G155" s="139" t="s">
        <v>176</v>
      </c>
      <c r="H155" s="140">
        <v>40</v>
      </c>
      <c r="I155" s="141"/>
      <c r="J155" s="141">
        <f>ROUND(I155*H155,2)</f>
        <v>0</v>
      </c>
      <c r="K155" s="138" t="s">
        <v>177</v>
      </c>
      <c r="L155" s="31"/>
      <c r="M155" s="142" t="s">
        <v>3</v>
      </c>
      <c r="N155" s="143" t="s">
        <v>41</v>
      </c>
      <c r="O155" s="144">
        <v>1.2E-2</v>
      </c>
      <c r="P155" s="144">
        <f>O155*H155</f>
        <v>0.48</v>
      </c>
      <c r="Q155" s="144">
        <v>1.2727000000000001E-3</v>
      </c>
      <c r="R155" s="144">
        <f>Q155*H155</f>
        <v>5.0908000000000002E-2</v>
      </c>
      <c r="S155" s="144">
        <v>0</v>
      </c>
      <c r="T155" s="145">
        <f>S155*H155</f>
        <v>0</v>
      </c>
      <c r="U155" s="30"/>
      <c r="V155" s="30"/>
      <c r="W155" s="30"/>
      <c r="X155" s="30"/>
      <c r="Y155" s="30"/>
      <c r="Z155" s="30"/>
      <c r="AA155" s="30"/>
      <c r="AB155" s="30"/>
      <c r="AC155" s="30"/>
      <c r="AD155" s="30"/>
      <c r="AE155" s="30"/>
      <c r="AR155" s="146" t="s">
        <v>178</v>
      </c>
      <c r="AT155" s="146" t="s">
        <v>175</v>
      </c>
      <c r="AU155" s="146" t="s">
        <v>79</v>
      </c>
      <c r="AY155" s="18" t="s">
        <v>173</v>
      </c>
      <c r="BE155" s="147">
        <f>IF(N155="základní",J155,0)</f>
        <v>0</v>
      </c>
      <c r="BF155" s="147">
        <f>IF(N155="snížená",J155,0)</f>
        <v>0</v>
      </c>
      <c r="BG155" s="147">
        <f>IF(N155="zákl. přenesená",J155,0)</f>
        <v>0</v>
      </c>
      <c r="BH155" s="147">
        <f>IF(N155="sníž. přenesená",J155,0)</f>
        <v>0</v>
      </c>
      <c r="BI155" s="147">
        <f>IF(N155="nulová",J155,0)</f>
        <v>0</v>
      </c>
      <c r="BJ155" s="18" t="s">
        <v>76</v>
      </c>
      <c r="BK155" s="147">
        <f>ROUND(I155*H155,2)</f>
        <v>0</v>
      </c>
      <c r="BL155" s="18" t="s">
        <v>178</v>
      </c>
      <c r="BM155" s="146" t="s">
        <v>1466</v>
      </c>
    </row>
    <row r="156" spans="1:65" s="2" customFormat="1" ht="97.5">
      <c r="A156" s="30"/>
      <c r="B156" s="31"/>
      <c r="C156" s="30"/>
      <c r="D156" s="148" t="s">
        <v>179</v>
      </c>
      <c r="E156" s="30"/>
      <c r="F156" s="149" t="s">
        <v>262</v>
      </c>
      <c r="G156" s="30"/>
      <c r="H156" s="30"/>
      <c r="I156" s="30"/>
      <c r="J156" s="30"/>
      <c r="K156" s="30"/>
      <c r="L156" s="31"/>
      <c r="M156" s="150"/>
      <c r="N156" s="151"/>
      <c r="O156" s="51"/>
      <c r="P156" s="51"/>
      <c r="Q156" s="51"/>
      <c r="R156" s="51"/>
      <c r="S156" s="51"/>
      <c r="T156" s="52"/>
      <c r="U156" s="30"/>
      <c r="V156" s="30"/>
      <c r="W156" s="30"/>
      <c r="X156" s="30"/>
      <c r="Y156" s="30"/>
      <c r="Z156" s="30"/>
      <c r="AA156" s="30"/>
      <c r="AB156" s="30"/>
      <c r="AC156" s="30"/>
      <c r="AD156" s="30"/>
      <c r="AE156" s="30"/>
      <c r="AT156" s="18" t="s">
        <v>179</v>
      </c>
      <c r="AU156" s="18" t="s">
        <v>79</v>
      </c>
    </row>
    <row r="157" spans="1:65" s="14" customFormat="1">
      <c r="B157" s="158"/>
      <c r="D157" s="148" t="s">
        <v>181</v>
      </c>
      <c r="E157" s="159" t="s">
        <v>3</v>
      </c>
      <c r="F157" s="160" t="s">
        <v>1259</v>
      </c>
      <c r="H157" s="161">
        <v>40</v>
      </c>
      <c r="L157" s="158"/>
      <c r="M157" s="162"/>
      <c r="N157" s="163"/>
      <c r="O157" s="163"/>
      <c r="P157" s="163"/>
      <c r="Q157" s="163"/>
      <c r="R157" s="163"/>
      <c r="S157" s="163"/>
      <c r="T157" s="164"/>
      <c r="AT157" s="159" t="s">
        <v>181</v>
      </c>
      <c r="AU157" s="159" t="s">
        <v>79</v>
      </c>
      <c r="AV157" s="14" t="s">
        <v>79</v>
      </c>
      <c r="AW157" s="14" t="s">
        <v>31</v>
      </c>
      <c r="AX157" s="14" t="s">
        <v>76</v>
      </c>
      <c r="AY157" s="159" t="s">
        <v>173</v>
      </c>
    </row>
    <row r="158" spans="1:65" s="2" customFormat="1" ht="16.5" customHeight="1">
      <c r="A158" s="30"/>
      <c r="B158" s="135"/>
      <c r="C158" s="172" t="s">
        <v>236</v>
      </c>
      <c r="D158" s="172" t="s">
        <v>246</v>
      </c>
      <c r="E158" s="173" t="s">
        <v>265</v>
      </c>
      <c r="F158" s="174" t="s">
        <v>266</v>
      </c>
      <c r="G158" s="175" t="s">
        <v>267</v>
      </c>
      <c r="H158" s="176">
        <v>1</v>
      </c>
      <c r="I158" s="177"/>
      <c r="J158" s="177">
        <f>ROUND(I158*H158,2)</f>
        <v>0</v>
      </c>
      <c r="K158" s="174" t="s">
        <v>177</v>
      </c>
      <c r="L158" s="178"/>
      <c r="M158" s="179" t="s">
        <v>3</v>
      </c>
      <c r="N158" s="180" t="s">
        <v>41</v>
      </c>
      <c r="O158" s="144">
        <v>0</v>
      </c>
      <c r="P158" s="144">
        <f>O158*H158</f>
        <v>0</v>
      </c>
      <c r="Q158" s="144">
        <v>1E-3</v>
      </c>
      <c r="R158" s="144">
        <f>Q158*H158</f>
        <v>1E-3</v>
      </c>
      <c r="S158" s="144">
        <v>0</v>
      </c>
      <c r="T158" s="145">
        <f>S158*H158</f>
        <v>0</v>
      </c>
      <c r="U158" s="30"/>
      <c r="V158" s="30"/>
      <c r="W158" s="30"/>
      <c r="X158" s="30"/>
      <c r="Y158" s="30"/>
      <c r="Z158" s="30"/>
      <c r="AA158" s="30"/>
      <c r="AB158" s="30"/>
      <c r="AC158" s="30"/>
      <c r="AD158" s="30"/>
      <c r="AE158" s="30"/>
      <c r="AR158" s="146" t="s">
        <v>211</v>
      </c>
      <c r="AT158" s="146" t="s">
        <v>246</v>
      </c>
      <c r="AU158" s="146" t="s">
        <v>79</v>
      </c>
      <c r="AY158" s="18" t="s">
        <v>173</v>
      </c>
      <c r="BE158" s="147">
        <f>IF(N158="základní",J158,0)</f>
        <v>0</v>
      </c>
      <c r="BF158" s="147">
        <f>IF(N158="snížená",J158,0)</f>
        <v>0</v>
      </c>
      <c r="BG158" s="147">
        <f>IF(N158="zákl. přenesená",J158,0)</f>
        <v>0</v>
      </c>
      <c r="BH158" s="147">
        <f>IF(N158="sníž. přenesená",J158,0)</f>
        <v>0</v>
      </c>
      <c r="BI158" s="147">
        <f>IF(N158="nulová",J158,0)</f>
        <v>0</v>
      </c>
      <c r="BJ158" s="18" t="s">
        <v>76</v>
      </c>
      <c r="BK158" s="147">
        <f>ROUND(I158*H158,2)</f>
        <v>0</v>
      </c>
      <c r="BL158" s="18" t="s">
        <v>178</v>
      </c>
      <c r="BM158" s="146" t="s">
        <v>1467</v>
      </c>
    </row>
    <row r="159" spans="1:65" s="14" customFormat="1">
      <c r="B159" s="158"/>
      <c r="D159" s="148" t="s">
        <v>181</v>
      </c>
      <c r="F159" s="160" t="s">
        <v>268</v>
      </c>
      <c r="H159" s="161">
        <v>1</v>
      </c>
      <c r="L159" s="158"/>
      <c r="M159" s="162"/>
      <c r="N159" s="163"/>
      <c r="O159" s="163"/>
      <c r="P159" s="163"/>
      <c r="Q159" s="163"/>
      <c r="R159" s="163"/>
      <c r="S159" s="163"/>
      <c r="T159" s="164"/>
      <c r="AT159" s="159" t="s">
        <v>181</v>
      </c>
      <c r="AU159" s="159" t="s">
        <v>79</v>
      </c>
      <c r="AV159" s="14" t="s">
        <v>79</v>
      </c>
      <c r="AW159" s="14" t="s">
        <v>4</v>
      </c>
      <c r="AX159" s="14" t="s">
        <v>76</v>
      </c>
      <c r="AY159" s="159" t="s">
        <v>173</v>
      </c>
    </row>
    <row r="160" spans="1:65" s="12" customFormat="1" ht="22.9" customHeight="1">
      <c r="B160" s="123"/>
      <c r="D160" s="124" t="s">
        <v>69</v>
      </c>
      <c r="E160" s="133" t="s">
        <v>79</v>
      </c>
      <c r="F160" s="133" t="s">
        <v>269</v>
      </c>
      <c r="J160" s="134">
        <f>BK160</f>
        <v>0</v>
      </c>
      <c r="L160" s="123"/>
      <c r="M160" s="127"/>
      <c r="N160" s="128"/>
      <c r="O160" s="128"/>
      <c r="P160" s="129">
        <f>SUM(P161:P189)</f>
        <v>13.610916000000003</v>
      </c>
      <c r="Q160" s="128"/>
      <c r="R160" s="129">
        <f>SUM(R161:R189)</f>
        <v>0.16928534919999999</v>
      </c>
      <c r="S160" s="128"/>
      <c r="T160" s="130">
        <f>SUM(T161:T189)</f>
        <v>0</v>
      </c>
      <c r="AR160" s="124" t="s">
        <v>76</v>
      </c>
      <c r="AT160" s="131" t="s">
        <v>69</v>
      </c>
      <c r="AU160" s="131" t="s">
        <v>76</v>
      </c>
      <c r="AY160" s="124" t="s">
        <v>173</v>
      </c>
      <c r="BK160" s="132">
        <f>SUM(BK161:BK189)</f>
        <v>0</v>
      </c>
    </row>
    <row r="161" spans="1:65" s="2" customFormat="1" ht="21.75" customHeight="1">
      <c r="A161" s="30"/>
      <c r="B161" s="135"/>
      <c r="C161" s="136" t="s">
        <v>9</v>
      </c>
      <c r="D161" s="136" t="s">
        <v>175</v>
      </c>
      <c r="E161" s="137" t="s">
        <v>618</v>
      </c>
      <c r="F161" s="138" t="s">
        <v>619</v>
      </c>
      <c r="G161" s="139" t="s">
        <v>200</v>
      </c>
      <c r="H161" s="140">
        <v>4.5819999999999999</v>
      </c>
      <c r="I161" s="141"/>
      <c r="J161" s="141">
        <f>ROUND(I161*H161,2)</f>
        <v>0</v>
      </c>
      <c r="K161" s="138" t="s">
        <v>177</v>
      </c>
      <c r="L161" s="31"/>
      <c r="M161" s="142" t="s">
        <v>3</v>
      </c>
      <c r="N161" s="143" t="s">
        <v>41</v>
      </c>
      <c r="O161" s="144">
        <v>0.81</v>
      </c>
      <c r="P161" s="144">
        <f>O161*H161</f>
        <v>3.7114199999999999</v>
      </c>
      <c r="Q161" s="144">
        <v>0</v>
      </c>
      <c r="R161" s="144">
        <f>Q161*H161</f>
        <v>0</v>
      </c>
      <c r="S161" s="144">
        <v>0</v>
      </c>
      <c r="T161" s="145">
        <f>S161*H161</f>
        <v>0</v>
      </c>
      <c r="U161" s="30"/>
      <c r="V161" s="30"/>
      <c r="W161" s="30"/>
      <c r="X161" s="30"/>
      <c r="Y161" s="30"/>
      <c r="Z161" s="30"/>
      <c r="AA161" s="30"/>
      <c r="AB161" s="30"/>
      <c r="AC161" s="30"/>
      <c r="AD161" s="30"/>
      <c r="AE161" s="30"/>
      <c r="AR161" s="146" t="s">
        <v>178</v>
      </c>
      <c r="AT161" s="146" t="s">
        <v>175</v>
      </c>
      <c r="AU161" s="146" t="s">
        <v>79</v>
      </c>
      <c r="AY161" s="18" t="s">
        <v>173</v>
      </c>
      <c r="BE161" s="147">
        <f>IF(N161="základní",J161,0)</f>
        <v>0</v>
      </c>
      <c r="BF161" s="147">
        <f>IF(N161="snížená",J161,0)</f>
        <v>0</v>
      </c>
      <c r="BG161" s="147">
        <f>IF(N161="zákl. přenesená",J161,0)</f>
        <v>0</v>
      </c>
      <c r="BH161" s="147">
        <f>IF(N161="sníž. přenesená",J161,0)</f>
        <v>0</v>
      </c>
      <c r="BI161" s="147">
        <f>IF(N161="nulová",J161,0)</f>
        <v>0</v>
      </c>
      <c r="BJ161" s="18" t="s">
        <v>76</v>
      </c>
      <c r="BK161" s="147">
        <f>ROUND(I161*H161,2)</f>
        <v>0</v>
      </c>
      <c r="BL161" s="18" t="s">
        <v>178</v>
      </c>
      <c r="BM161" s="146" t="s">
        <v>1468</v>
      </c>
    </row>
    <row r="162" spans="1:65" s="2" customFormat="1" ht="126.75">
      <c r="A162" s="30"/>
      <c r="B162" s="31"/>
      <c r="C162" s="30"/>
      <c r="D162" s="148" t="s">
        <v>179</v>
      </c>
      <c r="E162" s="30"/>
      <c r="F162" s="149" t="s">
        <v>621</v>
      </c>
      <c r="G162" s="30"/>
      <c r="H162" s="30"/>
      <c r="I162" s="30"/>
      <c r="J162" s="30"/>
      <c r="K162" s="30"/>
      <c r="L162" s="31"/>
      <c r="M162" s="150"/>
      <c r="N162" s="151"/>
      <c r="O162" s="51"/>
      <c r="P162" s="51"/>
      <c r="Q162" s="51"/>
      <c r="R162" s="51"/>
      <c r="S162" s="51"/>
      <c r="T162" s="52"/>
      <c r="U162" s="30"/>
      <c r="V162" s="30"/>
      <c r="W162" s="30"/>
      <c r="X162" s="30"/>
      <c r="Y162" s="30"/>
      <c r="Z162" s="30"/>
      <c r="AA162" s="30"/>
      <c r="AB162" s="30"/>
      <c r="AC162" s="30"/>
      <c r="AD162" s="30"/>
      <c r="AE162" s="30"/>
      <c r="AT162" s="18" t="s">
        <v>179</v>
      </c>
      <c r="AU162" s="18" t="s">
        <v>79</v>
      </c>
    </row>
    <row r="163" spans="1:65" s="13" customFormat="1">
      <c r="B163" s="152"/>
      <c r="D163" s="148" t="s">
        <v>181</v>
      </c>
      <c r="E163" s="153" t="s">
        <v>3</v>
      </c>
      <c r="F163" s="154" t="s">
        <v>244</v>
      </c>
      <c r="H163" s="153" t="s">
        <v>3</v>
      </c>
      <c r="L163" s="152"/>
      <c r="M163" s="155"/>
      <c r="N163" s="156"/>
      <c r="O163" s="156"/>
      <c r="P163" s="156"/>
      <c r="Q163" s="156"/>
      <c r="R163" s="156"/>
      <c r="S163" s="156"/>
      <c r="T163" s="157"/>
      <c r="AT163" s="153" t="s">
        <v>181</v>
      </c>
      <c r="AU163" s="153" t="s">
        <v>79</v>
      </c>
      <c r="AV163" s="13" t="s">
        <v>76</v>
      </c>
      <c r="AW163" s="13" t="s">
        <v>31</v>
      </c>
      <c r="AX163" s="13" t="s">
        <v>70</v>
      </c>
      <c r="AY163" s="153" t="s">
        <v>173</v>
      </c>
    </row>
    <row r="164" spans="1:65" s="14" customFormat="1">
      <c r="B164" s="158"/>
      <c r="D164" s="148" t="s">
        <v>181</v>
      </c>
      <c r="E164" s="159" t="s">
        <v>3</v>
      </c>
      <c r="F164" s="160" t="s">
        <v>1469</v>
      </c>
      <c r="H164" s="161">
        <v>3.79</v>
      </c>
      <c r="L164" s="158"/>
      <c r="M164" s="162"/>
      <c r="N164" s="163"/>
      <c r="O164" s="163"/>
      <c r="P164" s="163"/>
      <c r="Q164" s="163"/>
      <c r="R164" s="163"/>
      <c r="S164" s="163"/>
      <c r="T164" s="164"/>
      <c r="AT164" s="159" t="s">
        <v>181</v>
      </c>
      <c r="AU164" s="159" t="s">
        <v>79</v>
      </c>
      <c r="AV164" s="14" t="s">
        <v>79</v>
      </c>
      <c r="AW164" s="14" t="s">
        <v>31</v>
      </c>
      <c r="AX164" s="14" t="s">
        <v>70</v>
      </c>
      <c r="AY164" s="159" t="s">
        <v>173</v>
      </c>
    </row>
    <row r="165" spans="1:65" s="14" customFormat="1">
      <c r="B165" s="158"/>
      <c r="D165" s="148" t="s">
        <v>181</v>
      </c>
      <c r="E165" s="159" t="s">
        <v>3</v>
      </c>
      <c r="F165" s="160" t="s">
        <v>1470</v>
      </c>
      <c r="H165" s="161">
        <v>0.79200000000000004</v>
      </c>
      <c r="L165" s="158"/>
      <c r="M165" s="162"/>
      <c r="N165" s="163"/>
      <c r="O165" s="163"/>
      <c r="P165" s="163"/>
      <c r="Q165" s="163"/>
      <c r="R165" s="163"/>
      <c r="S165" s="163"/>
      <c r="T165" s="164"/>
      <c r="AT165" s="159" t="s">
        <v>181</v>
      </c>
      <c r="AU165" s="159" t="s">
        <v>79</v>
      </c>
      <c r="AV165" s="14" t="s">
        <v>79</v>
      </c>
      <c r="AW165" s="14" t="s">
        <v>31</v>
      </c>
      <c r="AX165" s="14" t="s">
        <v>70</v>
      </c>
      <c r="AY165" s="159" t="s">
        <v>173</v>
      </c>
    </row>
    <row r="166" spans="1:65" s="15" customFormat="1">
      <c r="B166" s="165"/>
      <c r="D166" s="148" t="s">
        <v>181</v>
      </c>
      <c r="E166" s="166" t="s">
        <v>3</v>
      </c>
      <c r="F166" s="167" t="s">
        <v>188</v>
      </c>
      <c r="H166" s="168">
        <v>4.5819999999999999</v>
      </c>
      <c r="L166" s="165"/>
      <c r="M166" s="169"/>
      <c r="N166" s="170"/>
      <c r="O166" s="170"/>
      <c r="P166" s="170"/>
      <c r="Q166" s="170"/>
      <c r="R166" s="170"/>
      <c r="S166" s="170"/>
      <c r="T166" s="171"/>
      <c r="AT166" s="166" t="s">
        <v>181</v>
      </c>
      <c r="AU166" s="166" t="s">
        <v>79</v>
      </c>
      <c r="AV166" s="15" t="s">
        <v>178</v>
      </c>
      <c r="AW166" s="15" t="s">
        <v>31</v>
      </c>
      <c r="AX166" s="15" t="s">
        <v>76</v>
      </c>
      <c r="AY166" s="166" t="s">
        <v>173</v>
      </c>
    </row>
    <row r="167" spans="1:65" s="2" customFormat="1" ht="16.5" customHeight="1">
      <c r="A167" s="30"/>
      <c r="B167" s="135"/>
      <c r="C167" s="136" t="s">
        <v>245</v>
      </c>
      <c r="D167" s="136" t="s">
        <v>175</v>
      </c>
      <c r="E167" s="137" t="s">
        <v>276</v>
      </c>
      <c r="F167" s="138" t="s">
        <v>277</v>
      </c>
      <c r="G167" s="139" t="s">
        <v>176</v>
      </c>
      <c r="H167" s="140">
        <v>12.055999999999999</v>
      </c>
      <c r="I167" s="141"/>
      <c r="J167" s="141">
        <f>ROUND(I167*H167,2)</f>
        <v>0</v>
      </c>
      <c r="K167" s="138" t="s">
        <v>177</v>
      </c>
      <c r="L167" s="31"/>
      <c r="M167" s="142" t="s">
        <v>3</v>
      </c>
      <c r="N167" s="143" t="s">
        <v>41</v>
      </c>
      <c r="O167" s="144">
        <v>0.39700000000000002</v>
      </c>
      <c r="P167" s="144">
        <f>O167*H167</f>
        <v>4.786232</v>
      </c>
      <c r="Q167" s="144">
        <v>1.4357E-3</v>
      </c>
      <c r="R167" s="144">
        <f>Q167*H167</f>
        <v>1.7308799199999999E-2</v>
      </c>
      <c r="S167" s="144">
        <v>0</v>
      </c>
      <c r="T167" s="145">
        <f>S167*H167</f>
        <v>0</v>
      </c>
      <c r="U167" s="30"/>
      <c r="V167" s="30"/>
      <c r="W167" s="30"/>
      <c r="X167" s="30"/>
      <c r="Y167" s="30"/>
      <c r="Z167" s="30"/>
      <c r="AA167" s="30"/>
      <c r="AB167" s="30"/>
      <c r="AC167" s="30"/>
      <c r="AD167" s="30"/>
      <c r="AE167" s="30"/>
      <c r="AR167" s="146" t="s">
        <v>178</v>
      </c>
      <c r="AT167" s="146" t="s">
        <v>175</v>
      </c>
      <c r="AU167" s="146" t="s">
        <v>79</v>
      </c>
      <c r="AY167" s="18" t="s">
        <v>173</v>
      </c>
      <c r="BE167" s="147">
        <f>IF(N167="základní",J167,0)</f>
        <v>0</v>
      </c>
      <c r="BF167" s="147">
        <f>IF(N167="snížená",J167,0)</f>
        <v>0</v>
      </c>
      <c r="BG167" s="147">
        <f>IF(N167="zákl. přenesená",J167,0)</f>
        <v>0</v>
      </c>
      <c r="BH167" s="147">
        <f>IF(N167="sníž. přenesená",J167,0)</f>
        <v>0</v>
      </c>
      <c r="BI167" s="147">
        <f>IF(N167="nulová",J167,0)</f>
        <v>0</v>
      </c>
      <c r="BJ167" s="18" t="s">
        <v>76</v>
      </c>
      <c r="BK167" s="147">
        <f>ROUND(I167*H167,2)</f>
        <v>0</v>
      </c>
      <c r="BL167" s="18" t="s">
        <v>178</v>
      </c>
      <c r="BM167" s="146" t="s">
        <v>1471</v>
      </c>
    </row>
    <row r="168" spans="1:65" s="2" customFormat="1" ht="126.75">
      <c r="A168" s="30"/>
      <c r="B168" s="31"/>
      <c r="C168" s="30"/>
      <c r="D168" s="148" t="s">
        <v>179</v>
      </c>
      <c r="E168" s="30"/>
      <c r="F168" s="149" t="s">
        <v>278</v>
      </c>
      <c r="G168" s="30"/>
      <c r="H168" s="30"/>
      <c r="I168" s="30"/>
      <c r="J168" s="30"/>
      <c r="K168" s="30"/>
      <c r="L168" s="31"/>
      <c r="M168" s="150"/>
      <c r="N168" s="151"/>
      <c r="O168" s="51"/>
      <c r="P168" s="51"/>
      <c r="Q168" s="51"/>
      <c r="R168" s="51"/>
      <c r="S168" s="51"/>
      <c r="T168" s="52"/>
      <c r="U168" s="30"/>
      <c r="V168" s="30"/>
      <c r="W168" s="30"/>
      <c r="X168" s="30"/>
      <c r="Y168" s="30"/>
      <c r="Z168" s="30"/>
      <c r="AA168" s="30"/>
      <c r="AB168" s="30"/>
      <c r="AC168" s="30"/>
      <c r="AD168" s="30"/>
      <c r="AE168" s="30"/>
      <c r="AT168" s="18" t="s">
        <v>179</v>
      </c>
      <c r="AU168" s="18" t="s">
        <v>79</v>
      </c>
    </row>
    <row r="169" spans="1:65" s="13" customFormat="1">
      <c r="B169" s="152"/>
      <c r="D169" s="148" t="s">
        <v>181</v>
      </c>
      <c r="E169" s="153" t="s">
        <v>3</v>
      </c>
      <c r="F169" s="154" t="s">
        <v>279</v>
      </c>
      <c r="H169" s="153" t="s">
        <v>3</v>
      </c>
      <c r="L169" s="152"/>
      <c r="M169" s="155"/>
      <c r="N169" s="156"/>
      <c r="O169" s="156"/>
      <c r="P169" s="156"/>
      <c r="Q169" s="156"/>
      <c r="R169" s="156"/>
      <c r="S169" s="156"/>
      <c r="T169" s="157"/>
      <c r="AT169" s="153" t="s">
        <v>181</v>
      </c>
      <c r="AU169" s="153" t="s">
        <v>79</v>
      </c>
      <c r="AV169" s="13" t="s">
        <v>76</v>
      </c>
      <c r="AW169" s="13" t="s">
        <v>31</v>
      </c>
      <c r="AX169" s="13" t="s">
        <v>70</v>
      </c>
      <c r="AY169" s="153" t="s">
        <v>173</v>
      </c>
    </row>
    <row r="170" spans="1:65" s="14" customFormat="1">
      <c r="B170" s="158"/>
      <c r="D170" s="148" t="s">
        <v>181</v>
      </c>
      <c r="E170" s="159" t="s">
        <v>3</v>
      </c>
      <c r="F170" s="160" t="s">
        <v>1472</v>
      </c>
      <c r="H170" s="161">
        <v>12.055999999999999</v>
      </c>
      <c r="L170" s="158"/>
      <c r="M170" s="162"/>
      <c r="N170" s="163"/>
      <c r="O170" s="163"/>
      <c r="P170" s="163"/>
      <c r="Q170" s="163"/>
      <c r="R170" s="163"/>
      <c r="S170" s="163"/>
      <c r="T170" s="164"/>
      <c r="AT170" s="159" t="s">
        <v>181</v>
      </c>
      <c r="AU170" s="159" t="s">
        <v>79</v>
      </c>
      <c r="AV170" s="14" t="s">
        <v>79</v>
      </c>
      <c r="AW170" s="14" t="s">
        <v>31</v>
      </c>
      <c r="AX170" s="14" t="s">
        <v>76</v>
      </c>
      <c r="AY170" s="159" t="s">
        <v>173</v>
      </c>
    </row>
    <row r="171" spans="1:65" s="2" customFormat="1" ht="21.75" customHeight="1">
      <c r="A171" s="30"/>
      <c r="B171" s="135"/>
      <c r="C171" s="136" t="s">
        <v>247</v>
      </c>
      <c r="D171" s="136" t="s">
        <v>175</v>
      </c>
      <c r="E171" s="137" t="s">
        <v>281</v>
      </c>
      <c r="F171" s="138" t="s">
        <v>282</v>
      </c>
      <c r="G171" s="139" t="s">
        <v>176</v>
      </c>
      <c r="H171" s="140">
        <v>12.055999999999999</v>
      </c>
      <c r="I171" s="141"/>
      <c r="J171" s="141">
        <f>ROUND(I171*H171,2)</f>
        <v>0</v>
      </c>
      <c r="K171" s="138" t="s">
        <v>177</v>
      </c>
      <c r="L171" s="31"/>
      <c r="M171" s="142" t="s">
        <v>3</v>
      </c>
      <c r="N171" s="143" t="s">
        <v>41</v>
      </c>
      <c r="O171" s="144">
        <v>0.14399999999999999</v>
      </c>
      <c r="P171" s="144">
        <f>O171*H171</f>
        <v>1.7360639999999998</v>
      </c>
      <c r="Q171" s="144">
        <v>3.6000000000000001E-5</v>
      </c>
      <c r="R171" s="144">
        <f>Q171*H171</f>
        <v>4.3401599999999996E-4</v>
      </c>
      <c r="S171" s="144">
        <v>0</v>
      </c>
      <c r="T171" s="145">
        <f>S171*H171</f>
        <v>0</v>
      </c>
      <c r="U171" s="30"/>
      <c r="V171" s="30"/>
      <c r="W171" s="30"/>
      <c r="X171" s="30"/>
      <c r="Y171" s="30"/>
      <c r="Z171" s="30"/>
      <c r="AA171" s="30"/>
      <c r="AB171" s="30"/>
      <c r="AC171" s="30"/>
      <c r="AD171" s="30"/>
      <c r="AE171" s="30"/>
      <c r="AR171" s="146" t="s">
        <v>178</v>
      </c>
      <c r="AT171" s="146" t="s">
        <v>175</v>
      </c>
      <c r="AU171" s="146" t="s">
        <v>79</v>
      </c>
      <c r="AY171" s="18" t="s">
        <v>173</v>
      </c>
      <c r="BE171" s="147">
        <f>IF(N171="základní",J171,0)</f>
        <v>0</v>
      </c>
      <c r="BF171" s="147">
        <f>IF(N171="snížená",J171,0)</f>
        <v>0</v>
      </c>
      <c r="BG171" s="147">
        <f>IF(N171="zákl. přenesená",J171,0)</f>
        <v>0</v>
      </c>
      <c r="BH171" s="147">
        <f>IF(N171="sníž. přenesená",J171,0)</f>
        <v>0</v>
      </c>
      <c r="BI171" s="147">
        <f>IF(N171="nulová",J171,0)</f>
        <v>0</v>
      </c>
      <c r="BJ171" s="18" t="s">
        <v>76</v>
      </c>
      <c r="BK171" s="147">
        <f>ROUND(I171*H171,2)</f>
        <v>0</v>
      </c>
      <c r="BL171" s="18" t="s">
        <v>178</v>
      </c>
      <c r="BM171" s="146" t="s">
        <v>1473</v>
      </c>
    </row>
    <row r="172" spans="1:65" s="2" customFormat="1" ht="126.75">
      <c r="A172" s="30"/>
      <c r="B172" s="31"/>
      <c r="C172" s="30"/>
      <c r="D172" s="148" t="s">
        <v>179</v>
      </c>
      <c r="E172" s="30"/>
      <c r="F172" s="149" t="s">
        <v>278</v>
      </c>
      <c r="G172" s="30"/>
      <c r="H172" s="30"/>
      <c r="I172" s="30"/>
      <c r="J172" s="30"/>
      <c r="K172" s="30"/>
      <c r="L172" s="31"/>
      <c r="M172" s="150"/>
      <c r="N172" s="151"/>
      <c r="O172" s="51"/>
      <c r="P172" s="51"/>
      <c r="Q172" s="51"/>
      <c r="R172" s="51"/>
      <c r="S172" s="51"/>
      <c r="T172" s="52"/>
      <c r="U172" s="30"/>
      <c r="V172" s="30"/>
      <c r="W172" s="30"/>
      <c r="X172" s="30"/>
      <c r="Y172" s="30"/>
      <c r="Z172" s="30"/>
      <c r="AA172" s="30"/>
      <c r="AB172" s="30"/>
      <c r="AC172" s="30"/>
      <c r="AD172" s="30"/>
      <c r="AE172" s="30"/>
      <c r="AT172" s="18" t="s">
        <v>179</v>
      </c>
      <c r="AU172" s="18" t="s">
        <v>79</v>
      </c>
    </row>
    <row r="173" spans="1:65" s="14" customFormat="1">
      <c r="B173" s="158"/>
      <c r="D173" s="148" t="s">
        <v>181</v>
      </c>
      <c r="E173" s="159" t="s">
        <v>3</v>
      </c>
      <c r="F173" s="160" t="s">
        <v>1474</v>
      </c>
      <c r="H173" s="161">
        <v>12.055999999999999</v>
      </c>
      <c r="L173" s="158"/>
      <c r="M173" s="162"/>
      <c r="N173" s="163"/>
      <c r="O173" s="163"/>
      <c r="P173" s="163"/>
      <c r="Q173" s="163"/>
      <c r="R173" s="163"/>
      <c r="S173" s="163"/>
      <c r="T173" s="164"/>
      <c r="AT173" s="159" t="s">
        <v>181</v>
      </c>
      <c r="AU173" s="159" t="s">
        <v>79</v>
      </c>
      <c r="AV173" s="14" t="s">
        <v>79</v>
      </c>
      <c r="AW173" s="14" t="s">
        <v>31</v>
      </c>
      <c r="AX173" s="14" t="s">
        <v>76</v>
      </c>
      <c r="AY173" s="159" t="s">
        <v>173</v>
      </c>
    </row>
    <row r="174" spans="1:65" s="2" customFormat="1" ht="21.75" customHeight="1">
      <c r="A174" s="30"/>
      <c r="B174" s="135"/>
      <c r="C174" s="136" t="s">
        <v>250</v>
      </c>
      <c r="D174" s="136" t="s">
        <v>175</v>
      </c>
      <c r="E174" s="137" t="s">
        <v>284</v>
      </c>
      <c r="F174" s="138" t="s">
        <v>285</v>
      </c>
      <c r="G174" s="139" t="s">
        <v>239</v>
      </c>
      <c r="H174" s="140">
        <v>0.14299999999999999</v>
      </c>
      <c r="I174" s="141"/>
      <c r="J174" s="141">
        <f>ROUND(I174*H174,2)</f>
        <v>0</v>
      </c>
      <c r="K174" s="138" t="s">
        <v>177</v>
      </c>
      <c r="L174" s="31"/>
      <c r="M174" s="142" t="s">
        <v>3</v>
      </c>
      <c r="N174" s="143" t="s">
        <v>41</v>
      </c>
      <c r="O174" s="144">
        <v>13.507999999999999</v>
      </c>
      <c r="P174" s="144">
        <f>O174*H174</f>
        <v>1.9316439999999997</v>
      </c>
      <c r="Q174" s="144">
        <v>1.0597380000000001</v>
      </c>
      <c r="R174" s="144">
        <f>Q174*H174</f>
        <v>0.15154253400000001</v>
      </c>
      <c r="S174" s="144">
        <v>0</v>
      </c>
      <c r="T174" s="145">
        <f>S174*H174</f>
        <v>0</v>
      </c>
      <c r="U174" s="30"/>
      <c r="V174" s="30"/>
      <c r="W174" s="30"/>
      <c r="X174" s="30"/>
      <c r="Y174" s="30"/>
      <c r="Z174" s="30"/>
      <c r="AA174" s="30"/>
      <c r="AB174" s="30"/>
      <c r="AC174" s="30"/>
      <c r="AD174" s="30"/>
      <c r="AE174" s="30"/>
      <c r="AR174" s="146" t="s">
        <v>178</v>
      </c>
      <c r="AT174" s="146" t="s">
        <v>175</v>
      </c>
      <c r="AU174" s="146" t="s">
        <v>79</v>
      </c>
      <c r="AY174" s="18" t="s">
        <v>173</v>
      </c>
      <c r="BE174" s="147">
        <f>IF(N174="základní",J174,0)</f>
        <v>0</v>
      </c>
      <c r="BF174" s="147">
        <f>IF(N174="snížená",J174,0)</f>
        <v>0</v>
      </c>
      <c r="BG174" s="147">
        <f>IF(N174="zákl. přenesená",J174,0)</f>
        <v>0</v>
      </c>
      <c r="BH174" s="147">
        <f>IF(N174="sníž. přenesená",J174,0)</f>
        <v>0</v>
      </c>
      <c r="BI174" s="147">
        <f>IF(N174="nulová",J174,0)</f>
        <v>0</v>
      </c>
      <c r="BJ174" s="18" t="s">
        <v>76</v>
      </c>
      <c r="BK174" s="147">
        <f>ROUND(I174*H174,2)</f>
        <v>0</v>
      </c>
      <c r="BL174" s="18" t="s">
        <v>178</v>
      </c>
      <c r="BM174" s="146" t="s">
        <v>1475</v>
      </c>
    </row>
    <row r="175" spans="1:65" s="2" customFormat="1" ht="107.25">
      <c r="A175" s="30"/>
      <c r="B175" s="31"/>
      <c r="C175" s="30"/>
      <c r="D175" s="148" t="s">
        <v>179</v>
      </c>
      <c r="E175" s="30"/>
      <c r="F175" s="149" t="s">
        <v>286</v>
      </c>
      <c r="G175" s="30"/>
      <c r="H175" s="30"/>
      <c r="I175" s="30"/>
      <c r="J175" s="30"/>
      <c r="K175" s="30"/>
      <c r="L175" s="31"/>
      <c r="M175" s="150"/>
      <c r="N175" s="151"/>
      <c r="O175" s="51"/>
      <c r="P175" s="51"/>
      <c r="Q175" s="51"/>
      <c r="R175" s="51"/>
      <c r="S175" s="51"/>
      <c r="T175" s="52"/>
      <c r="U175" s="30"/>
      <c r="V175" s="30"/>
      <c r="W175" s="30"/>
      <c r="X175" s="30"/>
      <c r="Y175" s="30"/>
      <c r="Z175" s="30"/>
      <c r="AA175" s="30"/>
      <c r="AB175" s="30"/>
      <c r="AC175" s="30"/>
      <c r="AD175" s="30"/>
      <c r="AE175" s="30"/>
      <c r="AT175" s="18" t="s">
        <v>179</v>
      </c>
      <c r="AU175" s="18" t="s">
        <v>79</v>
      </c>
    </row>
    <row r="176" spans="1:65" s="13" customFormat="1">
      <c r="B176" s="152"/>
      <c r="D176" s="148" t="s">
        <v>181</v>
      </c>
      <c r="E176" s="153" t="s">
        <v>3</v>
      </c>
      <c r="F176" s="154" t="s">
        <v>630</v>
      </c>
      <c r="H176" s="153" t="s">
        <v>3</v>
      </c>
      <c r="L176" s="152"/>
      <c r="M176" s="155"/>
      <c r="N176" s="156"/>
      <c r="O176" s="156"/>
      <c r="P176" s="156"/>
      <c r="Q176" s="156"/>
      <c r="R176" s="156"/>
      <c r="S176" s="156"/>
      <c r="T176" s="157"/>
      <c r="AT176" s="153" t="s">
        <v>181</v>
      </c>
      <c r="AU176" s="153" t="s">
        <v>79</v>
      </c>
      <c r="AV176" s="13" t="s">
        <v>76</v>
      </c>
      <c r="AW176" s="13" t="s">
        <v>31</v>
      </c>
      <c r="AX176" s="13" t="s">
        <v>70</v>
      </c>
      <c r="AY176" s="153" t="s">
        <v>173</v>
      </c>
    </row>
    <row r="177" spans="1:65" s="14" customFormat="1">
      <c r="B177" s="158"/>
      <c r="D177" s="148" t="s">
        <v>181</v>
      </c>
      <c r="E177" s="159" t="s">
        <v>3</v>
      </c>
      <c r="F177" s="160" t="s">
        <v>1476</v>
      </c>
      <c r="H177" s="161">
        <v>8.3000000000000004E-2</v>
      </c>
      <c r="L177" s="158"/>
      <c r="M177" s="162"/>
      <c r="N177" s="163"/>
      <c r="O177" s="163"/>
      <c r="P177" s="163"/>
      <c r="Q177" s="163"/>
      <c r="R177" s="163"/>
      <c r="S177" s="163"/>
      <c r="T177" s="164"/>
      <c r="AT177" s="159" t="s">
        <v>181</v>
      </c>
      <c r="AU177" s="159" t="s">
        <v>79</v>
      </c>
      <c r="AV177" s="14" t="s">
        <v>79</v>
      </c>
      <c r="AW177" s="14" t="s">
        <v>31</v>
      </c>
      <c r="AX177" s="14" t="s">
        <v>70</v>
      </c>
      <c r="AY177" s="159" t="s">
        <v>173</v>
      </c>
    </row>
    <row r="178" spans="1:65" s="14" customFormat="1">
      <c r="B178" s="158"/>
      <c r="D178" s="148" t="s">
        <v>181</v>
      </c>
      <c r="E178" s="159" t="s">
        <v>3</v>
      </c>
      <c r="F178" s="160" t="s">
        <v>1477</v>
      </c>
      <c r="H178" s="161">
        <v>0.06</v>
      </c>
      <c r="L178" s="158"/>
      <c r="M178" s="162"/>
      <c r="N178" s="163"/>
      <c r="O178" s="163"/>
      <c r="P178" s="163"/>
      <c r="Q178" s="163"/>
      <c r="R178" s="163"/>
      <c r="S178" s="163"/>
      <c r="T178" s="164"/>
      <c r="AT178" s="159" t="s">
        <v>181</v>
      </c>
      <c r="AU178" s="159" t="s">
        <v>79</v>
      </c>
      <c r="AV178" s="14" t="s">
        <v>79</v>
      </c>
      <c r="AW178" s="14" t="s">
        <v>31</v>
      </c>
      <c r="AX178" s="14" t="s">
        <v>70</v>
      </c>
      <c r="AY178" s="159" t="s">
        <v>173</v>
      </c>
    </row>
    <row r="179" spans="1:65" s="15" customFormat="1">
      <c r="B179" s="165"/>
      <c r="D179" s="148" t="s">
        <v>181</v>
      </c>
      <c r="E179" s="166" t="s">
        <v>3</v>
      </c>
      <c r="F179" s="167" t="s">
        <v>188</v>
      </c>
      <c r="H179" s="168">
        <v>0.14300000000000002</v>
      </c>
      <c r="L179" s="165"/>
      <c r="M179" s="169"/>
      <c r="N179" s="170"/>
      <c r="O179" s="170"/>
      <c r="P179" s="170"/>
      <c r="Q179" s="170"/>
      <c r="R179" s="170"/>
      <c r="S179" s="170"/>
      <c r="T179" s="171"/>
      <c r="AT179" s="166" t="s">
        <v>181</v>
      </c>
      <c r="AU179" s="166" t="s">
        <v>79</v>
      </c>
      <c r="AV179" s="15" t="s">
        <v>178</v>
      </c>
      <c r="AW179" s="15" t="s">
        <v>31</v>
      </c>
      <c r="AX179" s="15" t="s">
        <v>76</v>
      </c>
      <c r="AY179" s="166" t="s">
        <v>173</v>
      </c>
    </row>
    <row r="180" spans="1:65" s="2" customFormat="1" ht="33" customHeight="1">
      <c r="A180" s="30"/>
      <c r="B180" s="135"/>
      <c r="C180" s="136" t="s">
        <v>251</v>
      </c>
      <c r="D180" s="136" t="s">
        <v>175</v>
      </c>
      <c r="E180" s="137" t="s">
        <v>1079</v>
      </c>
      <c r="F180" s="138" t="s">
        <v>1080</v>
      </c>
      <c r="G180" s="139" t="s">
        <v>200</v>
      </c>
      <c r="H180" s="140">
        <v>0.70599999999999996</v>
      </c>
      <c r="I180" s="141"/>
      <c r="J180" s="141">
        <f>ROUND(I180*H180,2)</f>
        <v>0</v>
      </c>
      <c r="K180" s="138" t="s">
        <v>177</v>
      </c>
      <c r="L180" s="31"/>
      <c r="M180" s="142" t="s">
        <v>3</v>
      </c>
      <c r="N180" s="143" t="s">
        <v>41</v>
      </c>
      <c r="O180" s="144">
        <v>0.69599999999999995</v>
      </c>
      <c r="P180" s="144">
        <f>O180*H180</f>
        <v>0.49137599999999992</v>
      </c>
      <c r="Q180" s="144">
        <v>0</v>
      </c>
      <c r="R180" s="144">
        <f>Q180*H180</f>
        <v>0</v>
      </c>
      <c r="S180" s="144">
        <v>0</v>
      </c>
      <c r="T180" s="145">
        <f>S180*H180</f>
        <v>0</v>
      </c>
      <c r="U180" s="30"/>
      <c r="V180" s="30"/>
      <c r="W180" s="30"/>
      <c r="X180" s="30"/>
      <c r="Y180" s="30"/>
      <c r="Z180" s="30"/>
      <c r="AA180" s="30"/>
      <c r="AB180" s="30"/>
      <c r="AC180" s="30"/>
      <c r="AD180" s="30"/>
      <c r="AE180" s="30"/>
      <c r="AR180" s="146" t="s">
        <v>178</v>
      </c>
      <c r="AT180" s="146" t="s">
        <v>175</v>
      </c>
      <c r="AU180" s="146" t="s">
        <v>79</v>
      </c>
      <c r="AY180" s="18" t="s">
        <v>173</v>
      </c>
      <c r="BE180" s="147">
        <f>IF(N180="základní",J180,0)</f>
        <v>0</v>
      </c>
      <c r="BF180" s="147">
        <f>IF(N180="snížená",J180,0)</f>
        <v>0</v>
      </c>
      <c r="BG180" s="147">
        <f>IF(N180="zákl. přenesená",J180,0)</f>
        <v>0</v>
      </c>
      <c r="BH180" s="147">
        <f>IF(N180="sníž. přenesená",J180,0)</f>
        <v>0</v>
      </c>
      <c r="BI180" s="147">
        <f>IF(N180="nulová",J180,0)</f>
        <v>0</v>
      </c>
      <c r="BJ180" s="18" t="s">
        <v>76</v>
      </c>
      <c r="BK180" s="147">
        <f>ROUND(I180*H180,2)</f>
        <v>0</v>
      </c>
      <c r="BL180" s="18" t="s">
        <v>178</v>
      </c>
      <c r="BM180" s="146" t="s">
        <v>1478</v>
      </c>
    </row>
    <row r="181" spans="1:65" s="2" customFormat="1" ht="126.75">
      <c r="A181" s="30"/>
      <c r="B181" s="31"/>
      <c r="C181" s="30"/>
      <c r="D181" s="148" t="s">
        <v>179</v>
      </c>
      <c r="E181" s="30"/>
      <c r="F181" s="149" t="s">
        <v>274</v>
      </c>
      <c r="G181" s="30"/>
      <c r="H181" s="30"/>
      <c r="I181" s="30"/>
      <c r="J181" s="30"/>
      <c r="K181" s="30"/>
      <c r="L181" s="31"/>
      <c r="M181" s="150"/>
      <c r="N181" s="151"/>
      <c r="O181" s="51"/>
      <c r="P181" s="51"/>
      <c r="Q181" s="51"/>
      <c r="R181" s="51"/>
      <c r="S181" s="51"/>
      <c r="T181" s="52"/>
      <c r="U181" s="30"/>
      <c r="V181" s="30"/>
      <c r="W181" s="30"/>
      <c r="X181" s="30"/>
      <c r="Y181" s="30"/>
      <c r="Z181" s="30"/>
      <c r="AA181" s="30"/>
      <c r="AB181" s="30"/>
      <c r="AC181" s="30"/>
      <c r="AD181" s="30"/>
      <c r="AE181" s="30"/>
      <c r="AT181" s="18" t="s">
        <v>179</v>
      </c>
      <c r="AU181" s="18" t="s">
        <v>79</v>
      </c>
    </row>
    <row r="182" spans="1:65" s="13" customFormat="1">
      <c r="B182" s="152"/>
      <c r="D182" s="148" t="s">
        <v>181</v>
      </c>
      <c r="E182" s="153" t="s">
        <v>3</v>
      </c>
      <c r="F182" s="154" t="s">
        <v>288</v>
      </c>
      <c r="H182" s="153" t="s">
        <v>3</v>
      </c>
      <c r="L182" s="152"/>
      <c r="M182" s="155"/>
      <c r="N182" s="156"/>
      <c r="O182" s="156"/>
      <c r="P182" s="156"/>
      <c r="Q182" s="156"/>
      <c r="R182" s="156"/>
      <c r="S182" s="156"/>
      <c r="T182" s="157"/>
      <c r="AT182" s="153" t="s">
        <v>181</v>
      </c>
      <c r="AU182" s="153" t="s">
        <v>79</v>
      </c>
      <c r="AV182" s="13" t="s">
        <v>76</v>
      </c>
      <c r="AW182" s="13" t="s">
        <v>31</v>
      </c>
      <c r="AX182" s="13" t="s">
        <v>70</v>
      </c>
      <c r="AY182" s="153" t="s">
        <v>173</v>
      </c>
    </row>
    <row r="183" spans="1:65" s="14" customFormat="1">
      <c r="B183" s="158"/>
      <c r="D183" s="148" t="s">
        <v>181</v>
      </c>
      <c r="E183" s="159" t="s">
        <v>3</v>
      </c>
      <c r="F183" s="160" t="s">
        <v>1479</v>
      </c>
      <c r="H183" s="161">
        <v>0.70599999999999996</v>
      </c>
      <c r="L183" s="158"/>
      <c r="M183" s="162"/>
      <c r="N183" s="163"/>
      <c r="O183" s="163"/>
      <c r="P183" s="163"/>
      <c r="Q183" s="163"/>
      <c r="R183" s="163"/>
      <c r="S183" s="163"/>
      <c r="T183" s="164"/>
      <c r="AT183" s="159" t="s">
        <v>181</v>
      </c>
      <c r="AU183" s="159" t="s">
        <v>79</v>
      </c>
      <c r="AV183" s="14" t="s">
        <v>79</v>
      </c>
      <c r="AW183" s="14" t="s">
        <v>31</v>
      </c>
      <c r="AX183" s="14" t="s">
        <v>70</v>
      </c>
      <c r="AY183" s="159" t="s">
        <v>173</v>
      </c>
    </row>
    <row r="184" spans="1:65" s="15" customFormat="1">
      <c r="B184" s="165"/>
      <c r="D184" s="148" t="s">
        <v>181</v>
      </c>
      <c r="E184" s="166" t="s">
        <v>3</v>
      </c>
      <c r="F184" s="167" t="s">
        <v>188</v>
      </c>
      <c r="H184" s="168">
        <v>0.70599999999999996</v>
      </c>
      <c r="L184" s="165"/>
      <c r="M184" s="169"/>
      <c r="N184" s="170"/>
      <c r="O184" s="170"/>
      <c r="P184" s="170"/>
      <c r="Q184" s="170"/>
      <c r="R184" s="170"/>
      <c r="S184" s="170"/>
      <c r="T184" s="171"/>
      <c r="AT184" s="166" t="s">
        <v>181</v>
      </c>
      <c r="AU184" s="166" t="s">
        <v>79</v>
      </c>
      <c r="AV184" s="15" t="s">
        <v>178</v>
      </c>
      <c r="AW184" s="15" t="s">
        <v>31</v>
      </c>
      <c r="AX184" s="15" t="s">
        <v>76</v>
      </c>
      <c r="AY184" s="166" t="s">
        <v>173</v>
      </c>
    </row>
    <row r="185" spans="1:65" s="2" customFormat="1" ht="33" customHeight="1">
      <c r="A185" s="30"/>
      <c r="B185" s="135"/>
      <c r="C185" s="136" t="s">
        <v>252</v>
      </c>
      <c r="D185" s="136" t="s">
        <v>175</v>
      </c>
      <c r="E185" s="137" t="s">
        <v>1480</v>
      </c>
      <c r="F185" s="138" t="s">
        <v>1481</v>
      </c>
      <c r="G185" s="139" t="s">
        <v>200</v>
      </c>
      <c r="H185" s="140">
        <v>1.1779999999999999</v>
      </c>
      <c r="I185" s="141"/>
      <c r="J185" s="141">
        <f>ROUND(I185*H185,2)</f>
        <v>0</v>
      </c>
      <c r="K185" s="138" t="s">
        <v>177</v>
      </c>
      <c r="L185" s="31"/>
      <c r="M185" s="142" t="s">
        <v>3</v>
      </c>
      <c r="N185" s="143" t="s">
        <v>41</v>
      </c>
      <c r="O185" s="144">
        <v>0.81</v>
      </c>
      <c r="P185" s="144">
        <f>O185*H185</f>
        <v>0.95418000000000003</v>
      </c>
      <c r="Q185" s="144">
        <v>0</v>
      </c>
      <c r="R185" s="144">
        <f>Q185*H185</f>
        <v>0</v>
      </c>
      <c r="S185" s="144">
        <v>0</v>
      </c>
      <c r="T185" s="145">
        <f>S185*H185</f>
        <v>0</v>
      </c>
      <c r="U185" s="30"/>
      <c r="V185" s="30"/>
      <c r="W185" s="30"/>
      <c r="X185" s="30"/>
      <c r="Y185" s="30"/>
      <c r="Z185" s="30"/>
      <c r="AA185" s="30"/>
      <c r="AB185" s="30"/>
      <c r="AC185" s="30"/>
      <c r="AD185" s="30"/>
      <c r="AE185" s="30"/>
      <c r="AR185" s="146" t="s">
        <v>178</v>
      </c>
      <c r="AT185" s="146" t="s">
        <v>175</v>
      </c>
      <c r="AU185" s="146" t="s">
        <v>79</v>
      </c>
      <c r="AY185" s="18" t="s">
        <v>173</v>
      </c>
      <c r="BE185" s="147">
        <f>IF(N185="základní",J185,0)</f>
        <v>0</v>
      </c>
      <c r="BF185" s="147">
        <f>IF(N185="snížená",J185,0)</f>
        <v>0</v>
      </c>
      <c r="BG185" s="147">
        <f>IF(N185="zákl. přenesená",J185,0)</f>
        <v>0</v>
      </c>
      <c r="BH185" s="147">
        <f>IF(N185="sníž. přenesená",J185,0)</f>
        <v>0</v>
      </c>
      <c r="BI185" s="147">
        <f>IF(N185="nulová",J185,0)</f>
        <v>0</v>
      </c>
      <c r="BJ185" s="18" t="s">
        <v>76</v>
      </c>
      <c r="BK185" s="147">
        <f>ROUND(I185*H185,2)</f>
        <v>0</v>
      </c>
      <c r="BL185" s="18" t="s">
        <v>178</v>
      </c>
      <c r="BM185" s="146" t="s">
        <v>1482</v>
      </c>
    </row>
    <row r="186" spans="1:65" s="2" customFormat="1" ht="126.75">
      <c r="A186" s="30"/>
      <c r="B186" s="31"/>
      <c r="C186" s="30"/>
      <c r="D186" s="148" t="s">
        <v>179</v>
      </c>
      <c r="E186" s="30"/>
      <c r="F186" s="149" t="s">
        <v>621</v>
      </c>
      <c r="G186" s="30"/>
      <c r="H186" s="30"/>
      <c r="I186" s="30"/>
      <c r="J186" s="30"/>
      <c r="K186" s="30"/>
      <c r="L186" s="31"/>
      <c r="M186" s="150"/>
      <c r="N186" s="151"/>
      <c r="O186" s="51"/>
      <c r="P186" s="51"/>
      <c r="Q186" s="51"/>
      <c r="R186" s="51"/>
      <c r="S186" s="51"/>
      <c r="T186" s="52"/>
      <c r="U186" s="30"/>
      <c r="V186" s="30"/>
      <c r="W186" s="30"/>
      <c r="X186" s="30"/>
      <c r="Y186" s="30"/>
      <c r="Z186" s="30"/>
      <c r="AA186" s="30"/>
      <c r="AB186" s="30"/>
      <c r="AC186" s="30"/>
      <c r="AD186" s="30"/>
      <c r="AE186" s="30"/>
      <c r="AT186" s="18" t="s">
        <v>179</v>
      </c>
      <c r="AU186" s="18" t="s">
        <v>79</v>
      </c>
    </row>
    <row r="187" spans="1:65" s="13" customFormat="1">
      <c r="B187" s="152"/>
      <c r="D187" s="148" t="s">
        <v>181</v>
      </c>
      <c r="E187" s="153" t="s">
        <v>3</v>
      </c>
      <c r="F187" s="154" t="s">
        <v>1483</v>
      </c>
      <c r="H187" s="153" t="s">
        <v>3</v>
      </c>
      <c r="L187" s="152"/>
      <c r="M187" s="155"/>
      <c r="N187" s="156"/>
      <c r="O187" s="156"/>
      <c r="P187" s="156"/>
      <c r="Q187" s="156"/>
      <c r="R187" s="156"/>
      <c r="S187" s="156"/>
      <c r="T187" s="157"/>
      <c r="AT187" s="153" t="s">
        <v>181</v>
      </c>
      <c r="AU187" s="153" t="s">
        <v>79</v>
      </c>
      <c r="AV187" s="13" t="s">
        <v>76</v>
      </c>
      <c r="AW187" s="13" t="s">
        <v>31</v>
      </c>
      <c r="AX187" s="13" t="s">
        <v>70</v>
      </c>
      <c r="AY187" s="153" t="s">
        <v>173</v>
      </c>
    </row>
    <row r="188" spans="1:65" s="14" customFormat="1">
      <c r="B188" s="158"/>
      <c r="D188" s="148" t="s">
        <v>181</v>
      </c>
      <c r="E188" s="159" t="s">
        <v>3</v>
      </c>
      <c r="F188" s="160" t="s">
        <v>1484</v>
      </c>
      <c r="H188" s="161">
        <v>1.1779999999999999</v>
      </c>
      <c r="L188" s="158"/>
      <c r="M188" s="162"/>
      <c r="N188" s="163"/>
      <c r="O188" s="163"/>
      <c r="P188" s="163"/>
      <c r="Q188" s="163"/>
      <c r="R188" s="163"/>
      <c r="S188" s="163"/>
      <c r="T188" s="164"/>
      <c r="AT188" s="159" t="s">
        <v>181</v>
      </c>
      <c r="AU188" s="159" t="s">
        <v>79</v>
      </c>
      <c r="AV188" s="14" t="s">
        <v>79</v>
      </c>
      <c r="AW188" s="14" t="s">
        <v>31</v>
      </c>
      <c r="AX188" s="14" t="s">
        <v>70</v>
      </c>
      <c r="AY188" s="159" t="s">
        <v>173</v>
      </c>
    </row>
    <row r="189" spans="1:65" s="15" customFormat="1">
      <c r="B189" s="165"/>
      <c r="D189" s="148" t="s">
        <v>181</v>
      </c>
      <c r="E189" s="166" t="s">
        <v>3</v>
      </c>
      <c r="F189" s="167" t="s">
        <v>188</v>
      </c>
      <c r="H189" s="168">
        <v>1.1779999999999999</v>
      </c>
      <c r="L189" s="165"/>
      <c r="M189" s="169"/>
      <c r="N189" s="170"/>
      <c r="O189" s="170"/>
      <c r="P189" s="170"/>
      <c r="Q189" s="170"/>
      <c r="R189" s="170"/>
      <c r="S189" s="170"/>
      <c r="T189" s="171"/>
      <c r="AT189" s="166" t="s">
        <v>181</v>
      </c>
      <c r="AU189" s="166" t="s">
        <v>79</v>
      </c>
      <c r="AV189" s="15" t="s">
        <v>178</v>
      </c>
      <c r="AW189" s="15" t="s">
        <v>31</v>
      </c>
      <c r="AX189" s="15" t="s">
        <v>76</v>
      </c>
      <c r="AY189" s="166" t="s">
        <v>173</v>
      </c>
    </row>
    <row r="190" spans="1:65" s="12" customFormat="1" ht="22.9" customHeight="1">
      <c r="B190" s="123"/>
      <c r="D190" s="124" t="s">
        <v>69</v>
      </c>
      <c r="E190" s="133" t="s">
        <v>178</v>
      </c>
      <c r="F190" s="133" t="s">
        <v>323</v>
      </c>
      <c r="J190" s="134">
        <f>BK190</f>
        <v>0</v>
      </c>
      <c r="L190" s="123"/>
      <c r="M190" s="127"/>
      <c r="N190" s="128"/>
      <c r="O190" s="128"/>
      <c r="P190" s="129">
        <f>SUM(P191:P207)</f>
        <v>35.182227999999995</v>
      </c>
      <c r="Q190" s="128"/>
      <c r="R190" s="129">
        <f>SUM(R191:R207)</f>
        <v>21.925330847999994</v>
      </c>
      <c r="S190" s="128"/>
      <c r="T190" s="130">
        <f>SUM(T191:T207)</f>
        <v>0</v>
      </c>
      <c r="AR190" s="124" t="s">
        <v>76</v>
      </c>
      <c r="AT190" s="131" t="s">
        <v>69</v>
      </c>
      <c r="AU190" s="131" t="s">
        <v>76</v>
      </c>
      <c r="AY190" s="124" t="s">
        <v>173</v>
      </c>
      <c r="BK190" s="132">
        <f>SUM(BK191:BK207)</f>
        <v>0</v>
      </c>
    </row>
    <row r="191" spans="1:65" s="2" customFormat="1" ht="21.75" customHeight="1">
      <c r="A191" s="30"/>
      <c r="B191" s="135"/>
      <c r="C191" s="136" t="s">
        <v>8</v>
      </c>
      <c r="D191" s="136" t="s">
        <v>175</v>
      </c>
      <c r="E191" s="137" t="s">
        <v>642</v>
      </c>
      <c r="F191" s="138" t="s">
        <v>643</v>
      </c>
      <c r="G191" s="139" t="s">
        <v>176</v>
      </c>
      <c r="H191" s="140">
        <v>21.85</v>
      </c>
      <c r="I191" s="141"/>
      <c r="J191" s="141">
        <f>ROUND(I191*H191,2)</f>
        <v>0</v>
      </c>
      <c r="K191" s="138" t="s">
        <v>177</v>
      </c>
      <c r="L191" s="31"/>
      <c r="M191" s="142" t="s">
        <v>3</v>
      </c>
      <c r="N191" s="143" t="s">
        <v>41</v>
      </c>
      <c r="O191" s="144">
        <v>0.16600000000000001</v>
      </c>
      <c r="P191" s="144">
        <f>O191*H191</f>
        <v>3.6271000000000004</v>
      </c>
      <c r="Q191" s="144">
        <v>0</v>
      </c>
      <c r="R191" s="144">
        <f>Q191*H191</f>
        <v>0</v>
      </c>
      <c r="S191" s="144">
        <v>0</v>
      </c>
      <c r="T191" s="145">
        <f>S191*H191</f>
        <v>0</v>
      </c>
      <c r="U191" s="30"/>
      <c r="V191" s="30"/>
      <c r="W191" s="30"/>
      <c r="X191" s="30"/>
      <c r="Y191" s="30"/>
      <c r="Z191" s="30"/>
      <c r="AA191" s="30"/>
      <c r="AB191" s="30"/>
      <c r="AC191" s="30"/>
      <c r="AD191" s="30"/>
      <c r="AE191" s="30"/>
      <c r="AR191" s="146" t="s">
        <v>178</v>
      </c>
      <c r="AT191" s="146" t="s">
        <v>175</v>
      </c>
      <c r="AU191" s="146" t="s">
        <v>79</v>
      </c>
      <c r="AY191" s="18" t="s">
        <v>173</v>
      </c>
      <c r="BE191" s="147">
        <f>IF(N191="základní",J191,0)</f>
        <v>0</v>
      </c>
      <c r="BF191" s="147">
        <f>IF(N191="snížená",J191,0)</f>
        <v>0</v>
      </c>
      <c r="BG191" s="147">
        <f>IF(N191="zákl. přenesená",J191,0)</f>
        <v>0</v>
      </c>
      <c r="BH191" s="147">
        <f>IF(N191="sníž. přenesená",J191,0)</f>
        <v>0</v>
      </c>
      <c r="BI191" s="147">
        <f>IF(N191="nulová",J191,0)</f>
        <v>0</v>
      </c>
      <c r="BJ191" s="18" t="s">
        <v>76</v>
      </c>
      <c r="BK191" s="147">
        <f>ROUND(I191*H191,2)</f>
        <v>0</v>
      </c>
      <c r="BL191" s="18" t="s">
        <v>178</v>
      </c>
      <c r="BM191" s="146" t="s">
        <v>1485</v>
      </c>
    </row>
    <row r="192" spans="1:65" s="2" customFormat="1" ht="185.25">
      <c r="A192" s="30"/>
      <c r="B192" s="31"/>
      <c r="C192" s="30"/>
      <c r="D192" s="148" t="s">
        <v>179</v>
      </c>
      <c r="E192" s="30"/>
      <c r="F192" s="149" t="s">
        <v>327</v>
      </c>
      <c r="G192" s="30"/>
      <c r="H192" s="30"/>
      <c r="I192" s="30"/>
      <c r="J192" s="30"/>
      <c r="K192" s="30"/>
      <c r="L192" s="31"/>
      <c r="M192" s="150"/>
      <c r="N192" s="151"/>
      <c r="O192" s="51"/>
      <c r="P192" s="51"/>
      <c r="Q192" s="51"/>
      <c r="R192" s="51"/>
      <c r="S192" s="51"/>
      <c r="T192" s="52"/>
      <c r="U192" s="30"/>
      <c r="V192" s="30"/>
      <c r="W192" s="30"/>
      <c r="X192" s="30"/>
      <c r="Y192" s="30"/>
      <c r="Z192" s="30"/>
      <c r="AA192" s="30"/>
      <c r="AB192" s="30"/>
      <c r="AC192" s="30"/>
      <c r="AD192" s="30"/>
      <c r="AE192" s="30"/>
      <c r="AT192" s="18" t="s">
        <v>179</v>
      </c>
      <c r="AU192" s="18" t="s">
        <v>79</v>
      </c>
    </row>
    <row r="193" spans="1:65" s="13" customFormat="1" ht="22.5">
      <c r="B193" s="152"/>
      <c r="D193" s="148" t="s">
        <v>181</v>
      </c>
      <c r="E193" s="153" t="s">
        <v>3</v>
      </c>
      <c r="F193" s="154" t="s">
        <v>192</v>
      </c>
      <c r="H193" s="153" t="s">
        <v>3</v>
      </c>
      <c r="L193" s="152"/>
      <c r="M193" s="155"/>
      <c r="N193" s="156"/>
      <c r="O193" s="156"/>
      <c r="P193" s="156"/>
      <c r="Q193" s="156"/>
      <c r="R193" s="156"/>
      <c r="S193" s="156"/>
      <c r="T193" s="157"/>
      <c r="AT193" s="153" t="s">
        <v>181</v>
      </c>
      <c r="AU193" s="153" t="s">
        <v>79</v>
      </c>
      <c r="AV193" s="13" t="s">
        <v>76</v>
      </c>
      <c r="AW193" s="13" t="s">
        <v>31</v>
      </c>
      <c r="AX193" s="13" t="s">
        <v>70</v>
      </c>
      <c r="AY193" s="153" t="s">
        <v>173</v>
      </c>
    </row>
    <row r="194" spans="1:65" s="13" customFormat="1">
      <c r="B194" s="152"/>
      <c r="D194" s="148" t="s">
        <v>181</v>
      </c>
      <c r="E194" s="153" t="s">
        <v>3</v>
      </c>
      <c r="F194" s="154" t="s">
        <v>1486</v>
      </c>
      <c r="H194" s="153" t="s">
        <v>3</v>
      </c>
      <c r="L194" s="152"/>
      <c r="M194" s="155"/>
      <c r="N194" s="156"/>
      <c r="O194" s="156"/>
      <c r="P194" s="156"/>
      <c r="Q194" s="156"/>
      <c r="R194" s="156"/>
      <c r="S194" s="156"/>
      <c r="T194" s="157"/>
      <c r="AT194" s="153" t="s">
        <v>181</v>
      </c>
      <c r="AU194" s="153" t="s">
        <v>79</v>
      </c>
      <c r="AV194" s="13" t="s">
        <v>76</v>
      </c>
      <c r="AW194" s="13" t="s">
        <v>31</v>
      </c>
      <c r="AX194" s="13" t="s">
        <v>70</v>
      </c>
      <c r="AY194" s="153" t="s">
        <v>173</v>
      </c>
    </row>
    <row r="195" spans="1:65" s="14" customFormat="1">
      <c r="B195" s="158"/>
      <c r="D195" s="148" t="s">
        <v>181</v>
      </c>
      <c r="E195" s="159" t="s">
        <v>3</v>
      </c>
      <c r="F195" s="160" t="s">
        <v>1487</v>
      </c>
      <c r="H195" s="161">
        <v>21.85</v>
      </c>
      <c r="L195" s="158"/>
      <c r="M195" s="162"/>
      <c r="N195" s="163"/>
      <c r="O195" s="163"/>
      <c r="P195" s="163"/>
      <c r="Q195" s="163"/>
      <c r="R195" s="163"/>
      <c r="S195" s="163"/>
      <c r="T195" s="164"/>
      <c r="AT195" s="159" t="s">
        <v>181</v>
      </c>
      <c r="AU195" s="159" t="s">
        <v>79</v>
      </c>
      <c r="AV195" s="14" t="s">
        <v>79</v>
      </c>
      <c r="AW195" s="14" t="s">
        <v>31</v>
      </c>
      <c r="AX195" s="14" t="s">
        <v>70</v>
      </c>
      <c r="AY195" s="159" t="s">
        <v>173</v>
      </c>
    </row>
    <row r="196" spans="1:65" s="15" customFormat="1">
      <c r="B196" s="165"/>
      <c r="D196" s="148" t="s">
        <v>181</v>
      </c>
      <c r="E196" s="166" t="s">
        <v>3</v>
      </c>
      <c r="F196" s="167" t="s">
        <v>188</v>
      </c>
      <c r="H196" s="168">
        <v>21.85</v>
      </c>
      <c r="L196" s="165"/>
      <c r="M196" s="169"/>
      <c r="N196" s="170"/>
      <c r="O196" s="170"/>
      <c r="P196" s="170"/>
      <c r="Q196" s="170"/>
      <c r="R196" s="170"/>
      <c r="S196" s="170"/>
      <c r="T196" s="171"/>
      <c r="AT196" s="166" t="s">
        <v>181</v>
      </c>
      <c r="AU196" s="166" t="s">
        <v>79</v>
      </c>
      <c r="AV196" s="15" t="s">
        <v>178</v>
      </c>
      <c r="AW196" s="15" t="s">
        <v>31</v>
      </c>
      <c r="AX196" s="15" t="s">
        <v>76</v>
      </c>
      <c r="AY196" s="166" t="s">
        <v>173</v>
      </c>
    </row>
    <row r="197" spans="1:65" s="2" customFormat="1" ht="21.75" customHeight="1">
      <c r="A197" s="30"/>
      <c r="B197" s="135"/>
      <c r="C197" s="136" t="s">
        <v>259</v>
      </c>
      <c r="D197" s="136" t="s">
        <v>175</v>
      </c>
      <c r="E197" s="137" t="s">
        <v>652</v>
      </c>
      <c r="F197" s="138" t="s">
        <v>653</v>
      </c>
      <c r="G197" s="139" t="s">
        <v>176</v>
      </c>
      <c r="H197" s="140">
        <v>18.155999999999999</v>
      </c>
      <c r="I197" s="141"/>
      <c r="J197" s="141">
        <f>ROUND(I197*H197,2)</f>
        <v>0</v>
      </c>
      <c r="K197" s="138" t="s">
        <v>177</v>
      </c>
      <c r="L197" s="31"/>
      <c r="M197" s="142" t="s">
        <v>3</v>
      </c>
      <c r="N197" s="143" t="s">
        <v>41</v>
      </c>
      <c r="O197" s="144">
        <v>0.248</v>
      </c>
      <c r="P197" s="144">
        <f>O197*H197</f>
        <v>4.502688</v>
      </c>
      <c r="Q197" s="144">
        <v>0.49562400000000001</v>
      </c>
      <c r="R197" s="144">
        <f>Q197*H197</f>
        <v>8.9985493439999988</v>
      </c>
      <c r="S197" s="144">
        <v>0</v>
      </c>
      <c r="T197" s="145">
        <f>S197*H197</f>
        <v>0</v>
      </c>
      <c r="U197" s="30"/>
      <c r="V197" s="30"/>
      <c r="W197" s="30"/>
      <c r="X197" s="30"/>
      <c r="Y197" s="30"/>
      <c r="Z197" s="30"/>
      <c r="AA197" s="30"/>
      <c r="AB197" s="30"/>
      <c r="AC197" s="30"/>
      <c r="AD197" s="30"/>
      <c r="AE197" s="30"/>
      <c r="AR197" s="146" t="s">
        <v>178</v>
      </c>
      <c r="AT197" s="146" t="s">
        <v>175</v>
      </c>
      <c r="AU197" s="146" t="s">
        <v>79</v>
      </c>
      <c r="AY197" s="18" t="s">
        <v>173</v>
      </c>
      <c r="BE197" s="147">
        <f>IF(N197="základní",J197,0)</f>
        <v>0</v>
      </c>
      <c r="BF197" s="147">
        <f>IF(N197="snížená",J197,0)</f>
        <v>0</v>
      </c>
      <c r="BG197" s="147">
        <f>IF(N197="zákl. přenesená",J197,0)</f>
        <v>0</v>
      </c>
      <c r="BH197" s="147">
        <f>IF(N197="sníž. přenesená",J197,0)</f>
        <v>0</v>
      </c>
      <c r="BI197" s="147">
        <f>IF(N197="nulová",J197,0)</f>
        <v>0</v>
      </c>
      <c r="BJ197" s="18" t="s">
        <v>76</v>
      </c>
      <c r="BK197" s="147">
        <f>ROUND(I197*H197,2)</f>
        <v>0</v>
      </c>
      <c r="BL197" s="18" t="s">
        <v>178</v>
      </c>
      <c r="BM197" s="146" t="s">
        <v>1488</v>
      </c>
    </row>
    <row r="198" spans="1:65" s="2" customFormat="1" ht="185.25">
      <c r="A198" s="30"/>
      <c r="B198" s="31"/>
      <c r="C198" s="30"/>
      <c r="D198" s="148" t="s">
        <v>179</v>
      </c>
      <c r="E198" s="30"/>
      <c r="F198" s="149" t="s">
        <v>327</v>
      </c>
      <c r="G198" s="30"/>
      <c r="H198" s="30"/>
      <c r="I198" s="30"/>
      <c r="J198" s="30"/>
      <c r="K198" s="30"/>
      <c r="L198" s="31"/>
      <c r="M198" s="150"/>
      <c r="N198" s="151"/>
      <c r="O198" s="51"/>
      <c r="P198" s="51"/>
      <c r="Q198" s="51"/>
      <c r="R198" s="51"/>
      <c r="S198" s="51"/>
      <c r="T198" s="52"/>
      <c r="U198" s="30"/>
      <c r="V198" s="30"/>
      <c r="W198" s="30"/>
      <c r="X198" s="30"/>
      <c r="Y198" s="30"/>
      <c r="Z198" s="30"/>
      <c r="AA198" s="30"/>
      <c r="AB198" s="30"/>
      <c r="AC198" s="30"/>
      <c r="AD198" s="30"/>
      <c r="AE198" s="30"/>
      <c r="AT198" s="18" t="s">
        <v>179</v>
      </c>
      <c r="AU198" s="18" t="s">
        <v>79</v>
      </c>
    </row>
    <row r="199" spans="1:65" s="13" customFormat="1">
      <c r="B199" s="152"/>
      <c r="D199" s="148" t="s">
        <v>181</v>
      </c>
      <c r="E199" s="153" t="s">
        <v>3</v>
      </c>
      <c r="F199" s="154" t="s">
        <v>1489</v>
      </c>
      <c r="H199" s="153" t="s">
        <v>3</v>
      </c>
      <c r="L199" s="152"/>
      <c r="M199" s="155"/>
      <c r="N199" s="156"/>
      <c r="O199" s="156"/>
      <c r="P199" s="156"/>
      <c r="Q199" s="156"/>
      <c r="R199" s="156"/>
      <c r="S199" s="156"/>
      <c r="T199" s="157"/>
      <c r="AT199" s="153" t="s">
        <v>181</v>
      </c>
      <c r="AU199" s="153" t="s">
        <v>79</v>
      </c>
      <c r="AV199" s="13" t="s">
        <v>76</v>
      </c>
      <c r="AW199" s="13" t="s">
        <v>31</v>
      </c>
      <c r="AX199" s="13" t="s">
        <v>70</v>
      </c>
      <c r="AY199" s="153" t="s">
        <v>173</v>
      </c>
    </row>
    <row r="200" spans="1:65" s="14" customFormat="1">
      <c r="B200" s="158"/>
      <c r="D200" s="148" t="s">
        <v>181</v>
      </c>
      <c r="E200" s="159" t="s">
        <v>3</v>
      </c>
      <c r="F200" s="160" t="s">
        <v>1490</v>
      </c>
      <c r="H200" s="161">
        <v>8.4359999999999999</v>
      </c>
      <c r="L200" s="158"/>
      <c r="M200" s="162"/>
      <c r="N200" s="163"/>
      <c r="O200" s="163"/>
      <c r="P200" s="163"/>
      <c r="Q200" s="163"/>
      <c r="R200" s="163"/>
      <c r="S200" s="163"/>
      <c r="T200" s="164"/>
      <c r="AT200" s="159" t="s">
        <v>181</v>
      </c>
      <c r="AU200" s="159" t="s">
        <v>79</v>
      </c>
      <c r="AV200" s="14" t="s">
        <v>79</v>
      </c>
      <c r="AW200" s="14" t="s">
        <v>31</v>
      </c>
      <c r="AX200" s="14" t="s">
        <v>70</v>
      </c>
      <c r="AY200" s="159" t="s">
        <v>173</v>
      </c>
    </row>
    <row r="201" spans="1:65" s="14" customFormat="1">
      <c r="B201" s="158"/>
      <c r="D201" s="148" t="s">
        <v>181</v>
      </c>
      <c r="E201" s="159" t="s">
        <v>3</v>
      </c>
      <c r="F201" s="160" t="s">
        <v>1491</v>
      </c>
      <c r="H201" s="161">
        <v>9.7200000000000006</v>
      </c>
      <c r="L201" s="158"/>
      <c r="M201" s="162"/>
      <c r="N201" s="163"/>
      <c r="O201" s="163"/>
      <c r="P201" s="163"/>
      <c r="Q201" s="163"/>
      <c r="R201" s="163"/>
      <c r="S201" s="163"/>
      <c r="T201" s="164"/>
      <c r="AT201" s="159" t="s">
        <v>181</v>
      </c>
      <c r="AU201" s="159" t="s">
        <v>79</v>
      </c>
      <c r="AV201" s="14" t="s">
        <v>79</v>
      </c>
      <c r="AW201" s="14" t="s">
        <v>31</v>
      </c>
      <c r="AX201" s="14" t="s">
        <v>70</v>
      </c>
      <c r="AY201" s="159" t="s">
        <v>173</v>
      </c>
    </row>
    <row r="202" spans="1:65" s="15" customFormat="1">
      <c r="B202" s="165"/>
      <c r="D202" s="148" t="s">
        <v>181</v>
      </c>
      <c r="E202" s="166" t="s">
        <v>3</v>
      </c>
      <c r="F202" s="167" t="s">
        <v>188</v>
      </c>
      <c r="H202" s="168">
        <v>18.155999999999999</v>
      </c>
      <c r="L202" s="165"/>
      <c r="M202" s="169"/>
      <c r="N202" s="170"/>
      <c r="O202" s="170"/>
      <c r="P202" s="170"/>
      <c r="Q202" s="170"/>
      <c r="R202" s="170"/>
      <c r="S202" s="170"/>
      <c r="T202" s="171"/>
      <c r="AT202" s="166" t="s">
        <v>181</v>
      </c>
      <c r="AU202" s="166" t="s">
        <v>79</v>
      </c>
      <c r="AV202" s="15" t="s">
        <v>178</v>
      </c>
      <c r="AW202" s="15" t="s">
        <v>31</v>
      </c>
      <c r="AX202" s="15" t="s">
        <v>76</v>
      </c>
      <c r="AY202" s="166" t="s">
        <v>173</v>
      </c>
    </row>
    <row r="203" spans="1:65" s="2" customFormat="1" ht="44.25" customHeight="1">
      <c r="A203" s="30"/>
      <c r="B203" s="135"/>
      <c r="C203" s="136" t="s">
        <v>264</v>
      </c>
      <c r="D203" s="136" t="s">
        <v>175</v>
      </c>
      <c r="E203" s="137" t="s">
        <v>339</v>
      </c>
      <c r="F203" s="138" t="s">
        <v>340</v>
      </c>
      <c r="G203" s="139" t="s">
        <v>176</v>
      </c>
      <c r="H203" s="140">
        <v>18.155999999999999</v>
      </c>
      <c r="I203" s="141"/>
      <c r="J203" s="141">
        <f>ROUND(I203*H203,2)</f>
        <v>0</v>
      </c>
      <c r="K203" s="138" t="s">
        <v>177</v>
      </c>
      <c r="L203" s="31"/>
      <c r="M203" s="142" t="s">
        <v>3</v>
      </c>
      <c r="N203" s="143" t="s">
        <v>41</v>
      </c>
      <c r="O203" s="144">
        <v>1.49</v>
      </c>
      <c r="P203" s="144">
        <f>O203*H203</f>
        <v>27.052439999999997</v>
      </c>
      <c r="Q203" s="144">
        <v>0.71198399999999995</v>
      </c>
      <c r="R203" s="144">
        <f>Q203*H203</f>
        <v>12.926781503999997</v>
      </c>
      <c r="S203" s="144">
        <v>0</v>
      </c>
      <c r="T203" s="145">
        <f>S203*H203</f>
        <v>0</v>
      </c>
      <c r="U203" s="30"/>
      <c r="V203" s="30"/>
      <c r="W203" s="30"/>
      <c r="X203" s="30"/>
      <c r="Y203" s="30"/>
      <c r="Z203" s="30"/>
      <c r="AA203" s="30"/>
      <c r="AB203" s="30"/>
      <c r="AC203" s="30"/>
      <c r="AD203" s="30"/>
      <c r="AE203" s="30"/>
      <c r="AR203" s="146" t="s">
        <v>178</v>
      </c>
      <c r="AT203" s="146" t="s">
        <v>175</v>
      </c>
      <c r="AU203" s="146" t="s">
        <v>79</v>
      </c>
      <c r="AY203" s="18" t="s">
        <v>173</v>
      </c>
      <c r="BE203" s="147">
        <f>IF(N203="základní",J203,0)</f>
        <v>0</v>
      </c>
      <c r="BF203" s="147">
        <f>IF(N203="snížená",J203,0)</f>
        <v>0</v>
      </c>
      <c r="BG203" s="147">
        <f>IF(N203="zákl. přenesená",J203,0)</f>
        <v>0</v>
      </c>
      <c r="BH203" s="147">
        <f>IF(N203="sníž. přenesená",J203,0)</f>
        <v>0</v>
      </c>
      <c r="BI203" s="147">
        <f>IF(N203="nulová",J203,0)</f>
        <v>0</v>
      </c>
      <c r="BJ203" s="18" t="s">
        <v>76</v>
      </c>
      <c r="BK203" s="147">
        <f>ROUND(I203*H203,2)</f>
        <v>0</v>
      </c>
      <c r="BL203" s="18" t="s">
        <v>178</v>
      </c>
      <c r="BM203" s="146" t="s">
        <v>1492</v>
      </c>
    </row>
    <row r="204" spans="1:65" s="13" customFormat="1" ht="22.5">
      <c r="B204" s="152"/>
      <c r="D204" s="148" t="s">
        <v>181</v>
      </c>
      <c r="E204" s="153" t="s">
        <v>3</v>
      </c>
      <c r="F204" s="154" t="s">
        <v>1493</v>
      </c>
      <c r="H204" s="153" t="s">
        <v>3</v>
      </c>
      <c r="L204" s="152"/>
      <c r="M204" s="155"/>
      <c r="N204" s="156"/>
      <c r="O204" s="156"/>
      <c r="P204" s="156"/>
      <c r="Q204" s="156"/>
      <c r="R204" s="156"/>
      <c r="S204" s="156"/>
      <c r="T204" s="157"/>
      <c r="AT204" s="153" t="s">
        <v>181</v>
      </c>
      <c r="AU204" s="153" t="s">
        <v>79</v>
      </c>
      <c r="AV204" s="13" t="s">
        <v>76</v>
      </c>
      <c r="AW204" s="13" t="s">
        <v>31</v>
      </c>
      <c r="AX204" s="13" t="s">
        <v>70</v>
      </c>
      <c r="AY204" s="153" t="s">
        <v>173</v>
      </c>
    </row>
    <row r="205" spans="1:65" s="14" customFormat="1">
      <c r="B205" s="158"/>
      <c r="D205" s="148" t="s">
        <v>181</v>
      </c>
      <c r="E205" s="159" t="s">
        <v>3</v>
      </c>
      <c r="F205" s="160" t="s">
        <v>1490</v>
      </c>
      <c r="H205" s="161">
        <v>8.4359999999999999</v>
      </c>
      <c r="L205" s="158"/>
      <c r="M205" s="162"/>
      <c r="N205" s="163"/>
      <c r="O205" s="163"/>
      <c r="P205" s="163"/>
      <c r="Q205" s="163"/>
      <c r="R205" s="163"/>
      <c r="S205" s="163"/>
      <c r="T205" s="164"/>
      <c r="AT205" s="159" t="s">
        <v>181</v>
      </c>
      <c r="AU205" s="159" t="s">
        <v>79</v>
      </c>
      <c r="AV205" s="14" t="s">
        <v>79</v>
      </c>
      <c r="AW205" s="14" t="s">
        <v>31</v>
      </c>
      <c r="AX205" s="14" t="s">
        <v>70</v>
      </c>
      <c r="AY205" s="159" t="s">
        <v>173</v>
      </c>
    </row>
    <row r="206" spans="1:65" s="14" customFormat="1">
      <c r="B206" s="158"/>
      <c r="D206" s="148" t="s">
        <v>181</v>
      </c>
      <c r="E206" s="159" t="s">
        <v>3</v>
      </c>
      <c r="F206" s="160" t="s">
        <v>1491</v>
      </c>
      <c r="H206" s="161">
        <v>9.7200000000000006</v>
      </c>
      <c r="L206" s="158"/>
      <c r="M206" s="162"/>
      <c r="N206" s="163"/>
      <c r="O206" s="163"/>
      <c r="P206" s="163"/>
      <c r="Q206" s="163"/>
      <c r="R206" s="163"/>
      <c r="S206" s="163"/>
      <c r="T206" s="164"/>
      <c r="AT206" s="159" t="s">
        <v>181</v>
      </c>
      <c r="AU206" s="159" t="s">
        <v>79</v>
      </c>
      <c r="AV206" s="14" t="s">
        <v>79</v>
      </c>
      <c r="AW206" s="14" t="s">
        <v>31</v>
      </c>
      <c r="AX206" s="14" t="s">
        <v>70</v>
      </c>
      <c r="AY206" s="159" t="s">
        <v>173</v>
      </c>
    </row>
    <row r="207" spans="1:65" s="15" customFormat="1">
      <c r="B207" s="165"/>
      <c r="D207" s="148" t="s">
        <v>181</v>
      </c>
      <c r="E207" s="166" t="s">
        <v>3</v>
      </c>
      <c r="F207" s="167" t="s">
        <v>188</v>
      </c>
      <c r="H207" s="168">
        <v>18.155999999999999</v>
      </c>
      <c r="L207" s="165"/>
      <c r="M207" s="169"/>
      <c r="N207" s="170"/>
      <c r="O207" s="170"/>
      <c r="P207" s="170"/>
      <c r="Q207" s="170"/>
      <c r="R207" s="170"/>
      <c r="S207" s="170"/>
      <c r="T207" s="171"/>
      <c r="AT207" s="166" t="s">
        <v>181</v>
      </c>
      <c r="AU207" s="166" t="s">
        <v>79</v>
      </c>
      <c r="AV207" s="15" t="s">
        <v>178</v>
      </c>
      <c r="AW207" s="15" t="s">
        <v>31</v>
      </c>
      <c r="AX207" s="15" t="s">
        <v>76</v>
      </c>
      <c r="AY207" s="166" t="s">
        <v>173</v>
      </c>
    </row>
    <row r="208" spans="1:65" s="12" customFormat="1" ht="22.9" customHeight="1">
      <c r="B208" s="123"/>
      <c r="D208" s="124" t="s">
        <v>69</v>
      </c>
      <c r="E208" s="133" t="s">
        <v>197</v>
      </c>
      <c r="F208" s="133" t="s">
        <v>342</v>
      </c>
      <c r="J208" s="134">
        <f>BK208</f>
        <v>0</v>
      </c>
      <c r="L208" s="123"/>
      <c r="M208" s="127"/>
      <c r="N208" s="128"/>
      <c r="O208" s="128"/>
      <c r="P208" s="129">
        <f>SUM(P209:P220)</f>
        <v>20.162999999999997</v>
      </c>
      <c r="Q208" s="128"/>
      <c r="R208" s="129">
        <f>SUM(R209:R220)</f>
        <v>0</v>
      </c>
      <c r="S208" s="128"/>
      <c r="T208" s="130">
        <f>SUM(T209:T220)</f>
        <v>35.256</v>
      </c>
      <c r="AR208" s="124" t="s">
        <v>76</v>
      </c>
      <c r="AT208" s="131" t="s">
        <v>69</v>
      </c>
      <c r="AU208" s="131" t="s">
        <v>76</v>
      </c>
      <c r="AY208" s="124" t="s">
        <v>173</v>
      </c>
      <c r="BK208" s="132">
        <f>SUM(BK209:BK220)</f>
        <v>0</v>
      </c>
    </row>
    <row r="209" spans="1:65" s="2" customFormat="1" ht="55.5" customHeight="1">
      <c r="A209" s="30"/>
      <c r="B209" s="135"/>
      <c r="C209" s="136" t="s">
        <v>270</v>
      </c>
      <c r="D209" s="136" t="s">
        <v>175</v>
      </c>
      <c r="E209" s="137" t="s">
        <v>344</v>
      </c>
      <c r="F209" s="138" t="s">
        <v>345</v>
      </c>
      <c r="G209" s="139" t="s">
        <v>200</v>
      </c>
      <c r="H209" s="140">
        <v>19.5</v>
      </c>
      <c r="I209" s="141"/>
      <c r="J209" s="141">
        <f>ROUND(I209*H209,2)</f>
        <v>0</v>
      </c>
      <c r="K209" s="138" t="s">
        <v>177</v>
      </c>
      <c r="L209" s="31"/>
      <c r="M209" s="142" t="s">
        <v>3</v>
      </c>
      <c r="N209" s="143" t="s">
        <v>41</v>
      </c>
      <c r="O209" s="144">
        <v>0.28199999999999997</v>
      </c>
      <c r="P209" s="144">
        <f>O209*H209</f>
        <v>5.4989999999999997</v>
      </c>
      <c r="Q209" s="144">
        <v>0</v>
      </c>
      <c r="R209" s="144">
        <f>Q209*H209</f>
        <v>0</v>
      </c>
      <c r="S209" s="144">
        <v>1.8080000000000001</v>
      </c>
      <c r="T209" s="145">
        <f>S209*H209</f>
        <v>35.256</v>
      </c>
      <c r="U209" s="30"/>
      <c r="V209" s="30"/>
      <c r="W209" s="30"/>
      <c r="X209" s="30"/>
      <c r="Y209" s="30"/>
      <c r="Z209" s="30"/>
      <c r="AA209" s="30"/>
      <c r="AB209" s="30"/>
      <c r="AC209" s="30"/>
      <c r="AD209" s="30"/>
      <c r="AE209" s="30"/>
      <c r="AR209" s="146" t="s">
        <v>178</v>
      </c>
      <c r="AT209" s="146" t="s">
        <v>175</v>
      </c>
      <c r="AU209" s="146" t="s">
        <v>79</v>
      </c>
      <c r="AY209" s="18" t="s">
        <v>173</v>
      </c>
      <c r="BE209" s="147">
        <f>IF(N209="základní",J209,0)</f>
        <v>0</v>
      </c>
      <c r="BF209" s="147">
        <f>IF(N209="snížená",J209,0)</f>
        <v>0</v>
      </c>
      <c r="BG209" s="147">
        <f>IF(N209="zákl. přenesená",J209,0)</f>
        <v>0</v>
      </c>
      <c r="BH209" s="147">
        <f>IF(N209="sníž. přenesená",J209,0)</f>
        <v>0</v>
      </c>
      <c r="BI209" s="147">
        <f>IF(N209="nulová",J209,0)</f>
        <v>0</v>
      </c>
      <c r="BJ209" s="18" t="s">
        <v>76</v>
      </c>
      <c r="BK209" s="147">
        <f>ROUND(I209*H209,2)</f>
        <v>0</v>
      </c>
      <c r="BL209" s="18" t="s">
        <v>178</v>
      </c>
      <c r="BM209" s="146" t="s">
        <v>1494</v>
      </c>
    </row>
    <row r="210" spans="1:65" s="2" customFormat="1" ht="48.75">
      <c r="A210" s="30"/>
      <c r="B210" s="31"/>
      <c r="C210" s="30"/>
      <c r="D210" s="148" t="s">
        <v>179</v>
      </c>
      <c r="E210" s="30"/>
      <c r="F210" s="149" t="s">
        <v>346</v>
      </c>
      <c r="G210" s="30"/>
      <c r="H210" s="30"/>
      <c r="I210" s="30"/>
      <c r="J210" s="30"/>
      <c r="K210" s="30"/>
      <c r="L210" s="31"/>
      <c r="M210" s="150"/>
      <c r="N210" s="151"/>
      <c r="O210" s="51"/>
      <c r="P210" s="51"/>
      <c r="Q210" s="51"/>
      <c r="R210" s="51"/>
      <c r="S210" s="51"/>
      <c r="T210" s="52"/>
      <c r="U210" s="30"/>
      <c r="V210" s="30"/>
      <c r="W210" s="30"/>
      <c r="X210" s="30"/>
      <c r="Y210" s="30"/>
      <c r="Z210" s="30"/>
      <c r="AA210" s="30"/>
      <c r="AB210" s="30"/>
      <c r="AC210" s="30"/>
      <c r="AD210" s="30"/>
      <c r="AE210" s="30"/>
      <c r="AT210" s="18" t="s">
        <v>179</v>
      </c>
      <c r="AU210" s="18" t="s">
        <v>79</v>
      </c>
    </row>
    <row r="211" spans="1:65" s="13" customFormat="1">
      <c r="B211" s="152"/>
      <c r="D211" s="148" t="s">
        <v>181</v>
      </c>
      <c r="E211" s="153" t="s">
        <v>3</v>
      </c>
      <c r="F211" s="154" t="s">
        <v>1495</v>
      </c>
      <c r="H211" s="153" t="s">
        <v>3</v>
      </c>
      <c r="L211" s="152"/>
      <c r="M211" s="155"/>
      <c r="N211" s="156"/>
      <c r="O211" s="156"/>
      <c r="P211" s="156"/>
      <c r="Q211" s="156"/>
      <c r="R211" s="156"/>
      <c r="S211" s="156"/>
      <c r="T211" s="157"/>
      <c r="AT211" s="153" t="s">
        <v>181</v>
      </c>
      <c r="AU211" s="153" t="s">
        <v>79</v>
      </c>
      <c r="AV211" s="13" t="s">
        <v>76</v>
      </c>
      <c r="AW211" s="13" t="s">
        <v>31</v>
      </c>
      <c r="AX211" s="13" t="s">
        <v>70</v>
      </c>
      <c r="AY211" s="153" t="s">
        <v>173</v>
      </c>
    </row>
    <row r="212" spans="1:65" s="14" customFormat="1">
      <c r="B212" s="158"/>
      <c r="D212" s="148" t="s">
        <v>181</v>
      </c>
      <c r="E212" s="159" t="s">
        <v>3</v>
      </c>
      <c r="F212" s="160" t="s">
        <v>1496</v>
      </c>
      <c r="H212" s="161">
        <v>19.5</v>
      </c>
      <c r="L212" s="158"/>
      <c r="M212" s="162"/>
      <c r="N212" s="163"/>
      <c r="O212" s="163"/>
      <c r="P212" s="163"/>
      <c r="Q212" s="163"/>
      <c r="R212" s="163"/>
      <c r="S212" s="163"/>
      <c r="T212" s="164"/>
      <c r="AT212" s="159" t="s">
        <v>181</v>
      </c>
      <c r="AU212" s="159" t="s">
        <v>79</v>
      </c>
      <c r="AV212" s="14" t="s">
        <v>79</v>
      </c>
      <c r="AW212" s="14" t="s">
        <v>31</v>
      </c>
      <c r="AX212" s="14" t="s">
        <v>76</v>
      </c>
      <c r="AY212" s="159" t="s">
        <v>173</v>
      </c>
    </row>
    <row r="213" spans="1:65" s="2" customFormat="1" ht="33" customHeight="1">
      <c r="A213" s="30"/>
      <c r="B213" s="135"/>
      <c r="C213" s="136" t="s">
        <v>271</v>
      </c>
      <c r="D213" s="136" t="s">
        <v>175</v>
      </c>
      <c r="E213" s="137" t="s">
        <v>348</v>
      </c>
      <c r="F213" s="138" t="s">
        <v>349</v>
      </c>
      <c r="G213" s="139" t="s">
        <v>200</v>
      </c>
      <c r="H213" s="140">
        <v>19.5</v>
      </c>
      <c r="I213" s="141"/>
      <c r="J213" s="141">
        <f>ROUND(I213*H213,2)</f>
        <v>0</v>
      </c>
      <c r="K213" s="138" t="s">
        <v>177</v>
      </c>
      <c r="L213" s="31"/>
      <c r="M213" s="142" t="s">
        <v>3</v>
      </c>
      <c r="N213" s="143" t="s">
        <v>41</v>
      </c>
      <c r="O213" s="144">
        <v>0.63900000000000001</v>
      </c>
      <c r="P213" s="144">
        <f>O213*H213</f>
        <v>12.4605</v>
      </c>
      <c r="Q213" s="144">
        <v>0</v>
      </c>
      <c r="R213" s="144">
        <f>Q213*H213</f>
        <v>0</v>
      </c>
      <c r="S213" s="144">
        <v>0</v>
      </c>
      <c r="T213" s="145">
        <f>S213*H213</f>
        <v>0</v>
      </c>
      <c r="U213" s="30"/>
      <c r="V213" s="30"/>
      <c r="W213" s="30"/>
      <c r="X213" s="30"/>
      <c r="Y213" s="30"/>
      <c r="Z213" s="30"/>
      <c r="AA213" s="30"/>
      <c r="AB213" s="30"/>
      <c r="AC213" s="30"/>
      <c r="AD213" s="30"/>
      <c r="AE213" s="30"/>
      <c r="AR213" s="146" t="s">
        <v>178</v>
      </c>
      <c r="AT213" s="146" t="s">
        <v>175</v>
      </c>
      <c r="AU213" s="146" t="s">
        <v>79</v>
      </c>
      <c r="AY213" s="18" t="s">
        <v>173</v>
      </c>
      <c r="BE213" s="147">
        <f>IF(N213="základní",J213,0)</f>
        <v>0</v>
      </c>
      <c r="BF213" s="147">
        <f>IF(N213="snížená",J213,0)</f>
        <v>0</v>
      </c>
      <c r="BG213" s="147">
        <f>IF(N213="zákl. přenesená",J213,0)</f>
        <v>0</v>
      </c>
      <c r="BH213" s="147">
        <f>IF(N213="sníž. přenesená",J213,0)</f>
        <v>0</v>
      </c>
      <c r="BI213" s="147">
        <f>IF(N213="nulová",J213,0)</f>
        <v>0</v>
      </c>
      <c r="BJ213" s="18" t="s">
        <v>76</v>
      </c>
      <c r="BK213" s="147">
        <f>ROUND(I213*H213,2)</f>
        <v>0</v>
      </c>
      <c r="BL213" s="18" t="s">
        <v>178</v>
      </c>
      <c r="BM213" s="146" t="s">
        <v>1497</v>
      </c>
    </row>
    <row r="214" spans="1:65" s="2" customFormat="1" ht="156">
      <c r="A214" s="30"/>
      <c r="B214" s="31"/>
      <c r="C214" s="30"/>
      <c r="D214" s="148" t="s">
        <v>179</v>
      </c>
      <c r="E214" s="30"/>
      <c r="F214" s="149" t="s">
        <v>350</v>
      </c>
      <c r="G214" s="30"/>
      <c r="H214" s="30"/>
      <c r="I214" s="30"/>
      <c r="J214" s="30"/>
      <c r="K214" s="30"/>
      <c r="L214" s="31"/>
      <c r="M214" s="150"/>
      <c r="N214" s="151"/>
      <c r="O214" s="51"/>
      <c r="P214" s="51"/>
      <c r="Q214" s="51"/>
      <c r="R214" s="51"/>
      <c r="S214" s="51"/>
      <c r="T214" s="52"/>
      <c r="U214" s="30"/>
      <c r="V214" s="30"/>
      <c r="W214" s="30"/>
      <c r="X214" s="30"/>
      <c r="Y214" s="30"/>
      <c r="Z214" s="30"/>
      <c r="AA214" s="30"/>
      <c r="AB214" s="30"/>
      <c r="AC214" s="30"/>
      <c r="AD214" s="30"/>
      <c r="AE214" s="30"/>
      <c r="AT214" s="18" t="s">
        <v>179</v>
      </c>
      <c r="AU214" s="18" t="s">
        <v>79</v>
      </c>
    </row>
    <row r="215" spans="1:65" s="13" customFormat="1">
      <c r="B215" s="152"/>
      <c r="D215" s="148" t="s">
        <v>181</v>
      </c>
      <c r="E215" s="153" t="s">
        <v>3</v>
      </c>
      <c r="F215" s="154" t="s">
        <v>351</v>
      </c>
      <c r="H215" s="153" t="s">
        <v>3</v>
      </c>
      <c r="L215" s="152"/>
      <c r="M215" s="155"/>
      <c r="N215" s="156"/>
      <c r="O215" s="156"/>
      <c r="P215" s="156"/>
      <c r="Q215" s="156"/>
      <c r="R215" s="156"/>
      <c r="S215" s="156"/>
      <c r="T215" s="157"/>
      <c r="AT215" s="153" t="s">
        <v>181</v>
      </c>
      <c r="AU215" s="153" t="s">
        <v>79</v>
      </c>
      <c r="AV215" s="13" t="s">
        <v>76</v>
      </c>
      <c r="AW215" s="13" t="s">
        <v>31</v>
      </c>
      <c r="AX215" s="13" t="s">
        <v>70</v>
      </c>
      <c r="AY215" s="153" t="s">
        <v>173</v>
      </c>
    </row>
    <row r="216" spans="1:65" s="14" customFormat="1">
      <c r="B216" s="158"/>
      <c r="D216" s="148" t="s">
        <v>181</v>
      </c>
      <c r="E216" s="159" t="s">
        <v>3</v>
      </c>
      <c r="F216" s="160" t="s">
        <v>1498</v>
      </c>
      <c r="H216" s="161">
        <v>19.5</v>
      </c>
      <c r="L216" s="158"/>
      <c r="M216" s="162"/>
      <c r="N216" s="163"/>
      <c r="O216" s="163"/>
      <c r="P216" s="163"/>
      <c r="Q216" s="163"/>
      <c r="R216" s="163"/>
      <c r="S216" s="163"/>
      <c r="T216" s="164"/>
      <c r="AT216" s="159" t="s">
        <v>181</v>
      </c>
      <c r="AU216" s="159" t="s">
        <v>79</v>
      </c>
      <c r="AV216" s="14" t="s">
        <v>79</v>
      </c>
      <c r="AW216" s="14" t="s">
        <v>31</v>
      </c>
      <c r="AX216" s="14" t="s">
        <v>76</v>
      </c>
      <c r="AY216" s="159" t="s">
        <v>173</v>
      </c>
    </row>
    <row r="217" spans="1:65" s="2" customFormat="1" ht="21.75" customHeight="1">
      <c r="A217" s="30"/>
      <c r="B217" s="135"/>
      <c r="C217" s="136" t="s">
        <v>275</v>
      </c>
      <c r="D217" s="136" t="s">
        <v>175</v>
      </c>
      <c r="E217" s="137" t="s">
        <v>353</v>
      </c>
      <c r="F217" s="138" t="s">
        <v>354</v>
      </c>
      <c r="G217" s="139" t="s">
        <v>200</v>
      </c>
      <c r="H217" s="140">
        <v>19.5</v>
      </c>
      <c r="I217" s="141"/>
      <c r="J217" s="141">
        <f>ROUND(I217*H217,2)</f>
        <v>0</v>
      </c>
      <c r="K217" s="138" t="s">
        <v>177</v>
      </c>
      <c r="L217" s="31"/>
      <c r="M217" s="142" t="s">
        <v>3</v>
      </c>
      <c r="N217" s="143" t="s">
        <v>41</v>
      </c>
      <c r="O217" s="144">
        <v>0.113</v>
      </c>
      <c r="P217" s="144">
        <f>O217*H217</f>
        <v>2.2035</v>
      </c>
      <c r="Q217" s="144">
        <v>0</v>
      </c>
      <c r="R217" s="144">
        <f>Q217*H217</f>
        <v>0</v>
      </c>
      <c r="S217" s="144">
        <v>0</v>
      </c>
      <c r="T217" s="145">
        <f>S217*H217</f>
        <v>0</v>
      </c>
      <c r="U217" s="30"/>
      <c r="V217" s="30"/>
      <c r="W217" s="30"/>
      <c r="X217" s="30"/>
      <c r="Y217" s="30"/>
      <c r="Z217" s="30"/>
      <c r="AA217" s="30"/>
      <c r="AB217" s="30"/>
      <c r="AC217" s="30"/>
      <c r="AD217" s="30"/>
      <c r="AE217" s="30"/>
      <c r="AR217" s="146" t="s">
        <v>178</v>
      </c>
      <c r="AT217" s="146" t="s">
        <v>175</v>
      </c>
      <c r="AU217" s="146" t="s">
        <v>79</v>
      </c>
      <c r="AY217" s="18" t="s">
        <v>173</v>
      </c>
      <c r="BE217" s="147">
        <f>IF(N217="základní",J217,0)</f>
        <v>0</v>
      </c>
      <c r="BF217" s="147">
        <f>IF(N217="snížená",J217,0)</f>
        <v>0</v>
      </c>
      <c r="BG217" s="147">
        <f>IF(N217="zákl. přenesená",J217,0)</f>
        <v>0</v>
      </c>
      <c r="BH217" s="147">
        <f>IF(N217="sníž. přenesená",J217,0)</f>
        <v>0</v>
      </c>
      <c r="BI217" s="147">
        <f>IF(N217="nulová",J217,0)</f>
        <v>0</v>
      </c>
      <c r="BJ217" s="18" t="s">
        <v>76</v>
      </c>
      <c r="BK217" s="147">
        <f>ROUND(I217*H217,2)</f>
        <v>0</v>
      </c>
      <c r="BL217" s="18" t="s">
        <v>178</v>
      </c>
      <c r="BM217" s="146" t="s">
        <v>1499</v>
      </c>
    </row>
    <row r="218" spans="1:65" s="2" customFormat="1" ht="156">
      <c r="A218" s="30"/>
      <c r="B218" s="31"/>
      <c r="C218" s="30"/>
      <c r="D218" s="148" t="s">
        <v>179</v>
      </c>
      <c r="E218" s="30"/>
      <c r="F218" s="149" t="s">
        <v>350</v>
      </c>
      <c r="G218" s="30"/>
      <c r="H218" s="30"/>
      <c r="I218" s="30"/>
      <c r="J218" s="30"/>
      <c r="K218" s="30"/>
      <c r="L218" s="31"/>
      <c r="M218" s="150"/>
      <c r="N218" s="151"/>
      <c r="O218" s="51"/>
      <c r="P218" s="51"/>
      <c r="Q218" s="51"/>
      <c r="R218" s="51"/>
      <c r="S218" s="51"/>
      <c r="T218" s="52"/>
      <c r="U218" s="30"/>
      <c r="V218" s="30"/>
      <c r="W218" s="30"/>
      <c r="X218" s="30"/>
      <c r="Y218" s="30"/>
      <c r="Z218" s="30"/>
      <c r="AA218" s="30"/>
      <c r="AB218" s="30"/>
      <c r="AC218" s="30"/>
      <c r="AD218" s="30"/>
      <c r="AE218" s="30"/>
      <c r="AT218" s="18" t="s">
        <v>179</v>
      </c>
      <c r="AU218" s="18" t="s">
        <v>79</v>
      </c>
    </row>
    <row r="219" spans="1:65" s="14" customFormat="1">
      <c r="B219" s="158"/>
      <c r="D219" s="148" t="s">
        <v>181</v>
      </c>
      <c r="E219" s="159" t="s">
        <v>3</v>
      </c>
      <c r="F219" s="160" t="s">
        <v>1500</v>
      </c>
      <c r="H219" s="161">
        <v>19.5</v>
      </c>
      <c r="L219" s="158"/>
      <c r="M219" s="162"/>
      <c r="N219" s="163"/>
      <c r="O219" s="163"/>
      <c r="P219" s="163"/>
      <c r="Q219" s="163"/>
      <c r="R219" s="163"/>
      <c r="S219" s="163"/>
      <c r="T219" s="164"/>
      <c r="AT219" s="159" t="s">
        <v>181</v>
      </c>
      <c r="AU219" s="159" t="s">
        <v>79</v>
      </c>
      <c r="AV219" s="14" t="s">
        <v>79</v>
      </c>
      <c r="AW219" s="14" t="s">
        <v>31</v>
      </c>
      <c r="AX219" s="14" t="s">
        <v>70</v>
      </c>
      <c r="AY219" s="159" t="s">
        <v>173</v>
      </c>
    </row>
    <row r="220" spans="1:65" s="15" customFormat="1">
      <c r="B220" s="165"/>
      <c r="D220" s="148" t="s">
        <v>181</v>
      </c>
      <c r="E220" s="166" t="s">
        <v>3</v>
      </c>
      <c r="F220" s="167" t="s">
        <v>188</v>
      </c>
      <c r="H220" s="168">
        <v>19.5</v>
      </c>
      <c r="L220" s="165"/>
      <c r="M220" s="169"/>
      <c r="N220" s="170"/>
      <c r="O220" s="170"/>
      <c r="P220" s="170"/>
      <c r="Q220" s="170"/>
      <c r="R220" s="170"/>
      <c r="S220" s="170"/>
      <c r="T220" s="171"/>
      <c r="AT220" s="166" t="s">
        <v>181</v>
      </c>
      <c r="AU220" s="166" t="s">
        <v>79</v>
      </c>
      <c r="AV220" s="15" t="s">
        <v>178</v>
      </c>
      <c r="AW220" s="15" t="s">
        <v>31</v>
      </c>
      <c r="AX220" s="15" t="s">
        <v>76</v>
      </c>
      <c r="AY220" s="166" t="s">
        <v>173</v>
      </c>
    </row>
    <row r="221" spans="1:65" s="12" customFormat="1" ht="22.9" customHeight="1">
      <c r="B221" s="123"/>
      <c r="D221" s="124" t="s">
        <v>69</v>
      </c>
      <c r="E221" s="133" t="s">
        <v>216</v>
      </c>
      <c r="F221" s="133" t="s">
        <v>372</v>
      </c>
      <c r="J221" s="134">
        <f>BK221</f>
        <v>0</v>
      </c>
      <c r="L221" s="123"/>
      <c r="M221" s="127"/>
      <c r="N221" s="128"/>
      <c r="O221" s="128"/>
      <c r="P221" s="129">
        <f>SUM(P222:P262)</f>
        <v>157.27766200000002</v>
      </c>
      <c r="Q221" s="128"/>
      <c r="R221" s="129">
        <f>SUM(R222:R262)</f>
        <v>42.036358846496007</v>
      </c>
      <c r="S221" s="128"/>
      <c r="T221" s="130">
        <f>SUM(T222:T262)</f>
        <v>43.959650000000003</v>
      </c>
      <c r="AR221" s="124" t="s">
        <v>76</v>
      </c>
      <c r="AT221" s="131" t="s">
        <v>69</v>
      </c>
      <c r="AU221" s="131" t="s">
        <v>76</v>
      </c>
      <c r="AY221" s="124" t="s">
        <v>173</v>
      </c>
      <c r="BK221" s="132">
        <f>SUM(BK222:BK262)</f>
        <v>0</v>
      </c>
    </row>
    <row r="222" spans="1:65" s="2" customFormat="1" ht="21.75" customHeight="1">
      <c r="A222" s="30"/>
      <c r="B222" s="135"/>
      <c r="C222" s="136" t="s">
        <v>280</v>
      </c>
      <c r="D222" s="136" t="s">
        <v>175</v>
      </c>
      <c r="E222" s="137" t="s">
        <v>1501</v>
      </c>
      <c r="F222" s="138" t="s">
        <v>1502</v>
      </c>
      <c r="G222" s="139" t="s">
        <v>190</v>
      </c>
      <c r="H222" s="140">
        <v>10.3</v>
      </c>
      <c r="I222" s="141"/>
      <c r="J222" s="141">
        <f>ROUND(I222*H222,2)</f>
        <v>0</v>
      </c>
      <c r="K222" s="138" t="s">
        <v>177</v>
      </c>
      <c r="L222" s="31"/>
      <c r="M222" s="142" t="s">
        <v>3</v>
      </c>
      <c r="N222" s="143" t="s">
        <v>41</v>
      </c>
      <c r="O222" s="144">
        <v>5.8419999999999996</v>
      </c>
      <c r="P222" s="144">
        <f>O222*H222</f>
        <v>60.172600000000003</v>
      </c>
      <c r="Q222" s="144">
        <v>2.2041864000000002</v>
      </c>
      <c r="R222" s="144">
        <f>Q222*H222</f>
        <v>22.703119920000002</v>
      </c>
      <c r="S222" s="144">
        <v>0</v>
      </c>
      <c r="T222" s="145">
        <f>S222*H222</f>
        <v>0</v>
      </c>
      <c r="U222" s="30"/>
      <c r="V222" s="30"/>
      <c r="W222" s="30"/>
      <c r="X222" s="30"/>
      <c r="Y222" s="30"/>
      <c r="Z222" s="30"/>
      <c r="AA222" s="30"/>
      <c r="AB222" s="30"/>
      <c r="AC222" s="30"/>
      <c r="AD222" s="30"/>
      <c r="AE222" s="30"/>
      <c r="AR222" s="146" t="s">
        <v>178</v>
      </c>
      <c r="AT222" s="146" t="s">
        <v>175</v>
      </c>
      <c r="AU222" s="146" t="s">
        <v>79</v>
      </c>
      <c r="AY222" s="18" t="s">
        <v>173</v>
      </c>
      <c r="BE222" s="147">
        <f>IF(N222="základní",J222,0)</f>
        <v>0</v>
      </c>
      <c r="BF222" s="147">
        <f>IF(N222="snížená",J222,0)</f>
        <v>0</v>
      </c>
      <c r="BG222" s="147">
        <f>IF(N222="zákl. přenesená",J222,0)</f>
        <v>0</v>
      </c>
      <c r="BH222" s="147">
        <f>IF(N222="sníž. přenesená",J222,0)</f>
        <v>0</v>
      </c>
      <c r="BI222" s="147">
        <f>IF(N222="nulová",J222,0)</f>
        <v>0</v>
      </c>
      <c r="BJ222" s="18" t="s">
        <v>76</v>
      </c>
      <c r="BK222" s="147">
        <f>ROUND(I222*H222,2)</f>
        <v>0</v>
      </c>
      <c r="BL222" s="18" t="s">
        <v>178</v>
      </c>
      <c r="BM222" s="146" t="s">
        <v>1503</v>
      </c>
    </row>
    <row r="223" spans="1:65" s="2" customFormat="1" ht="126.75">
      <c r="A223" s="30"/>
      <c r="B223" s="31"/>
      <c r="C223" s="30"/>
      <c r="D223" s="148" t="s">
        <v>179</v>
      </c>
      <c r="E223" s="30"/>
      <c r="F223" s="149" t="s">
        <v>685</v>
      </c>
      <c r="G223" s="30"/>
      <c r="H223" s="30"/>
      <c r="I223" s="30"/>
      <c r="J223" s="30"/>
      <c r="K223" s="30"/>
      <c r="L223" s="31"/>
      <c r="M223" s="150"/>
      <c r="N223" s="151"/>
      <c r="O223" s="51"/>
      <c r="P223" s="51"/>
      <c r="Q223" s="51"/>
      <c r="R223" s="51"/>
      <c r="S223" s="51"/>
      <c r="T223" s="52"/>
      <c r="U223" s="30"/>
      <c r="V223" s="30"/>
      <c r="W223" s="30"/>
      <c r="X223" s="30"/>
      <c r="Y223" s="30"/>
      <c r="Z223" s="30"/>
      <c r="AA223" s="30"/>
      <c r="AB223" s="30"/>
      <c r="AC223" s="30"/>
      <c r="AD223" s="30"/>
      <c r="AE223" s="30"/>
      <c r="AT223" s="18" t="s">
        <v>179</v>
      </c>
      <c r="AU223" s="18" t="s">
        <v>79</v>
      </c>
    </row>
    <row r="224" spans="1:65" s="14" customFormat="1">
      <c r="B224" s="158"/>
      <c r="D224" s="148" t="s">
        <v>181</v>
      </c>
      <c r="E224" s="159" t="s">
        <v>3</v>
      </c>
      <c r="F224" s="160" t="s">
        <v>1504</v>
      </c>
      <c r="H224" s="161">
        <v>10.3</v>
      </c>
      <c r="L224" s="158"/>
      <c r="M224" s="162"/>
      <c r="N224" s="163"/>
      <c r="O224" s="163"/>
      <c r="P224" s="163"/>
      <c r="Q224" s="163"/>
      <c r="R224" s="163"/>
      <c r="S224" s="163"/>
      <c r="T224" s="164"/>
      <c r="AT224" s="159" t="s">
        <v>181</v>
      </c>
      <c r="AU224" s="159" t="s">
        <v>79</v>
      </c>
      <c r="AV224" s="14" t="s">
        <v>79</v>
      </c>
      <c r="AW224" s="14" t="s">
        <v>31</v>
      </c>
      <c r="AX224" s="14" t="s">
        <v>76</v>
      </c>
      <c r="AY224" s="159" t="s">
        <v>173</v>
      </c>
    </row>
    <row r="225" spans="1:65" s="2" customFormat="1" ht="16.5" customHeight="1">
      <c r="A225" s="30"/>
      <c r="B225" s="135"/>
      <c r="C225" s="172" t="s">
        <v>283</v>
      </c>
      <c r="D225" s="172" t="s">
        <v>246</v>
      </c>
      <c r="E225" s="173" t="s">
        <v>1505</v>
      </c>
      <c r="F225" s="174" t="s">
        <v>1506</v>
      </c>
      <c r="G225" s="175" t="s">
        <v>293</v>
      </c>
      <c r="H225" s="176">
        <v>7</v>
      </c>
      <c r="I225" s="177"/>
      <c r="J225" s="177">
        <f>ROUND(I225*H225,2)</f>
        <v>0</v>
      </c>
      <c r="K225" s="174" t="s">
        <v>177</v>
      </c>
      <c r="L225" s="178"/>
      <c r="M225" s="179" t="s">
        <v>3</v>
      </c>
      <c r="N225" s="180" t="s">
        <v>41</v>
      </c>
      <c r="O225" s="144">
        <v>0</v>
      </c>
      <c r="P225" s="144">
        <f>O225*H225</f>
        <v>0</v>
      </c>
      <c r="Q225" s="144">
        <v>1.8109999999999999</v>
      </c>
      <c r="R225" s="144">
        <f>Q225*H225</f>
        <v>12.677</v>
      </c>
      <c r="S225" s="144">
        <v>0</v>
      </c>
      <c r="T225" s="145">
        <f>S225*H225</f>
        <v>0</v>
      </c>
      <c r="U225" s="30"/>
      <c r="V225" s="30"/>
      <c r="W225" s="30"/>
      <c r="X225" s="30"/>
      <c r="Y225" s="30"/>
      <c r="Z225" s="30"/>
      <c r="AA225" s="30"/>
      <c r="AB225" s="30"/>
      <c r="AC225" s="30"/>
      <c r="AD225" s="30"/>
      <c r="AE225" s="30"/>
      <c r="AR225" s="146" t="s">
        <v>211</v>
      </c>
      <c r="AT225" s="146" t="s">
        <v>246</v>
      </c>
      <c r="AU225" s="146" t="s">
        <v>79</v>
      </c>
      <c r="AY225" s="18" t="s">
        <v>173</v>
      </c>
      <c r="BE225" s="147">
        <f>IF(N225="základní",J225,0)</f>
        <v>0</v>
      </c>
      <c r="BF225" s="147">
        <f>IF(N225="snížená",J225,0)</f>
        <v>0</v>
      </c>
      <c r="BG225" s="147">
        <f>IF(N225="zákl. přenesená",J225,0)</f>
        <v>0</v>
      </c>
      <c r="BH225" s="147">
        <f>IF(N225="sníž. přenesená",J225,0)</f>
        <v>0</v>
      </c>
      <c r="BI225" s="147">
        <f>IF(N225="nulová",J225,0)</f>
        <v>0</v>
      </c>
      <c r="BJ225" s="18" t="s">
        <v>76</v>
      </c>
      <c r="BK225" s="147">
        <f>ROUND(I225*H225,2)</f>
        <v>0</v>
      </c>
      <c r="BL225" s="18" t="s">
        <v>178</v>
      </c>
      <c r="BM225" s="146" t="s">
        <v>1507</v>
      </c>
    </row>
    <row r="226" spans="1:65" s="14" customFormat="1">
      <c r="B226" s="158"/>
      <c r="D226" s="148" t="s">
        <v>181</v>
      </c>
      <c r="E226" s="159" t="s">
        <v>3</v>
      </c>
      <c r="F226" s="160" t="s">
        <v>1508</v>
      </c>
      <c r="H226" s="161">
        <v>7</v>
      </c>
      <c r="L226" s="158"/>
      <c r="M226" s="162"/>
      <c r="N226" s="163"/>
      <c r="O226" s="163"/>
      <c r="P226" s="163"/>
      <c r="Q226" s="163"/>
      <c r="R226" s="163"/>
      <c r="S226" s="163"/>
      <c r="T226" s="164"/>
      <c r="AT226" s="159" t="s">
        <v>181</v>
      </c>
      <c r="AU226" s="159" t="s">
        <v>79</v>
      </c>
      <c r="AV226" s="14" t="s">
        <v>79</v>
      </c>
      <c r="AW226" s="14" t="s">
        <v>31</v>
      </c>
      <c r="AX226" s="14" t="s">
        <v>76</v>
      </c>
      <c r="AY226" s="159" t="s">
        <v>173</v>
      </c>
    </row>
    <row r="227" spans="1:65" s="2" customFormat="1" ht="16.5" customHeight="1">
      <c r="A227" s="30"/>
      <c r="B227" s="135"/>
      <c r="C227" s="172" t="s">
        <v>287</v>
      </c>
      <c r="D227" s="172" t="s">
        <v>246</v>
      </c>
      <c r="E227" s="173" t="s">
        <v>1509</v>
      </c>
      <c r="F227" s="174" t="s">
        <v>1510</v>
      </c>
      <c r="G227" s="175" t="s">
        <v>293</v>
      </c>
      <c r="H227" s="176">
        <v>2</v>
      </c>
      <c r="I227" s="177"/>
      <c r="J227" s="177">
        <f>ROUND(I227*H227,2)</f>
        <v>0</v>
      </c>
      <c r="K227" s="174" t="s">
        <v>177</v>
      </c>
      <c r="L227" s="178"/>
      <c r="M227" s="179" t="s">
        <v>3</v>
      </c>
      <c r="N227" s="180" t="s">
        <v>41</v>
      </c>
      <c r="O227" s="144">
        <v>0</v>
      </c>
      <c r="P227" s="144">
        <f>O227*H227</f>
        <v>0</v>
      </c>
      <c r="Q227" s="144">
        <v>2.37</v>
      </c>
      <c r="R227" s="144">
        <f>Q227*H227</f>
        <v>4.74</v>
      </c>
      <c r="S227" s="144">
        <v>0</v>
      </c>
      <c r="T227" s="145">
        <f>S227*H227</f>
        <v>0</v>
      </c>
      <c r="U227" s="30"/>
      <c r="V227" s="30"/>
      <c r="W227" s="30"/>
      <c r="X227" s="30"/>
      <c r="Y227" s="30"/>
      <c r="Z227" s="30"/>
      <c r="AA227" s="30"/>
      <c r="AB227" s="30"/>
      <c r="AC227" s="30"/>
      <c r="AD227" s="30"/>
      <c r="AE227" s="30"/>
      <c r="AR227" s="146" t="s">
        <v>211</v>
      </c>
      <c r="AT227" s="146" t="s">
        <v>246</v>
      </c>
      <c r="AU227" s="146" t="s">
        <v>79</v>
      </c>
      <c r="AY227" s="18" t="s">
        <v>173</v>
      </c>
      <c r="BE227" s="147">
        <f>IF(N227="základní",J227,0)</f>
        <v>0</v>
      </c>
      <c r="BF227" s="147">
        <f>IF(N227="snížená",J227,0)</f>
        <v>0</v>
      </c>
      <c r="BG227" s="147">
        <f>IF(N227="zákl. přenesená",J227,0)</f>
        <v>0</v>
      </c>
      <c r="BH227" s="147">
        <f>IF(N227="sníž. přenesená",J227,0)</f>
        <v>0</v>
      </c>
      <c r="BI227" s="147">
        <f>IF(N227="nulová",J227,0)</f>
        <v>0</v>
      </c>
      <c r="BJ227" s="18" t="s">
        <v>76</v>
      </c>
      <c r="BK227" s="147">
        <f>ROUND(I227*H227,2)</f>
        <v>0</v>
      </c>
      <c r="BL227" s="18" t="s">
        <v>178</v>
      </c>
      <c r="BM227" s="146" t="s">
        <v>1511</v>
      </c>
    </row>
    <row r="228" spans="1:65" s="14" customFormat="1">
      <c r="B228" s="158"/>
      <c r="D228" s="148" t="s">
        <v>181</v>
      </c>
      <c r="E228" s="159" t="s">
        <v>3</v>
      </c>
      <c r="F228" s="160" t="s">
        <v>1512</v>
      </c>
      <c r="H228" s="161">
        <v>2</v>
      </c>
      <c r="L228" s="158"/>
      <c r="M228" s="162"/>
      <c r="N228" s="163"/>
      <c r="O228" s="163"/>
      <c r="P228" s="163"/>
      <c r="Q228" s="163"/>
      <c r="R228" s="163"/>
      <c r="S228" s="163"/>
      <c r="T228" s="164"/>
      <c r="AT228" s="159" t="s">
        <v>181</v>
      </c>
      <c r="AU228" s="159" t="s">
        <v>79</v>
      </c>
      <c r="AV228" s="14" t="s">
        <v>79</v>
      </c>
      <c r="AW228" s="14" t="s">
        <v>31</v>
      </c>
      <c r="AX228" s="14" t="s">
        <v>70</v>
      </c>
      <c r="AY228" s="159" t="s">
        <v>173</v>
      </c>
    </row>
    <row r="229" spans="1:65" s="15" customFormat="1">
      <c r="B229" s="165"/>
      <c r="D229" s="148" t="s">
        <v>181</v>
      </c>
      <c r="E229" s="166" t="s">
        <v>3</v>
      </c>
      <c r="F229" s="167" t="s">
        <v>188</v>
      </c>
      <c r="H229" s="168">
        <v>2</v>
      </c>
      <c r="L229" s="165"/>
      <c r="M229" s="169"/>
      <c r="N229" s="170"/>
      <c r="O229" s="170"/>
      <c r="P229" s="170"/>
      <c r="Q229" s="170"/>
      <c r="R229" s="170"/>
      <c r="S229" s="170"/>
      <c r="T229" s="171"/>
      <c r="AT229" s="166" t="s">
        <v>181</v>
      </c>
      <c r="AU229" s="166" t="s">
        <v>79</v>
      </c>
      <c r="AV229" s="15" t="s">
        <v>178</v>
      </c>
      <c r="AW229" s="15" t="s">
        <v>31</v>
      </c>
      <c r="AX229" s="15" t="s">
        <v>76</v>
      </c>
      <c r="AY229" s="166" t="s">
        <v>173</v>
      </c>
    </row>
    <row r="230" spans="1:65" s="2" customFormat="1" ht="21.75" customHeight="1">
      <c r="A230" s="30"/>
      <c r="B230" s="135"/>
      <c r="C230" s="136" t="s">
        <v>290</v>
      </c>
      <c r="D230" s="136" t="s">
        <v>175</v>
      </c>
      <c r="E230" s="137" t="s">
        <v>697</v>
      </c>
      <c r="F230" s="138" t="s">
        <v>698</v>
      </c>
      <c r="G230" s="139" t="s">
        <v>190</v>
      </c>
      <c r="H230" s="140">
        <v>30.4</v>
      </c>
      <c r="I230" s="141"/>
      <c r="J230" s="141">
        <f>ROUND(I230*H230,2)</f>
        <v>0</v>
      </c>
      <c r="K230" s="138" t="s">
        <v>177</v>
      </c>
      <c r="L230" s="31"/>
      <c r="M230" s="142" t="s">
        <v>3</v>
      </c>
      <c r="N230" s="143" t="s">
        <v>41</v>
      </c>
      <c r="O230" s="144">
        <v>0.24</v>
      </c>
      <c r="P230" s="144">
        <f>O230*H230</f>
        <v>7.2959999999999994</v>
      </c>
      <c r="Q230" s="144">
        <v>1.74E-4</v>
      </c>
      <c r="R230" s="144">
        <f>Q230*H230</f>
        <v>5.2896000000000002E-3</v>
      </c>
      <c r="S230" s="144">
        <v>0</v>
      </c>
      <c r="T230" s="145">
        <f>S230*H230</f>
        <v>0</v>
      </c>
      <c r="U230" s="30"/>
      <c r="V230" s="30"/>
      <c r="W230" s="30"/>
      <c r="X230" s="30"/>
      <c r="Y230" s="30"/>
      <c r="Z230" s="30"/>
      <c r="AA230" s="30"/>
      <c r="AB230" s="30"/>
      <c r="AC230" s="30"/>
      <c r="AD230" s="30"/>
      <c r="AE230" s="30"/>
      <c r="AR230" s="146" t="s">
        <v>178</v>
      </c>
      <c r="AT230" s="146" t="s">
        <v>175</v>
      </c>
      <c r="AU230" s="146" t="s">
        <v>79</v>
      </c>
      <c r="AY230" s="18" t="s">
        <v>173</v>
      </c>
      <c r="BE230" s="147">
        <f>IF(N230="základní",J230,0)</f>
        <v>0</v>
      </c>
      <c r="BF230" s="147">
        <f>IF(N230="snížená",J230,0)</f>
        <v>0</v>
      </c>
      <c r="BG230" s="147">
        <f>IF(N230="zákl. přenesená",J230,0)</f>
        <v>0</v>
      </c>
      <c r="BH230" s="147">
        <f>IF(N230="sníž. přenesená",J230,0)</f>
        <v>0</v>
      </c>
      <c r="BI230" s="147">
        <f>IF(N230="nulová",J230,0)</f>
        <v>0</v>
      </c>
      <c r="BJ230" s="18" t="s">
        <v>76</v>
      </c>
      <c r="BK230" s="147">
        <f>ROUND(I230*H230,2)</f>
        <v>0</v>
      </c>
      <c r="BL230" s="18" t="s">
        <v>178</v>
      </c>
      <c r="BM230" s="146" t="s">
        <v>1513</v>
      </c>
    </row>
    <row r="231" spans="1:65" s="2" customFormat="1" ht="360.75">
      <c r="A231" s="30"/>
      <c r="B231" s="31"/>
      <c r="C231" s="30"/>
      <c r="D231" s="148" t="s">
        <v>179</v>
      </c>
      <c r="E231" s="30"/>
      <c r="F231" s="149" t="s">
        <v>700</v>
      </c>
      <c r="G231" s="30"/>
      <c r="H231" s="30"/>
      <c r="I231" s="30"/>
      <c r="J231" s="30"/>
      <c r="K231" s="30"/>
      <c r="L231" s="31"/>
      <c r="M231" s="150"/>
      <c r="N231" s="151"/>
      <c r="O231" s="51"/>
      <c r="P231" s="51"/>
      <c r="Q231" s="51"/>
      <c r="R231" s="51"/>
      <c r="S231" s="51"/>
      <c r="T231" s="52"/>
      <c r="U231" s="30"/>
      <c r="V231" s="30"/>
      <c r="W231" s="30"/>
      <c r="X231" s="30"/>
      <c r="Y231" s="30"/>
      <c r="Z231" s="30"/>
      <c r="AA231" s="30"/>
      <c r="AB231" s="30"/>
      <c r="AC231" s="30"/>
      <c r="AD231" s="30"/>
      <c r="AE231" s="30"/>
      <c r="AT231" s="18" t="s">
        <v>179</v>
      </c>
      <c r="AU231" s="18" t="s">
        <v>79</v>
      </c>
    </row>
    <row r="232" spans="1:65" s="13" customFormat="1">
      <c r="B232" s="152"/>
      <c r="D232" s="148" t="s">
        <v>181</v>
      </c>
      <c r="E232" s="153" t="s">
        <v>3</v>
      </c>
      <c r="F232" s="154" t="s">
        <v>1514</v>
      </c>
      <c r="H232" s="153" t="s">
        <v>3</v>
      </c>
      <c r="L232" s="152"/>
      <c r="M232" s="155"/>
      <c r="N232" s="156"/>
      <c r="O232" s="156"/>
      <c r="P232" s="156"/>
      <c r="Q232" s="156"/>
      <c r="R232" s="156"/>
      <c r="S232" s="156"/>
      <c r="T232" s="157"/>
      <c r="AT232" s="153" t="s">
        <v>181</v>
      </c>
      <c r="AU232" s="153" t="s">
        <v>79</v>
      </c>
      <c r="AV232" s="13" t="s">
        <v>76</v>
      </c>
      <c r="AW232" s="13" t="s">
        <v>31</v>
      </c>
      <c r="AX232" s="13" t="s">
        <v>70</v>
      </c>
      <c r="AY232" s="153" t="s">
        <v>173</v>
      </c>
    </row>
    <row r="233" spans="1:65" s="14" customFormat="1">
      <c r="B233" s="158"/>
      <c r="D233" s="148" t="s">
        <v>181</v>
      </c>
      <c r="E233" s="159" t="s">
        <v>3</v>
      </c>
      <c r="F233" s="160" t="s">
        <v>1515</v>
      </c>
      <c r="H233" s="161">
        <v>30.4</v>
      </c>
      <c r="L233" s="158"/>
      <c r="M233" s="162"/>
      <c r="N233" s="163"/>
      <c r="O233" s="163"/>
      <c r="P233" s="163"/>
      <c r="Q233" s="163"/>
      <c r="R233" s="163"/>
      <c r="S233" s="163"/>
      <c r="T233" s="164"/>
      <c r="AT233" s="159" t="s">
        <v>181</v>
      </c>
      <c r="AU233" s="159" t="s">
        <v>79</v>
      </c>
      <c r="AV233" s="14" t="s">
        <v>79</v>
      </c>
      <c r="AW233" s="14" t="s">
        <v>31</v>
      </c>
      <c r="AX233" s="14" t="s">
        <v>70</v>
      </c>
      <c r="AY233" s="159" t="s">
        <v>173</v>
      </c>
    </row>
    <row r="234" spans="1:65" s="15" customFormat="1">
      <c r="B234" s="165"/>
      <c r="D234" s="148" t="s">
        <v>181</v>
      </c>
      <c r="E234" s="166" t="s">
        <v>3</v>
      </c>
      <c r="F234" s="167" t="s">
        <v>188</v>
      </c>
      <c r="H234" s="168">
        <v>30.4</v>
      </c>
      <c r="L234" s="165"/>
      <c r="M234" s="169"/>
      <c r="N234" s="170"/>
      <c r="O234" s="170"/>
      <c r="P234" s="170"/>
      <c r="Q234" s="170"/>
      <c r="R234" s="170"/>
      <c r="S234" s="170"/>
      <c r="T234" s="171"/>
      <c r="AT234" s="166" t="s">
        <v>181</v>
      </c>
      <c r="AU234" s="166" t="s">
        <v>79</v>
      </c>
      <c r="AV234" s="15" t="s">
        <v>178</v>
      </c>
      <c r="AW234" s="15" t="s">
        <v>31</v>
      </c>
      <c r="AX234" s="15" t="s">
        <v>76</v>
      </c>
      <c r="AY234" s="166" t="s">
        <v>173</v>
      </c>
    </row>
    <row r="235" spans="1:65" s="2" customFormat="1" ht="21.75" customHeight="1">
      <c r="A235" s="30"/>
      <c r="B235" s="135"/>
      <c r="C235" s="136" t="s">
        <v>297</v>
      </c>
      <c r="D235" s="136" t="s">
        <v>175</v>
      </c>
      <c r="E235" s="137" t="s">
        <v>376</v>
      </c>
      <c r="F235" s="138" t="s">
        <v>377</v>
      </c>
      <c r="G235" s="139" t="s">
        <v>293</v>
      </c>
      <c r="H235" s="140">
        <v>2</v>
      </c>
      <c r="I235" s="141"/>
      <c r="J235" s="141">
        <f>ROUND(I235*H235,2)</f>
        <v>0</v>
      </c>
      <c r="K235" s="138" t="s">
        <v>177</v>
      </c>
      <c r="L235" s="31"/>
      <c r="M235" s="142" t="s">
        <v>3</v>
      </c>
      <c r="N235" s="143" t="s">
        <v>41</v>
      </c>
      <c r="O235" s="144">
        <v>1.2649999999999999</v>
      </c>
      <c r="P235" s="144">
        <f>O235*H235</f>
        <v>2.5299999999999998</v>
      </c>
      <c r="Q235" s="144">
        <v>6.4850000000000003E-3</v>
      </c>
      <c r="R235" s="144">
        <f>Q235*H235</f>
        <v>1.2970000000000001E-2</v>
      </c>
      <c r="S235" s="144">
        <v>0</v>
      </c>
      <c r="T235" s="145">
        <f>S235*H235</f>
        <v>0</v>
      </c>
      <c r="U235" s="30"/>
      <c r="V235" s="30"/>
      <c r="W235" s="30"/>
      <c r="X235" s="30"/>
      <c r="Y235" s="30"/>
      <c r="Z235" s="30"/>
      <c r="AA235" s="30"/>
      <c r="AB235" s="30"/>
      <c r="AC235" s="30"/>
      <c r="AD235" s="30"/>
      <c r="AE235" s="30"/>
      <c r="AR235" s="146" t="s">
        <v>178</v>
      </c>
      <c r="AT235" s="146" t="s">
        <v>175</v>
      </c>
      <c r="AU235" s="146" t="s">
        <v>79</v>
      </c>
      <c r="AY235" s="18" t="s">
        <v>173</v>
      </c>
      <c r="BE235" s="147">
        <f>IF(N235="základní",J235,0)</f>
        <v>0</v>
      </c>
      <c r="BF235" s="147">
        <f>IF(N235="snížená",J235,0)</f>
        <v>0</v>
      </c>
      <c r="BG235" s="147">
        <f>IF(N235="zákl. přenesená",J235,0)</f>
        <v>0</v>
      </c>
      <c r="BH235" s="147">
        <f>IF(N235="sníž. přenesená",J235,0)</f>
        <v>0</v>
      </c>
      <c r="BI235" s="147">
        <f>IF(N235="nulová",J235,0)</f>
        <v>0</v>
      </c>
      <c r="BJ235" s="18" t="s">
        <v>76</v>
      </c>
      <c r="BK235" s="147">
        <f>ROUND(I235*H235,2)</f>
        <v>0</v>
      </c>
      <c r="BL235" s="18" t="s">
        <v>178</v>
      </c>
      <c r="BM235" s="146" t="s">
        <v>1516</v>
      </c>
    </row>
    <row r="236" spans="1:65" s="13" customFormat="1">
      <c r="B236" s="152"/>
      <c r="D236" s="148" t="s">
        <v>181</v>
      </c>
      <c r="E236" s="153" t="s">
        <v>3</v>
      </c>
      <c r="F236" s="154" t="s">
        <v>378</v>
      </c>
      <c r="H236" s="153" t="s">
        <v>3</v>
      </c>
      <c r="L236" s="152"/>
      <c r="M236" s="155"/>
      <c r="N236" s="156"/>
      <c r="O236" s="156"/>
      <c r="P236" s="156"/>
      <c r="Q236" s="156"/>
      <c r="R236" s="156"/>
      <c r="S236" s="156"/>
      <c r="T236" s="157"/>
      <c r="AT236" s="153" t="s">
        <v>181</v>
      </c>
      <c r="AU236" s="153" t="s">
        <v>79</v>
      </c>
      <c r="AV236" s="13" t="s">
        <v>76</v>
      </c>
      <c r="AW236" s="13" t="s">
        <v>31</v>
      </c>
      <c r="AX236" s="13" t="s">
        <v>70</v>
      </c>
      <c r="AY236" s="153" t="s">
        <v>173</v>
      </c>
    </row>
    <row r="237" spans="1:65" s="13" customFormat="1">
      <c r="B237" s="152"/>
      <c r="D237" s="148" t="s">
        <v>181</v>
      </c>
      <c r="E237" s="153" t="s">
        <v>3</v>
      </c>
      <c r="F237" s="154" t="s">
        <v>379</v>
      </c>
      <c r="H237" s="153" t="s">
        <v>3</v>
      </c>
      <c r="L237" s="152"/>
      <c r="M237" s="155"/>
      <c r="N237" s="156"/>
      <c r="O237" s="156"/>
      <c r="P237" s="156"/>
      <c r="Q237" s="156"/>
      <c r="R237" s="156"/>
      <c r="S237" s="156"/>
      <c r="T237" s="157"/>
      <c r="AT237" s="153" t="s">
        <v>181</v>
      </c>
      <c r="AU237" s="153" t="s">
        <v>79</v>
      </c>
      <c r="AV237" s="13" t="s">
        <v>76</v>
      </c>
      <c r="AW237" s="13" t="s">
        <v>31</v>
      </c>
      <c r="AX237" s="13" t="s">
        <v>70</v>
      </c>
      <c r="AY237" s="153" t="s">
        <v>173</v>
      </c>
    </row>
    <row r="238" spans="1:65" s="14" customFormat="1">
      <c r="B238" s="158"/>
      <c r="D238" s="148" t="s">
        <v>181</v>
      </c>
      <c r="E238" s="159" t="s">
        <v>3</v>
      </c>
      <c r="F238" s="160" t="s">
        <v>1517</v>
      </c>
      <c r="H238" s="161">
        <v>2</v>
      </c>
      <c r="L238" s="158"/>
      <c r="M238" s="162"/>
      <c r="N238" s="163"/>
      <c r="O238" s="163"/>
      <c r="P238" s="163"/>
      <c r="Q238" s="163"/>
      <c r="R238" s="163"/>
      <c r="S238" s="163"/>
      <c r="T238" s="164"/>
      <c r="AT238" s="159" t="s">
        <v>181</v>
      </c>
      <c r="AU238" s="159" t="s">
        <v>79</v>
      </c>
      <c r="AV238" s="14" t="s">
        <v>79</v>
      </c>
      <c r="AW238" s="14" t="s">
        <v>31</v>
      </c>
      <c r="AX238" s="14" t="s">
        <v>70</v>
      </c>
      <c r="AY238" s="159" t="s">
        <v>173</v>
      </c>
    </row>
    <row r="239" spans="1:65" s="15" customFormat="1">
      <c r="B239" s="165"/>
      <c r="D239" s="148" t="s">
        <v>181</v>
      </c>
      <c r="E239" s="166" t="s">
        <v>3</v>
      </c>
      <c r="F239" s="167" t="s">
        <v>188</v>
      </c>
      <c r="H239" s="168">
        <v>2</v>
      </c>
      <c r="L239" s="165"/>
      <c r="M239" s="169"/>
      <c r="N239" s="170"/>
      <c r="O239" s="170"/>
      <c r="P239" s="170"/>
      <c r="Q239" s="170"/>
      <c r="R239" s="170"/>
      <c r="S239" s="170"/>
      <c r="T239" s="171"/>
      <c r="AT239" s="166" t="s">
        <v>181</v>
      </c>
      <c r="AU239" s="166" t="s">
        <v>79</v>
      </c>
      <c r="AV239" s="15" t="s">
        <v>178</v>
      </c>
      <c r="AW239" s="15" t="s">
        <v>31</v>
      </c>
      <c r="AX239" s="15" t="s">
        <v>76</v>
      </c>
      <c r="AY239" s="166" t="s">
        <v>173</v>
      </c>
    </row>
    <row r="240" spans="1:65" s="2" customFormat="1" ht="21.75" customHeight="1">
      <c r="A240" s="30"/>
      <c r="B240" s="135"/>
      <c r="C240" s="136" t="s">
        <v>301</v>
      </c>
      <c r="D240" s="136" t="s">
        <v>175</v>
      </c>
      <c r="E240" s="137" t="s">
        <v>381</v>
      </c>
      <c r="F240" s="138" t="s">
        <v>382</v>
      </c>
      <c r="G240" s="139" t="s">
        <v>200</v>
      </c>
      <c r="H240" s="140">
        <v>12.32</v>
      </c>
      <c r="I240" s="141"/>
      <c r="J240" s="141">
        <f>ROUND(I240*H240,2)</f>
        <v>0</v>
      </c>
      <c r="K240" s="138" t="s">
        <v>177</v>
      </c>
      <c r="L240" s="31"/>
      <c r="M240" s="142" t="s">
        <v>3</v>
      </c>
      <c r="N240" s="143" t="s">
        <v>41</v>
      </c>
      <c r="O240" s="144">
        <v>2.976</v>
      </c>
      <c r="P240" s="144">
        <f>O240*H240</f>
        <v>36.664320000000004</v>
      </c>
      <c r="Q240" s="144">
        <v>0.12</v>
      </c>
      <c r="R240" s="144">
        <f>Q240*H240</f>
        <v>1.4783999999999999</v>
      </c>
      <c r="S240" s="144">
        <v>2.4900000000000002</v>
      </c>
      <c r="T240" s="145">
        <f>S240*H240</f>
        <v>30.676800000000004</v>
      </c>
      <c r="U240" s="30"/>
      <c r="V240" s="30"/>
      <c r="W240" s="30"/>
      <c r="X240" s="30"/>
      <c r="Y240" s="30"/>
      <c r="Z240" s="30"/>
      <c r="AA240" s="30"/>
      <c r="AB240" s="30"/>
      <c r="AC240" s="30"/>
      <c r="AD240" s="30"/>
      <c r="AE240" s="30"/>
      <c r="AR240" s="146" t="s">
        <v>178</v>
      </c>
      <c r="AT240" s="146" t="s">
        <v>175</v>
      </c>
      <c r="AU240" s="146" t="s">
        <v>79</v>
      </c>
      <c r="AY240" s="18" t="s">
        <v>173</v>
      </c>
      <c r="BE240" s="147">
        <f>IF(N240="základní",J240,0)</f>
        <v>0</v>
      </c>
      <c r="BF240" s="147">
        <f>IF(N240="snížená",J240,0)</f>
        <v>0</v>
      </c>
      <c r="BG240" s="147">
        <f>IF(N240="zákl. přenesená",J240,0)</f>
        <v>0</v>
      </c>
      <c r="BH240" s="147">
        <f>IF(N240="sníž. přenesená",J240,0)</f>
        <v>0</v>
      </c>
      <c r="BI240" s="147">
        <f>IF(N240="nulová",J240,0)</f>
        <v>0</v>
      </c>
      <c r="BJ240" s="18" t="s">
        <v>76</v>
      </c>
      <c r="BK240" s="147">
        <f>ROUND(I240*H240,2)</f>
        <v>0</v>
      </c>
      <c r="BL240" s="18" t="s">
        <v>178</v>
      </c>
      <c r="BM240" s="146" t="s">
        <v>1518</v>
      </c>
    </row>
    <row r="241" spans="1:65" s="2" customFormat="1" ht="224.25">
      <c r="A241" s="30"/>
      <c r="B241" s="31"/>
      <c r="C241" s="30"/>
      <c r="D241" s="148" t="s">
        <v>179</v>
      </c>
      <c r="E241" s="30"/>
      <c r="F241" s="149" t="s">
        <v>383</v>
      </c>
      <c r="G241" s="30"/>
      <c r="H241" s="30"/>
      <c r="I241" s="30"/>
      <c r="J241" s="30"/>
      <c r="K241" s="30"/>
      <c r="L241" s="31"/>
      <c r="M241" s="150"/>
      <c r="N241" s="151"/>
      <c r="O241" s="51"/>
      <c r="P241" s="51"/>
      <c r="Q241" s="51"/>
      <c r="R241" s="51"/>
      <c r="S241" s="51"/>
      <c r="T241" s="52"/>
      <c r="U241" s="30"/>
      <c r="V241" s="30"/>
      <c r="W241" s="30"/>
      <c r="X241" s="30"/>
      <c r="Y241" s="30"/>
      <c r="Z241" s="30"/>
      <c r="AA241" s="30"/>
      <c r="AB241" s="30"/>
      <c r="AC241" s="30"/>
      <c r="AD241" s="30"/>
      <c r="AE241" s="30"/>
      <c r="AT241" s="18" t="s">
        <v>179</v>
      </c>
      <c r="AU241" s="18" t="s">
        <v>79</v>
      </c>
    </row>
    <row r="242" spans="1:65" s="13" customFormat="1">
      <c r="B242" s="152"/>
      <c r="D242" s="148" t="s">
        <v>181</v>
      </c>
      <c r="E242" s="153" t="s">
        <v>3</v>
      </c>
      <c r="F242" s="154" t="s">
        <v>1519</v>
      </c>
      <c r="H242" s="153" t="s">
        <v>3</v>
      </c>
      <c r="L242" s="152"/>
      <c r="M242" s="155"/>
      <c r="N242" s="156"/>
      <c r="O242" s="156"/>
      <c r="P242" s="156"/>
      <c r="Q242" s="156"/>
      <c r="R242" s="156"/>
      <c r="S242" s="156"/>
      <c r="T242" s="157"/>
      <c r="AT242" s="153" t="s">
        <v>181</v>
      </c>
      <c r="AU242" s="153" t="s">
        <v>79</v>
      </c>
      <c r="AV242" s="13" t="s">
        <v>76</v>
      </c>
      <c r="AW242" s="13" t="s">
        <v>31</v>
      </c>
      <c r="AX242" s="13" t="s">
        <v>70</v>
      </c>
      <c r="AY242" s="153" t="s">
        <v>173</v>
      </c>
    </row>
    <row r="243" spans="1:65" s="14" customFormat="1">
      <c r="B243" s="158"/>
      <c r="D243" s="148" t="s">
        <v>181</v>
      </c>
      <c r="E243" s="159" t="s">
        <v>3</v>
      </c>
      <c r="F243" s="160" t="s">
        <v>1520</v>
      </c>
      <c r="H243" s="161">
        <v>12.32</v>
      </c>
      <c r="L243" s="158"/>
      <c r="M243" s="162"/>
      <c r="N243" s="163"/>
      <c r="O243" s="163"/>
      <c r="P243" s="163"/>
      <c r="Q243" s="163"/>
      <c r="R243" s="163"/>
      <c r="S243" s="163"/>
      <c r="T243" s="164"/>
      <c r="AT243" s="159" t="s">
        <v>181</v>
      </c>
      <c r="AU243" s="159" t="s">
        <v>79</v>
      </c>
      <c r="AV243" s="14" t="s">
        <v>79</v>
      </c>
      <c r="AW243" s="14" t="s">
        <v>31</v>
      </c>
      <c r="AX243" s="14" t="s">
        <v>70</v>
      </c>
      <c r="AY243" s="159" t="s">
        <v>173</v>
      </c>
    </row>
    <row r="244" spans="1:65" s="15" customFormat="1">
      <c r="B244" s="165"/>
      <c r="D244" s="148" t="s">
        <v>181</v>
      </c>
      <c r="E244" s="166" t="s">
        <v>3</v>
      </c>
      <c r="F244" s="167" t="s">
        <v>188</v>
      </c>
      <c r="H244" s="168">
        <v>12.32</v>
      </c>
      <c r="L244" s="165"/>
      <c r="M244" s="169"/>
      <c r="N244" s="170"/>
      <c r="O244" s="170"/>
      <c r="P244" s="170"/>
      <c r="Q244" s="170"/>
      <c r="R244" s="170"/>
      <c r="S244" s="170"/>
      <c r="T244" s="171"/>
      <c r="AT244" s="166" t="s">
        <v>181</v>
      </c>
      <c r="AU244" s="166" t="s">
        <v>79</v>
      </c>
      <c r="AV244" s="15" t="s">
        <v>178</v>
      </c>
      <c r="AW244" s="15" t="s">
        <v>31</v>
      </c>
      <c r="AX244" s="15" t="s">
        <v>76</v>
      </c>
      <c r="AY244" s="166" t="s">
        <v>173</v>
      </c>
    </row>
    <row r="245" spans="1:65" s="2" customFormat="1" ht="33" customHeight="1">
      <c r="A245" s="30"/>
      <c r="B245" s="135"/>
      <c r="C245" s="136" t="s">
        <v>307</v>
      </c>
      <c r="D245" s="136" t="s">
        <v>175</v>
      </c>
      <c r="E245" s="137" t="s">
        <v>1162</v>
      </c>
      <c r="F245" s="138" t="s">
        <v>1163</v>
      </c>
      <c r="G245" s="139" t="s">
        <v>200</v>
      </c>
      <c r="H245" s="140">
        <v>2.0750000000000002</v>
      </c>
      <c r="I245" s="141"/>
      <c r="J245" s="141">
        <f>ROUND(I245*H245,2)</f>
        <v>0</v>
      </c>
      <c r="K245" s="138" t="s">
        <v>177</v>
      </c>
      <c r="L245" s="31"/>
      <c r="M245" s="142" t="s">
        <v>3</v>
      </c>
      <c r="N245" s="143" t="s">
        <v>41</v>
      </c>
      <c r="O245" s="144">
        <v>1.756</v>
      </c>
      <c r="P245" s="144">
        <f>O245*H245</f>
        <v>3.6437000000000004</v>
      </c>
      <c r="Q245" s="144">
        <v>0</v>
      </c>
      <c r="R245" s="144">
        <f>Q245*H245</f>
        <v>0</v>
      </c>
      <c r="S245" s="144">
        <v>2.5</v>
      </c>
      <c r="T245" s="145">
        <f>S245*H245</f>
        <v>5.1875</v>
      </c>
      <c r="U245" s="30"/>
      <c r="V245" s="30"/>
      <c r="W245" s="30"/>
      <c r="X245" s="30"/>
      <c r="Y245" s="30"/>
      <c r="Z245" s="30"/>
      <c r="AA245" s="30"/>
      <c r="AB245" s="30"/>
      <c r="AC245" s="30"/>
      <c r="AD245" s="30"/>
      <c r="AE245" s="30"/>
      <c r="AR245" s="146" t="s">
        <v>178</v>
      </c>
      <c r="AT245" s="146" t="s">
        <v>175</v>
      </c>
      <c r="AU245" s="146" t="s">
        <v>79</v>
      </c>
      <c r="AY245" s="18" t="s">
        <v>173</v>
      </c>
      <c r="BE245" s="147">
        <f>IF(N245="základní",J245,0)</f>
        <v>0</v>
      </c>
      <c r="BF245" s="147">
        <f>IF(N245="snížená",J245,0)</f>
        <v>0</v>
      </c>
      <c r="BG245" s="147">
        <f>IF(N245="zákl. přenesená",J245,0)</f>
        <v>0</v>
      </c>
      <c r="BH245" s="147">
        <f>IF(N245="sníž. přenesená",J245,0)</f>
        <v>0</v>
      </c>
      <c r="BI245" s="147">
        <f>IF(N245="nulová",J245,0)</f>
        <v>0</v>
      </c>
      <c r="BJ245" s="18" t="s">
        <v>76</v>
      </c>
      <c r="BK245" s="147">
        <f>ROUND(I245*H245,2)</f>
        <v>0</v>
      </c>
      <c r="BL245" s="18" t="s">
        <v>178</v>
      </c>
      <c r="BM245" s="146" t="s">
        <v>1521</v>
      </c>
    </row>
    <row r="246" spans="1:65" s="2" customFormat="1" ht="48.75">
      <c r="A246" s="30"/>
      <c r="B246" s="31"/>
      <c r="C246" s="30"/>
      <c r="D246" s="148" t="s">
        <v>179</v>
      </c>
      <c r="E246" s="30"/>
      <c r="F246" s="149" t="s">
        <v>1165</v>
      </c>
      <c r="G246" s="30"/>
      <c r="H246" s="30"/>
      <c r="I246" s="30"/>
      <c r="J246" s="30"/>
      <c r="K246" s="30"/>
      <c r="L246" s="31"/>
      <c r="M246" s="150"/>
      <c r="N246" s="151"/>
      <c r="O246" s="51"/>
      <c r="P246" s="51"/>
      <c r="Q246" s="51"/>
      <c r="R246" s="51"/>
      <c r="S246" s="51"/>
      <c r="T246" s="52"/>
      <c r="U246" s="30"/>
      <c r="V246" s="30"/>
      <c r="W246" s="30"/>
      <c r="X246" s="30"/>
      <c r="Y246" s="30"/>
      <c r="Z246" s="30"/>
      <c r="AA246" s="30"/>
      <c r="AB246" s="30"/>
      <c r="AC246" s="30"/>
      <c r="AD246" s="30"/>
      <c r="AE246" s="30"/>
      <c r="AT246" s="18" t="s">
        <v>179</v>
      </c>
      <c r="AU246" s="18" t="s">
        <v>79</v>
      </c>
    </row>
    <row r="247" spans="1:65" s="13" customFormat="1">
      <c r="B247" s="152"/>
      <c r="D247" s="148" t="s">
        <v>181</v>
      </c>
      <c r="E247" s="153" t="s">
        <v>3</v>
      </c>
      <c r="F247" s="154" t="s">
        <v>1166</v>
      </c>
      <c r="H247" s="153" t="s">
        <v>3</v>
      </c>
      <c r="L247" s="152"/>
      <c r="M247" s="155"/>
      <c r="N247" s="156"/>
      <c r="O247" s="156"/>
      <c r="P247" s="156"/>
      <c r="Q247" s="156"/>
      <c r="R247" s="156"/>
      <c r="S247" s="156"/>
      <c r="T247" s="157"/>
      <c r="AT247" s="153" t="s">
        <v>181</v>
      </c>
      <c r="AU247" s="153" t="s">
        <v>79</v>
      </c>
      <c r="AV247" s="13" t="s">
        <v>76</v>
      </c>
      <c r="AW247" s="13" t="s">
        <v>31</v>
      </c>
      <c r="AX247" s="13" t="s">
        <v>70</v>
      </c>
      <c r="AY247" s="153" t="s">
        <v>173</v>
      </c>
    </row>
    <row r="248" spans="1:65" s="14" customFormat="1">
      <c r="B248" s="158"/>
      <c r="D248" s="148" t="s">
        <v>181</v>
      </c>
      <c r="E248" s="159" t="s">
        <v>3</v>
      </c>
      <c r="F248" s="160" t="s">
        <v>1522</v>
      </c>
      <c r="H248" s="161">
        <v>2.0750000000000002</v>
      </c>
      <c r="L248" s="158"/>
      <c r="M248" s="162"/>
      <c r="N248" s="163"/>
      <c r="O248" s="163"/>
      <c r="P248" s="163"/>
      <c r="Q248" s="163"/>
      <c r="R248" s="163"/>
      <c r="S248" s="163"/>
      <c r="T248" s="164"/>
      <c r="AT248" s="159" t="s">
        <v>181</v>
      </c>
      <c r="AU248" s="159" t="s">
        <v>79</v>
      </c>
      <c r="AV248" s="14" t="s">
        <v>79</v>
      </c>
      <c r="AW248" s="14" t="s">
        <v>31</v>
      </c>
      <c r="AX248" s="14" t="s">
        <v>70</v>
      </c>
      <c r="AY248" s="159" t="s">
        <v>173</v>
      </c>
    </row>
    <row r="249" spans="1:65" s="15" customFormat="1">
      <c r="B249" s="165"/>
      <c r="D249" s="148" t="s">
        <v>181</v>
      </c>
      <c r="E249" s="166" t="s">
        <v>3</v>
      </c>
      <c r="F249" s="167" t="s">
        <v>188</v>
      </c>
      <c r="H249" s="168">
        <v>2.0750000000000002</v>
      </c>
      <c r="L249" s="165"/>
      <c r="M249" s="169"/>
      <c r="N249" s="170"/>
      <c r="O249" s="170"/>
      <c r="P249" s="170"/>
      <c r="Q249" s="170"/>
      <c r="R249" s="170"/>
      <c r="S249" s="170"/>
      <c r="T249" s="171"/>
      <c r="AT249" s="166" t="s">
        <v>181</v>
      </c>
      <c r="AU249" s="166" t="s">
        <v>79</v>
      </c>
      <c r="AV249" s="15" t="s">
        <v>178</v>
      </c>
      <c r="AW249" s="15" t="s">
        <v>31</v>
      </c>
      <c r="AX249" s="15" t="s">
        <v>76</v>
      </c>
      <c r="AY249" s="166" t="s">
        <v>173</v>
      </c>
    </row>
    <row r="250" spans="1:65" s="2" customFormat="1" ht="21.75" customHeight="1">
      <c r="A250" s="30"/>
      <c r="B250" s="135"/>
      <c r="C250" s="136" t="s">
        <v>311</v>
      </c>
      <c r="D250" s="136" t="s">
        <v>175</v>
      </c>
      <c r="E250" s="137" t="s">
        <v>971</v>
      </c>
      <c r="F250" s="138" t="s">
        <v>972</v>
      </c>
      <c r="G250" s="139" t="s">
        <v>200</v>
      </c>
      <c r="H250" s="140">
        <v>2.5350000000000001</v>
      </c>
      <c r="I250" s="141"/>
      <c r="J250" s="141">
        <f>ROUND(I250*H250,2)</f>
        <v>0</v>
      </c>
      <c r="K250" s="138" t="s">
        <v>177</v>
      </c>
      <c r="L250" s="31"/>
      <c r="M250" s="142" t="s">
        <v>3</v>
      </c>
      <c r="N250" s="143" t="s">
        <v>41</v>
      </c>
      <c r="O250" s="144">
        <v>2.976</v>
      </c>
      <c r="P250" s="144">
        <f>O250*H250</f>
        <v>7.5441600000000006</v>
      </c>
      <c r="Q250" s="144">
        <v>0.12</v>
      </c>
      <c r="R250" s="144">
        <f>Q250*H250</f>
        <v>0.30420000000000003</v>
      </c>
      <c r="S250" s="144">
        <v>2.4900000000000002</v>
      </c>
      <c r="T250" s="145">
        <f>S250*H250</f>
        <v>6.3121500000000008</v>
      </c>
      <c r="U250" s="30"/>
      <c r="V250" s="30"/>
      <c r="W250" s="30"/>
      <c r="X250" s="30"/>
      <c r="Y250" s="30"/>
      <c r="Z250" s="30"/>
      <c r="AA250" s="30"/>
      <c r="AB250" s="30"/>
      <c r="AC250" s="30"/>
      <c r="AD250" s="30"/>
      <c r="AE250" s="30"/>
      <c r="AR250" s="146" t="s">
        <v>178</v>
      </c>
      <c r="AT250" s="146" t="s">
        <v>175</v>
      </c>
      <c r="AU250" s="146" t="s">
        <v>79</v>
      </c>
      <c r="AY250" s="18" t="s">
        <v>173</v>
      </c>
      <c r="BE250" s="147">
        <f>IF(N250="základní",J250,0)</f>
        <v>0</v>
      </c>
      <c r="BF250" s="147">
        <f>IF(N250="snížená",J250,0)</f>
        <v>0</v>
      </c>
      <c r="BG250" s="147">
        <f>IF(N250="zákl. přenesená",J250,0)</f>
        <v>0</v>
      </c>
      <c r="BH250" s="147">
        <f>IF(N250="sníž. přenesená",J250,0)</f>
        <v>0</v>
      </c>
      <c r="BI250" s="147">
        <f>IF(N250="nulová",J250,0)</f>
        <v>0</v>
      </c>
      <c r="BJ250" s="18" t="s">
        <v>76</v>
      </c>
      <c r="BK250" s="147">
        <f>ROUND(I250*H250,2)</f>
        <v>0</v>
      </c>
      <c r="BL250" s="18" t="s">
        <v>178</v>
      </c>
      <c r="BM250" s="146" t="s">
        <v>1523</v>
      </c>
    </row>
    <row r="251" spans="1:65" s="2" customFormat="1" ht="224.25">
      <c r="A251" s="30"/>
      <c r="B251" s="31"/>
      <c r="C251" s="30"/>
      <c r="D251" s="148" t="s">
        <v>179</v>
      </c>
      <c r="E251" s="30"/>
      <c r="F251" s="149" t="s">
        <v>383</v>
      </c>
      <c r="G251" s="30"/>
      <c r="H251" s="30"/>
      <c r="I251" s="30"/>
      <c r="J251" s="30"/>
      <c r="K251" s="30"/>
      <c r="L251" s="31"/>
      <c r="M251" s="150"/>
      <c r="N251" s="151"/>
      <c r="O251" s="51"/>
      <c r="P251" s="51"/>
      <c r="Q251" s="51"/>
      <c r="R251" s="51"/>
      <c r="S251" s="51"/>
      <c r="T251" s="52"/>
      <c r="U251" s="30"/>
      <c r="V251" s="30"/>
      <c r="W251" s="30"/>
      <c r="X251" s="30"/>
      <c r="Y251" s="30"/>
      <c r="Z251" s="30"/>
      <c r="AA251" s="30"/>
      <c r="AB251" s="30"/>
      <c r="AC251" s="30"/>
      <c r="AD251" s="30"/>
      <c r="AE251" s="30"/>
      <c r="AT251" s="18" t="s">
        <v>179</v>
      </c>
      <c r="AU251" s="18" t="s">
        <v>79</v>
      </c>
    </row>
    <row r="252" spans="1:65" s="13" customFormat="1">
      <c r="B252" s="152"/>
      <c r="D252" s="148" t="s">
        <v>181</v>
      </c>
      <c r="E252" s="153" t="s">
        <v>3</v>
      </c>
      <c r="F252" s="154" t="s">
        <v>1524</v>
      </c>
      <c r="H252" s="153" t="s">
        <v>3</v>
      </c>
      <c r="L252" s="152"/>
      <c r="M252" s="155"/>
      <c r="N252" s="156"/>
      <c r="O252" s="156"/>
      <c r="P252" s="156"/>
      <c r="Q252" s="156"/>
      <c r="R252" s="156"/>
      <c r="S252" s="156"/>
      <c r="T252" s="157"/>
      <c r="AT252" s="153" t="s">
        <v>181</v>
      </c>
      <c r="AU252" s="153" t="s">
        <v>79</v>
      </c>
      <c r="AV252" s="13" t="s">
        <v>76</v>
      </c>
      <c r="AW252" s="13" t="s">
        <v>31</v>
      </c>
      <c r="AX252" s="13" t="s">
        <v>70</v>
      </c>
      <c r="AY252" s="153" t="s">
        <v>173</v>
      </c>
    </row>
    <row r="253" spans="1:65" s="14" customFormat="1">
      <c r="B253" s="158"/>
      <c r="D253" s="148" t="s">
        <v>181</v>
      </c>
      <c r="E253" s="159" t="s">
        <v>3</v>
      </c>
      <c r="F253" s="160" t="s">
        <v>1525</v>
      </c>
      <c r="H253" s="161">
        <v>1.56</v>
      </c>
      <c r="L253" s="158"/>
      <c r="M253" s="162"/>
      <c r="N253" s="163"/>
      <c r="O253" s="163"/>
      <c r="P253" s="163"/>
      <c r="Q253" s="163"/>
      <c r="R253" s="163"/>
      <c r="S253" s="163"/>
      <c r="T253" s="164"/>
      <c r="AT253" s="159" t="s">
        <v>181</v>
      </c>
      <c r="AU253" s="159" t="s">
        <v>79</v>
      </c>
      <c r="AV253" s="14" t="s">
        <v>79</v>
      </c>
      <c r="AW253" s="14" t="s">
        <v>31</v>
      </c>
      <c r="AX253" s="14" t="s">
        <v>70</v>
      </c>
      <c r="AY253" s="159" t="s">
        <v>173</v>
      </c>
    </row>
    <row r="254" spans="1:65" s="14" customFormat="1">
      <c r="B254" s="158"/>
      <c r="D254" s="148" t="s">
        <v>181</v>
      </c>
      <c r="E254" s="159" t="s">
        <v>3</v>
      </c>
      <c r="F254" s="160" t="s">
        <v>1526</v>
      </c>
      <c r="H254" s="161">
        <v>0.97499999999999998</v>
      </c>
      <c r="L254" s="158"/>
      <c r="M254" s="162"/>
      <c r="N254" s="163"/>
      <c r="O254" s="163"/>
      <c r="P254" s="163"/>
      <c r="Q254" s="163"/>
      <c r="R254" s="163"/>
      <c r="S254" s="163"/>
      <c r="T254" s="164"/>
      <c r="AT254" s="159" t="s">
        <v>181</v>
      </c>
      <c r="AU254" s="159" t="s">
        <v>79</v>
      </c>
      <c r="AV254" s="14" t="s">
        <v>79</v>
      </c>
      <c r="AW254" s="14" t="s">
        <v>31</v>
      </c>
      <c r="AX254" s="14" t="s">
        <v>70</v>
      </c>
      <c r="AY254" s="159" t="s">
        <v>173</v>
      </c>
    </row>
    <row r="255" spans="1:65" s="15" customFormat="1">
      <c r="B255" s="165"/>
      <c r="D255" s="148" t="s">
        <v>181</v>
      </c>
      <c r="E255" s="166" t="s">
        <v>3</v>
      </c>
      <c r="F255" s="167" t="s">
        <v>188</v>
      </c>
      <c r="H255" s="168">
        <v>2.5350000000000001</v>
      </c>
      <c r="L255" s="165"/>
      <c r="M255" s="169"/>
      <c r="N255" s="170"/>
      <c r="O255" s="170"/>
      <c r="P255" s="170"/>
      <c r="Q255" s="170"/>
      <c r="R255" s="170"/>
      <c r="S255" s="170"/>
      <c r="T255" s="171"/>
      <c r="AT255" s="166" t="s">
        <v>181</v>
      </c>
      <c r="AU255" s="166" t="s">
        <v>79</v>
      </c>
      <c r="AV255" s="15" t="s">
        <v>178</v>
      </c>
      <c r="AW255" s="15" t="s">
        <v>31</v>
      </c>
      <c r="AX255" s="15" t="s">
        <v>76</v>
      </c>
      <c r="AY255" s="166" t="s">
        <v>173</v>
      </c>
    </row>
    <row r="256" spans="1:65" s="2" customFormat="1" ht="21.75" customHeight="1">
      <c r="A256" s="30"/>
      <c r="B256" s="135"/>
      <c r="C256" s="136" t="s">
        <v>312</v>
      </c>
      <c r="D256" s="136" t="s">
        <v>175</v>
      </c>
      <c r="E256" s="137" t="s">
        <v>385</v>
      </c>
      <c r="F256" s="138" t="s">
        <v>386</v>
      </c>
      <c r="G256" s="139" t="s">
        <v>200</v>
      </c>
      <c r="H256" s="140">
        <v>0.74299999999999999</v>
      </c>
      <c r="I256" s="141"/>
      <c r="J256" s="141">
        <f>ROUND(I256*H256,2)</f>
        <v>0</v>
      </c>
      <c r="K256" s="138" t="s">
        <v>177</v>
      </c>
      <c r="L256" s="31"/>
      <c r="M256" s="142" t="s">
        <v>3</v>
      </c>
      <c r="N256" s="143" t="s">
        <v>41</v>
      </c>
      <c r="O256" s="144">
        <v>16.373999999999999</v>
      </c>
      <c r="P256" s="144">
        <f>O256*H256</f>
        <v>12.165882</v>
      </c>
      <c r="Q256" s="144">
        <v>0.121711072</v>
      </c>
      <c r="R256" s="144">
        <f>Q256*H256</f>
        <v>9.0431326495999997E-2</v>
      </c>
      <c r="S256" s="144">
        <v>2.4</v>
      </c>
      <c r="T256" s="145">
        <f>S256*H256</f>
        <v>1.7831999999999999</v>
      </c>
      <c r="U256" s="30"/>
      <c r="V256" s="30"/>
      <c r="W256" s="30"/>
      <c r="X256" s="30"/>
      <c r="Y256" s="30"/>
      <c r="Z256" s="30"/>
      <c r="AA256" s="30"/>
      <c r="AB256" s="30"/>
      <c r="AC256" s="30"/>
      <c r="AD256" s="30"/>
      <c r="AE256" s="30"/>
      <c r="AR256" s="146" t="s">
        <v>178</v>
      </c>
      <c r="AT256" s="146" t="s">
        <v>175</v>
      </c>
      <c r="AU256" s="146" t="s">
        <v>79</v>
      </c>
      <c r="AY256" s="18" t="s">
        <v>173</v>
      </c>
      <c r="BE256" s="147">
        <f>IF(N256="základní",J256,0)</f>
        <v>0</v>
      </c>
      <c r="BF256" s="147">
        <f>IF(N256="snížená",J256,0)</f>
        <v>0</v>
      </c>
      <c r="BG256" s="147">
        <f>IF(N256="zákl. přenesená",J256,0)</f>
        <v>0</v>
      </c>
      <c r="BH256" s="147">
        <f>IF(N256="sníž. přenesená",J256,0)</f>
        <v>0</v>
      </c>
      <c r="BI256" s="147">
        <f>IF(N256="nulová",J256,0)</f>
        <v>0</v>
      </c>
      <c r="BJ256" s="18" t="s">
        <v>76</v>
      </c>
      <c r="BK256" s="147">
        <f>ROUND(I256*H256,2)</f>
        <v>0</v>
      </c>
      <c r="BL256" s="18" t="s">
        <v>178</v>
      </c>
      <c r="BM256" s="146" t="s">
        <v>1527</v>
      </c>
    </row>
    <row r="257" spans="1:65" s="2" customFormat="1" ht="224.25">
      <c r="A257" s="30"/>
      <c r="B257" s="31"/>
      <c r="C257" s="30"/>
      <c r="D257" s="148" t="s">
        <v>179</v>
      </c>
      <c r="E257" s="30"/>
      <c r="F257" s="149" t="s">
        <v>383</v>
      </c>
      <c r="G257" s="30"/>
      <c r="H257" s="30"/>
      <c r="I257" s="30"/>
      <c r="J257" s="30"/>
      <c r="K257" s="30"/>
      <c r="L257" s="31"/>
      <c r="M257" s="150"/>
      <c r="N257" s="151"/>
      <c r="O257" s="51"/>
      <c r="P257" s="51"/>
      <c r="Q257" s="51"/>
      <c r="R257" s="51"/>
      <c r="S257" s="51"/>
      <c r="T257" s="52"/>
      <c r="U257" s="30"/>
      <c r="V257" s="30"/>
      <c r="W257" s="30"/>
      <c r="X257" s="30"/>
      <c r="Y257" s="30"/>
      <c r="Z257" s="30"/>
      <c r="AA257" s="30"/>
      <c r="AB257" s="30"/>
      <c r="AC257" s="30"/>
      <c r="AD257" s="30"/>
      <c r="AE257" s="30"/>
      <c r="AT257" s="18" t="s">
        <v>179</v>
      </c>
      <c r="AU257" s="18" t="s">
        <v>79</v>
      </c>
    </row>
    <row r="258" spans="1:65" s="14" customFormat="1">
      <c r="B258" s="158"/>
      <c r="D258" s="148" t="s">
        <v>181</v>
      </c>
      <c r="E258" s="159" t="s">
        <v>3</v>
      </c>
      <c r="F258" s="160" t="s">
        <v>1528</v>
      </c>
      <c r="H258" s="161">
        <v>0.74299999999999999</v>
      </c>
      <c r="L258" s="158"/>
      <c r="M258" s="162"/>
      <c r="N258" s="163"/>
      <c r="O258" s="163"/>
      <c r="P258" s="163"/>
      <c r="Q258" s="163"/>
      <c r="R258" s="163"/>
      <c r="S258" s="163"/>
      <c r="T258" s="164"/>
      <c r="AT258" s="159" t="s">
        <v>181</v>
      </c>
      <c r="AU258" s="159" t="s">
        <v>79</v>
      </c>
      <c r="AV258" s="14" t="s">
        <v>79</v>
      </c>
      <c r="AW258" s="14" t="s">
        <v>31</v>
      </c>
      <c r="AX258" s="14" t="s">
        <v>70</v>
      </c>
      <c r="AY258" s="159" t="s">
        <v>173</v>
      </c>
    </row>
    <row r="259" spans="1:65" s="15" customFormat="1">
      <c r="B259" s="165"/>
      <c r="D259" s="148" t="s">
        <v>181</v>
      </c>
      <c r="E259" s="166" t="s">
        <v>3</v>
      </c>
      <c r="F259" s="167" t="s">
        <v>188</v>
      </c>
      <c r="H259" s="168">
        <v>0.74299999999999999</v>
      </c>
      <c r="L259" s="165"/>
      <c r="M259" s="169"/>
      <c r="N259" s="170"/>
      <c r="O259" s="170"/>
      <c r="P259" s="170"/>
      <c r="Q259" s="170"/>
      <c r="R259" s="170"/>
      <c r="S259" s="170"/>
      <c r="T259" s="171"/>
      <c r="AT259" s="166" t="s">
        <v>181</v>
      </c>
      <c r="AU259" s="166" t="s">
        <v>79</v>
      </c>
      <c r="AV259" s="15" t="s">
        <v>178</v>
      </c>
      <c r="AW259" s="15" t="s">
        <v>31</v>
      </c>
      <c r="AX259" s="15" t="s">
        <v>76</v>
      </c>
      <c r="AY259" s="166" t="s">
        <v>173</v>
      </c>
    </row>
    <row r="260" spans="1:65" s="2" customFormat="1" ht="21.75" customHeight="1">
      <c r="A260" s="30"/>
      <c r="B260" s="135"/>
      <c r="C260" s="136" t="s">
        <v>313</v>
      </c>
      <c r="D260" s="136" t="s">
        <v>175</v>
      </c>
      <c r="E260" s="137" t="s">
        <v>717</v>
      </c>
      <c r="F260" s="138" t="s">
        <v>718</v>
      </c>
      <c r="G260" s="139" t="s">
        <v>293</v>
      </c>
      <c r="H260" s="140">
        <v>9</v>
      </c>
      <c r="I260" s="141"/>
      <c r="J260" s="141">
        <f>ROUND(I260*H260,2)</f>
        <v>0</v>
      </c>
      <c r="K260" s="138" t="s">
        <v>177</v>
      </c>
      <c r="L260" s="31"/>
      <c r="M260" s="142" t="s">
        <v>3</v>
      </c>
      <c r="N260" s="143" t="s">
        <v>41</v>
      </c>
      <c r="O260" s="144">
        <v>3.0289999999999999</v>
      </c>
      <c r="P260" s="144">
        <f>O260*H260</f>
        <v>27.260999999999999</v>
      </c>
      <c r="Q260" s="144">
        <v>2.7720000000000002E-3</v>
      </c>
      <c r="R260" s="144">
        <f>Q260*H260</f>
        <v>2.4948000000000001E-2</v>
      </c>
      <c r="S260" s="144">
        <v>0</v>
      </c>
      <c r="T260" s="145">
        <f>S260*H260</f>
        <v>0</v>
      </c>
      <c r="U260" s="30"/>
      <c r="V260" s="30"/>
      <c r="W260" s="30"/>
      <c r="X260" s="30"/>
      <c r="Y260" s="30"/>
      <c r="Z260" s="30"/>
      <c r="AA260" s="30"/>
      <c r="AB260" s="30"/>
      <c r="AC260" s="30"/>
      <c r="AD260" s="30"/>
      <c r="AE260" s="30"/>
      <c r="AR260" s="146" t="s">
        <v>178</v>
      </c>
      <c r="AT260" s="146" t="s">
        <v>175</v>
      </c>
      <c r="AU260" s="146" t="s">
        <v>79</v>
      </c>
      <c r="AY260" s="18" t="s">
        <v>173</v>
      </c>
      <c r="BE260" s="147">
        <f>IF(N260="základní",J260,0)</f>
        <v>0</v>
      </c>
      <c r="BF260" s="147">
        <f>IF(N260="snížená",J260,0)</f>
        <v>0</v>
      </c>
      <c r="BG260" s="147">
        <f>IF(N260="zákl. přenesená",J260,0)</f>
        <v>0</v>
      </c>
      <c r="BH260" s="147">
        <f>IF(N260="sníž. přenesená",J260,0)</f>
        <v>0</v>
      </c>
      <c r="BI260" s="147">
        <f>IF(N260="nulová",J260,0)</f>
        <v>0</v>
      </c>
      <c r="BJ260" s="18" t="s">
        <v>76</v>
      </c>
      <c r="BK260" s="147">
        <f>ROUND(I260*H260,2)</f>
        <v>0</v>
      </c>
      <c r="BL260" s="18" t="s">
        <v>178</v>
      </c>
      <c r="BM260" s="146" t="s">
        <v>1529</v>
      </c>
    </row>
    <row r="261" spans="1:65" s="2" customFormat="1" ht="165.75">
      <c r="A261" s="30"/>
      <c r="B261" s="31"/>
      <c r="C261" s="30"/>
      <c r="D261" s="148" t="s">
        <v>179</v>
      </c>
      <c r="E261" s="30"/>
      <c r="F261" s="149" t="s">
        <v>393</v>
      </c>
      <c r="G261" s="30"/>
      <c r="H261" s="30"/>
      <c r="I261" s="30"/>
      <c r="J261" s="30"/>
      <c r="K261" s="30"/>
      <c r="L261" s="31"/>
      <c r="M261" s="150"/>
      <c r="N261" s="151"/>
      <c r="O261" s="51"/>
      <c r="P261" s="51"/>
      <c r="Q261" s="51"/>
      <c r="R261" s="51"/>
      <c r="S261" s="51"/>
      <c r="T261" s="52"/>
      <c r="U261" s="30"/>
      <c r="V261" s="30"/>
      <c r="W261" s="30"/>
      <c r="X261" s="30"/>
      <c r="Y261" s="30"/>
      <c r="Z261" s="30"/>
      <c r="AA261" s="30"/>
      <c r="AB261" s="30"/>
      <c r="AC261" s="30"/>
      <c r="AD261" s="30"/>
      <c r="AE261" s="30"/>
      <c r="AT261" s="18" t="s">
        <v>179</v>
      </c>
      <c r="AU261" s="18" t="s">
        <v>79</v>
      </c>
    </row>
    <row r="262" spans="1:65" s="14" customFormat="1">
      <c r="B262" s="158"/>
      <c r="D262" s="148" t="s">
        <v>181</v>
      </c>
      <c r="E262" s="159" t="s">
        <v>3</v>
      </c>
      <c r="F262" s="160" t="s">
        <v>1530</v>
      </c>
      <c r="H262" s="161">
        <v>9</v>
      </c>
      <c r="L262" s="158"/>
      <c r="M262" s="162"/>
      <c r="N262" s="163"/>
      <c r="O262" s="163"/>
      <c r="P262" s="163"/>
      <c r="Q262" s="163"/>
      <c r="R262" s="163"/>
      <c r="S262" s="163"/>
      <c r="T262" s="164"/>
      <c r="AT262" s="159" t="s">
        <v>181</v>
      </c>
      <c r="AU262" s="159" t="s">
        <v>79</v>
      </c>
      <c r="AV262" s="14" t="s">
        <v>79</v>
      </c>
      <c r="AW262" s="14" t="s">
        <v>31</v>
      </c>
      <c r="AX262" s="14" t="s">
        <v>76</v>
      </c>
      <c r="AY262" s="159" t="s">
        <v>173</v>
      </c>
    </row>
    <row r="263" spans="1:65" s="12" customFormat="1" ht="22.9" customHeight="1">
      <c r="B263" s="123"/>
      <c r="D263" s="124" t="s">
        <v>69</v>
      </c>
      <c r="E263" s="133" t="s">
        <v>401</v>
      </c>
      <c r="F263" s="133" t="s">
        <v>402</v>
      </c>
      <c r="J263" s="134">
        <f>BK263</f>
        <v>0</v>
      </c>
      <c r="L263" s="123"/>
      <c r="M263" s="127"/>
      <c r="N263" s="128"/>
      <c r="O263" s="128"/>
      <c r="P263" s="129">
        <f>SUM(P264:P279)</f>
        <v>14.91344</v>
      </c>
      <c r="Q263" s="128"/>
      <c r="R263" s="129">
        <f>SUM(R264:R279)</f>
        <v>0</v>
      </c>
      <c r="S263" s="128"/>
      <c r="T263" s="130">
        <f>SUM(T264:T279)</f>
        <v>0</v>
      </c>
      <c r="AR263" s="124" t="s">
        <v>76</v>
      </c>
      <c r="AT263" s="131" t="s">
        <v>69</v>
      </c>
      <c r="AU263" s="131" t="s">
        <v>76</v>
      </c>
      <c r="AY263" s="124" t="s">
        <v>173</v>
      </c>
      <c r="BK263" s="132">
        <f>SUM(BK264:BK279)</f>
        <v>0</v>
      </c>
    </row>
    <row r="264" spans="1:65" s="2" customFormat="1" ht="21.75" customHeight="1">
      <c r="A264" s="30"/>
      <c r="B264" s="135"/>
      <c r="C264" s="136" t="s">
        <v>317</v>
      </c>
      <c r="D264" s="136" t="s">
        <v>175</v>
      </c>
      <c r="E264" s="137" t="s">
        <v>404</v>
      </c>
      <c r="F264" s="138" t="s">
        <v>405</v>
      </c>
      <c r="G264" s="139" t="s">
        <v>239</v>
      </c>
      <c r="H264" s="140">
        <v>79.215999999999994</v>
      </c>
      <c r="I264" s="141"/>
      <c r="J264" s="141">
        <f>ROUND(I264*H264,2)</f>
        <v>0</v>
      </c>
      <c r="K264" s="138" t="s">
        <v>177</v>
      </c>
      <c r="L264" s="31"/>
      <c r="M264" s="142" t="s">
        <v>3</v>
      </c>
      <c r="N264" s="143" t="s">
        <v>41</v>
      </c>
      <c r="O264" s="144">
        <v>0.125</v>
      </c>
      <c r="P264" s="144">
        <f>O264*H264</f>
        <v>9.9019999999999992</v>
      </c>
      <c r="Q264" s="144">
        <v>0</v>
      </c>
      <c r="R264" s="144">
        <f>Q264*H264</f>
        <v>0</v>
      </c>
      <c r="S264" s="144">
        <v>0</v>
      </c>
      <c r="T264" s="145">
        <f>S264*H264</f>
        <v>0</v>
      </c>
      <c r="U264" s="30"/>
      <c r="V264" s="30"/>
      <c r="W264" s="30"/>
      <c r="X264" s="30"/>
      <c r="Y264" s="30"/>
      <c r="Z264" s="30"/>
      <c r="AA264" s="30"/>
      <c r="AB264" s="30"/>
      <c r="AC264" s="30"/>
      <c r="AD264" s="30"/>
      <c r="AE264" s="30"/>
      <c r="AR264" s="146" t="s">
        <v>178</v>
      </c>
      <c r="AT264" s="146" t="s">
        <v>175</v>
      </c>
      <c r="AU264" s="146" t="s">
        <v>79</v>
      </c>
      <c r="AY264" s="18" t="s">
        <v>173</v>
      </c>
      <c r="BE264" s="147">
        <f>IF(N264="základní",J264,0)</f>
        <v>0</v>
      </c>
      <c r="BF264" s="147">
        <f>IF(N264="snížená",J264,0)</f>
        <v>0</v>
      </c>
      <c r="BG264" s="147">
        <f>IF(N264="zákl. přenesená",J264,0)</f>
        <v>0</v>
      </c>
      <c r="BH264" s="147">
        <f>IF(N264="sníž. přenesená",J264,0)</f>
        <v>0</v>
      </c>
      <c r="BI264" s="147">
        <f>IF(N264="nulová",J264,0)</f>
        <v>0</v>
      </c>
      <c r="BJ264" s="18" t="s">
        <v>76</v>
      </c>
      <c r="BK264" s="147">
        <f>ROUND(I264*H264,2)</f>
        <v>0</v>
      </c>
      <c r="BL264" s="18" t="s">
        <v>178</v>
      </c>
      <c r="BM264" s="146" t="s">
        <v>1531</v>
      </c>
    </row>
    <row r="265" spans="1:65" s="2" customFormat="1" ht="87.75">
      <c r="A265" s="30"/>
      <c r="B265" s="31"/>
      <c r="C265" s="30"/>
      <c r="D265" s="148" t="s">
        <v>179</v>
      </c>
      <c r="E265" s="30"/>
      <c r="F265" s="149" t="s">
        <v>406</v>
      </c>
      <c r="G265" s="30"/>
      <c r="H265" s="30"/>
      <c r="I265" s="30"/>
      <c r="J265" s="30"/>
      <c r="K265" s="30"/>
      <c r="L265" s="31"/>
      <c r="M265" s="150"/>
      <c r="N265" s="151"/>
      <c r="O265" s="51"/>
      <c r="P265" s="51"/>
      <c r="Q265" s="51"/>
      <c r="R265" s="51"/>
      <c r="S265" s="51"/>
      <c r="T265" s="52"/>
      <c r="U265" s="30"/>
      <c r="V265" s="30"/>
      <c r="W265" s="30"/>
      <c r="X265" s="30"/>
      <c r="Y265" s="30"/>
      <c r="Z265" s="30"/>
      <c r="AA265" s="30"/>
      <c r="AB265" s="30"/>
      <c r="AC265" s="30"/>
      <c r="AD265" s="30"/>
      <c r="AE265" s="30"/>
      <c r="AT265" s="18" t="s">
        <v>179</v>
      </c>
      <c r="AU265" s="18" t="s">
        <v>79</v>
      </c>
    </row>
    <row r="266" spans="1:65" s="2" customFormat="1" ht="33" customHeight="1">
      <c r="A266" s="30"/>
      <c r="B266" s="135"/>
      <c r="C266" s="136" t="s">
        <v>319</v>
      </c>
      <c r="D266" s="136" t="s">
        <v>175</v>
      </c>
      <c r="E266" s="137" t="s">
        <v>408</v>
      </c>
      <c r="F266" s="138" t="s">
        <v>409</v>
      </c>
      <c r="G266" s="139" t="s">
        <v>239</v>
      </c>
      <c r="H266" s="140">
        <v>835.24</v>
      </c>
      <c r="I266" s="141"/>
      <c r="J266" s="141">
        <f>ROUND(I266*H266,2)</f>
        <v>0</v>
      </c>
      <c r="K266" s="138" t="s">
        <v>177</v>
      </c>
      <c r="L266" s="31"/>
      <c r="M266" s="142" t="s">
        <v>3</v>
      </c>
      <c r="N266" s="143" t="s">
        <v>41</v>
      </c>
      <c r="O266" s="144">
        <v>6.0000000000000001E-3</v>
      </c>
      <c r="P266" s="144">
        <f>O266*H266</f>
        <v>5.0114400000000003</v>
      </c>
      <c r="Q266" s="144">
        <v>0</v>
      </c>
      <c r="R266" s="144">
        <f>Q266*H266</f>
        <v>0</v>
      </c>
      <c r="S266" s="144">
        <v>0</v>
      </c>
      <c r="T266" s="145">
        <f>S266*H266</f>
        <v>0</v>
      </c>
      <c r="U266" s="30"/>
      <c r="V266" s="30"/>
      <c r="W266" s="30"/>
      <c r="X266" s="30"/>
      <c r="Y266" s="30"/>
      <c r="Z266" s="30"/>
      <c r="AA266" s="30"/>
      <c r="AB266" s="30"/>
      <c r="AC266" s="30"/>
      <c r="AD266" s="30"/>
      <c r="AE266" s="30"/>
      <c r="AR266" s="146" t="s">
        <v>178</v>
      </c>
      <c r="AT266" s="146" t="s">
        <v>175</v>
      </c>
      <c r="AU266" s="146" t="s">
        <v>79</v>
      </c>
      <c r="AY266" s="18" t="s">
        <v>173</v>
      </c>
      <c r="BE266" s="147">
        <f>IF(N266="základní",J266,0)</f>
        <v>0</v>
      </c>
      <c r="BF266" s="147">
        <f>IF(N266="snížená",J266,0)</f>
        <v>0</v>
      </c>
      <c r="BG266" s="147">
        <f>IF(N266="zákl. přenesená",J266,0)</f>
        <v>0</v>
      </c>
      <c r="BH266" s="147">
        <f>IF(N266="sníž. přenesená",J266,0)</f>
        <v>0</v>
      </c>
      <c r="BI266" s="147">
        <f>IF(N266="nulová",J266,0)</f>
        <v>0</v>
      </c>
      <c r="BJ266" s="18" t="s">
        <v>76</v>
      </c>
      <c r="BK266" s="147">
        <f>ROUND(I266*H266,2)</f>
        <v>0</v>
      </c>
      <c r="BL266" s="18" t="s">
        <v>178</v>
      </c>
      <c r="BM266" s="146" t="s">
        <v>1532</v>
      </c>
    </row>
    <row r="267" spans="1:65" s="2" customFormat="1" ht="87.75">
      <c r="A267" s="30"/>
      <c r="B267" s="31"/>
      <c r="C267" s="30"/>
      <c r="D267" s="148" t="s">
        <v>179</v>
      </c>
      <c r="E267" s="30"/>
      <c r="F267" s="149" t="s">
        <v>406</v>
      </c>
      <c r="G267" s="30"/>
      <c r="H267" s="30"/>
      <c r="I267" s="30"/>
      <c r="J267" s="30"/>
      <c r="K267" s="30"/>
      <c r="L267" s="31"/>
      <c r="M267" s="150"/>
      <c r="N267" s="151"/>
      <c r="O267" s="51"/>
      <c r="P267" s="51"/>
      <c r="Q267" s="51"/>
      <c r="R267" s="51"/>
      <c r="S267" s="51"/>
      <c r="T267" s="52"/>
      <c r="U267" s="30"/>
      <c r="V267" s="30"/>
      <c r="W267" s="30"/>
      <c r="X267" s="30"/>
      <c r="Y267" s="30"/>
      <c r="Z267" s="30"/>
      <c r="AA267" s="30"/>
      <c r="AB267" s="30"/>
      <c r="AC267" s="30"/>
      <c r="AD267" s="30"/>
      <c r="AE267" s="30"/>
      <c r="AT267" s="18" t="s">
        <v>179</v>
      </c>
      <c r="AU267" s="18" t="s">
        <v>79</v>
      </c>
    </row>
    <row r="268" spans="1:65" s="13" customFormat="1">
      <c r="B268" s="152"/>
      <c r="D268" s="148" t="s">
        <v>181</v>
      </c>
      <c r="E268" s="153" t="s">
        <v>3</v>
      </c>
      <c r="F268" s="154" t="s">
        <v>1380</v>
      </c>
      <c r="H268" s="153" t="s">
        <v>3</v>
      </c>
      <c r="L268" s="152"/>
      <c r="M268" s="155"/>
      <c r="N268" s="156"/>
      <c r="O268" s="156"/>
      <c r="P268" s="156"/>
      <c r="Q268" s="156"/>
      <c r="R268" s="156"/>
      <c r="S268" s="156"/>
      <c r="T268" s="157"/>
      <c r="AT268" s="153" t="s">
        <v>181</v>
      </c>
      <c r="AU268" s="153" t="s">
        <v>79</v>
      </c>
      <c r="AV268" s="13" t="s">
        <v>76</v>
      </c>
      <c r="AW268" s="13" t="s">
        <v>31</v>
      </c>
      <c r="AX268" s="13" t="s">
        <v>70</v>
      </c>
      <c r="AY268" s="153" t="s">
        <v>173</v>
      </c>
    </row>
    <row r="269" spans="1:65" s="14" customFormat="1">
      <c r="B269" s="158"/>
      <c r="D269" s="148" t="s">
        <v>181</v>
      </c>
      <c r="E269" s="159" t="s">
        <v>3</v>
      </c>
      <c r="F269" s="160" t="s">
        <v>1533</v>
      </c>
      <c r="H269" s="161">
        <v>835.24</v>
      </c>
      <c r="L269" s="158"/>
      <c r="M269" s="162"/>
      <c r="N269" s="163"/>
      <c r="O269" s="163"/>
      <c r="P269" s="163"/>
      <c r="Q269" s="163"/>
      <c r="R269" s="163"/>
      <c r="S269" s="163"/>
      <c r="T269" s="164"/>
      <c r="AT269" s="159" t="s">
        <v>181</v>
      </c>
      <c r="AU269" s="159" t="s">
        <v>79</v>
      </c>
      <c r="AV269" s="14" t="s">
        <v>79</v>
      </c>
      <c r="AW269" s="14" t="s">
        <v>31</v>
      </c>
      <c r="AX269" s="14" t="s">
        <v>76</v>
      </c>
      <c r="AY269" s="159" t="s">
        <v>173</v>
      </c>
    </row>
    <row r="270" spans="1:65" s="2" customFormat="1" ht="33" customHeight="1">
      <c r="A270" s="30"/>
      <c r="B270" s="135"/>
      <c r="C270" s="136" t="s">
        <v>321</v>
      </c>
      <c r="D270" s="136" t="s">
        <v>175</v>
      </c>
      <c r="E270" s="137" t="s">
        <v>412</v>
      </c>
      <c r="F270" s="138" t="s">
        <v>413</v>
      </c>
      <c r="G270" s="139" t="s">
        <v>239</v>
      </c>
      <c r="H270" s="140">
        <v>1.7829999999999999</v>
      </c>
      <c r="I270" s="141"/>
      <c r="J270" s="141">
        <f>ROUND(I270*H270,2)</f>
        <v>0</v>
      </c>
      <c r="K270" s="138" t="s">
        <v>177</v>
      </c>
      <c r="L270" s="31"/>
      <c r="M270" s="142" t="s">
        <v>3</v>
      </c>
      <c r="N270" s="143" t="s">
        <v>41</v>
      </c>
      <c r="O270" s="144">
        <v>0</v>
      </c>
      <c r="P270" s="144">
        <f>O270*H270</f>
        <v>0</v>
      </c>
      <c r="Q270" s="144">
        <v>0</v>
      </c>
      <c r="R270" s="144">
        <f>Q270*H270</f>
        <v>0</v>
      </c>
      <c r="S270" s="144">
        <v>0</v>
      </c>
      <c r="T270" s="145">
        <f>S270*H270</f>
        <v>0</v>
      </c>
      <c r="U270" s="30"/>
      <c r="V270" s="30"/>
      <c r="W270" s="30"/>
      <c r="X270" s="30"/>
      <c r="Y270" s="30"/>
      <c r="Z270" s="30"/>
      <c r="AA270" s="30"/>
      <c r="AB270" s="30"/>
      <c r="AC270" s="30"/>
      <c r="AD270" s="30"/>
      <c r="AE270" s="30"/>
      <c r="AR270" s="146" t="s">
        <v>178</v>
      </c>
      <c r="AT270" s="146" t="s">
        <v>175</v>
      </c>
      <c r="AU270" s="146" t="s">
        <v>79</v>
      </c>
      <c r="AY270" s="18" t="s">
        <v>173</v>
      </c>
      <c r="BE270" s="147">
        <f>IF(N270="základní",J270,0)</f>
        <v>0</v>
      </c>
      <c r="BF270" s="147">
        <f>IF(N270="snížená",J270,0)</f>
        <v>0</v>
      </c>
      <c r="BG270" s="147">
        <f>IF(N270="zákl. přenesená",J270,0)</f>
        <v>0</v>
      </c>
      <c r="BH270" s="147">
        <f>IF(N270="sníž. přenesená",J270,0)</f>
        <v>0</v>
      </c>
      <c r="BI270" s="147">
        <f>IF(N270="nulová",J270,0)</f>
        <v>0</v>
      </c>
      <c r="BJ270" s="18" t="s">
        <v>76</v>
      </c>
      <c r="BK270" s="147">
        <f>ROUND(I270*H270,2)</f>
        <v>0</v>
      </c>
      <c r="BL270" s="18" t="s">
        <v>178</v>
      </c>
      <c r="BM270" s="146" t="s">
        <v>1534</v>
      </c>
    </row>
    <row r="271" spans="1:65" s="2" customFormat="1" ht="97.5">
      <c r="A271" s="30"/>
      <c r="B271" s="31"/>
      <c r="C271" s="30"/>
      <c r="D271" s="148" t="s">
        <v>179</v>
      </c>
      <c r="E271" s="30"/>
      <c r="F271" s="149" t="s">
        <v>414</v>
      </c>
      <c r="G271" s="30"/>
      <c r="H271" s="30"/>
      <c r="I271" s="30"/>
      <c r="J271" s="30"/>
      <c r="K271" s="30"/>
      <c r="L271" s="31"/>
      <c r="M271" s="150"/>
      <c r="N271" s="151"/>
      <c r="O271" s="51"/>
      <c r="P271" s="51"/>
      <c r="Q271" s="51"/>
      <c r="R271" s="51"/>
      <c r="S271" s="51"/>
      <c r="T271" s="52"/>
      <c r="U271" s="30"/>
      <c r="V271" s="30"/>
      <c r="W271" s="30"/>
      <c r="X271" s="30"/>
      <c r="Y271" s="30"/>
      <c r="Z271" s="30"/>
      <c r="AA271" s="30"/>
      <c r="AB271" s="30"/>
      <c r="AC271" s="30"/>
      <c r="AD271" s="30"/>
      <c r="AE271" s="30"/>
      <c r="AT271" s="18" t="s">
        <v>179</v>
      </c>
      <c r="AU271" s="18" t="s">
        <v>79</v>
      </c>
    </row>
    <row r="272" spans="1:65" s="14" customFormat="1">
      <c r="B272" s="158"/>
      <c r="D272" s="148" t="s">
        <v>181</v>
      </c>
      <c r="E272" s="159" t="s">
        <v>3</v>
      </c>
      <c r="F272" s="160" t="s">
        <v>1535</v>
      </c>
      <c r="H272" s="161">
        <v>1.7829999999999999</v>
      </c>
      <c r="L272" s="158"/>
      <c r="M272" s="162"/>
      <c r="N272" s="163"/>
      <c r="O272" s="163"/>
      <c r="P272" s="163"/>
      <c r="Q272" s="163"/>
      <c r="R272" s="163"/>
      <c r="S272" s="163"/>
      <c r="T272" s="164"/>
      <c r="AT272" s="159" t="s">
        <v>181</v>
      </c>
      <c r="AU272" s="159" t="s">
        <v>79</v>
      </c>
      <c r="AV272" s="14" t="s">
        <v>79</v>
      </c>
      <c r="AW272" s="14" t="s">
        <v>31</v>
      </c>
      <c r="AX272" s="14" t="s">
        <v>70</v>
      </c>
      <c r="AY272" s="159" t="s">
        <v>173</v>
      </c>
    </row>
    <row r="273" spans="1:65" s="15" customFormat="1">
      <c r="B273" s="165"/>
      <c r="D273" s="148" t="s">
        <v>181</v>
      </c>
      <c r="E273" s="166" t="s">
        <v>3</v>
      </c>
      <c r="F273" s="167" t="s">
        <v>188</v>
      </c>
      <c r="H273" s="168">
        <v>1.7829999999999999</v>
      </c>
      <c r="L273" s="165"/>
      <c r="M273" s="169"/>
      <c r="N273" s="170"/>
      <c r="O273" s="170"/>
      <c r="P273" s="170"/>
      <c r="Q273" s="170"/>
      <c r="R273" s="170"/>
      <c r="S273" s="170"/>
      <c r="T273" s="171"/>
      <c r="AT273" s="166" t="s">
        <v>181</v>
      </c>
      <c r="AU273" s="166" t="s">
        <v>79</v>
      </c>
      <c r="AV273" s="15" t="s">
        <v>178</v>
      </c>
      <c r="AW273" s="15" t="s">
        <v>31</v>
      </c>
      <c r="AX273" s="15" t="s">
        <v>76</v>
      </c>
      <c r="AY273" s="166" t="s">
        <v>173</v>
      </c>
    </row>
    <row r="274" spans="1:65" s="2" customFormat="1" ht="33" customHeight="1">
      <c r="A274" s="30"/>
      <c r="B274" s="135"/>
      <c r="C274" s="136" t="s">
        <v>322</v>
      </c>
      <c r="D274" s="136" t="s">
        <v>175</v>
      </c>
      <c r="E274" s="137" t="s">
        <v>986</v>
      </c>
      <c r="F274" s="138" t="s">
        <v>238</v>
      </c>
      <c r="G274" s="139" t="s">
        <v>239</v>
      </c>
      <c r="H274" s="140">
        <v>42.177</v>
      </c>
      <c r="I274" s="141"/>
      <c r="J274" s="141">
        <f>ROUND(I274*H274,2)</f>
        <v>0</v>
      </c>
      <c r="K274" s="138" t="s">
        <v>177</v>
      </c>
      <c r="L274" s="31"/>
      <c r="M274" s="142" t="s">
        <v>3</v>
      </c>
      <c r="N274" s="143" t="s">
        <v>41</v>
      </c>
      <c r="O274" s="144">
        <v>0</v>
      </c>
      <c r="P274" s="144">
        <f>O274*H274</f>
        <v>0</v>
      </c>
      <c r="Q274" s="144">
        <v>0</v>
      </c>
      <c r="R274" s="144">
        <f>Q274*H274</f>
        <v>0</v>
      </c>
      <c r="S274" s="144">
        <v>0</v>
      </c>
      <c r="T274" s="145">
        <f>S274*H274</f>
        <v>0</v>
      </c>
      <c r="U274" s="30"/>
      <c r="V274" s="30"/>
      <c r="W274" s="30"/>
      <c r="X274" s="30"/>
      <c r="Y274" s="30"/>
      <c r="Z274" s="30"/>
      <c r="AA274" s="30"/>
      <c r="AB274" s="30"/>
      <c r="AC274" s="30"/>
      <c r="AD274" s="30"/>
      <c r="AE274" s="30"/>
      <c r="AR274" s="146" t="s">
        <v>178</v>
      </c>
      <c r="AT274" s="146" t="s">
        <v>175</v>
      </c>
      <c r="AU274" s="146" t="s">
        <v>79</v>
      </c>
      <c r="AY274" s="18" t="s">
        <v>173</v>
      </c>
      <c r="BE274" s="147">
        <f>IF(N274="základní",J274,0)</f>
        <v>0</v>
      </c>
      <c r="BF274" s="147">
        <f>IF(N274="snížená",J274,0)</f>
        <v>0</v>
      </c>
      <c r="BG274" s="147">
        <f>IF(N274="zákl. přenesená",J274,0)</f>
        <v>0</v>
      </c>
      <c r="BH274" s="147">
        <f>IF(N274="sníž. přenesená",J274,0)</f>
        <v>0</v>
      </c>
      <c r="BI274" s="147">
        <f>IF(N274="nulová",J274,0)</f>
        <v>0</v>
      </c>
      <c r="BJ274" s="18" t="s">
        <v>76</v>
      </c>
      <c r="BK274" s="147">
        <f>ROUND(I274*H274,2)</f>
        <v>0</v>
      </c>
      <c r="BL274" s="18" t="s">
        <v>178</v>
      </c>
      <c r="BM274" s="146" t="s">
        <v>1536</v>
      </c>
    </row>
    <row r="275" spans="1:65" s="2" customFormat="1" ht="107.25">
      <c r="A275" s="30"/>
      <c r="B275" s="31"/>
      <c r="C275" s="30"/>
      <c r="D275" s="148" t="s">
        <v>179</v>
      </c>
      <c r="E275" s="30"/>
      <c r="F275" s="149" t="s">
        <v>988</v>
      </c>
      <c r="G275" s="30"/>
      <c r="H275" s="30"/>
      <c r="I275" s="30"/>
      <c r="J275" s="30"/>
      <c r="K275" s="30"/>
      <c r="L275" s="31"/>
      <c r="M275" s="150"/>
      <c r="N275" s="151"/>
      <c r="O275" s="51"/>
      <c r="P275" s="51"/>
      <c r="Q275" s="51"/>
      <c r="R275" s="51"/>
      <c r="S275" s="51"/>
      <c r="T275" s="52"/>
      <c r="U275" s="30"/>
      <c r="V275" s="30"/>
      <c r="W275" s="30"/>
      <c r="X275" s="30"/>
      <c r="Y275" s="30"/>
      <c r="Z275" s="30"/>
      <c r="AA275" s="30"/>
      <c r="AB275" s="30"/>
      <c r="AC275" s="30"/>
      <c r="AD275" s="30"/>
      <c r="AE275" s="30"/>
      <c r="AT275" s="18" t="s">
        <v>179</v>
      </c>
      <c r="AU275" s="18" t="s">
        <v>79</v>
      </c>
    </row>
    <row r="276" spans="1:65" s="14" customFormat="1">
      <c r="B276" s="158"/>
      <c r="D276" s="148" t="s">
        <v>181</v>
      </c>
      <c r="E276" s="159" t="s">
        <v>3</v>
      </c>
      <c r="F276" s="160" t="s">
        <v>1537</v>
      </c>
      <c r="H276" s="161">
        <v>5.1879999999999997</v>
      </c>
      <c r="L276" s="158"/>
      <c r="M276" s="162"/>
      <c r="N276" s="163"/>
      <c r="O276" s="163"/>
      <c r="P276" s="163"/>
      <c r="Q276" s="163"/>
      <c r="R276" s="163"/>
      <c r="S276" s="163"/>
      <c r="T276" s="164"/>
      <c r="AT276" s="159" t="s">
        <v>181</v>
      </c>
      <c r="AU276" s="159" t="s">
        <v>79</v>
      </c>
      <c r="AV276" s="14" t="s">
        <v>79</v>
      </c>
      <c r="AW276" s="14" t="s">
        <v>31</v>
      </c>
      <c r="AX276" s="14" t="s">
        <v>70</v>
      </c>
      <c r="AY276" s="159" t="s">
        <v>173</v>
      </c>
    </row>
    <row r="277" spans="1:65" s="14" customFormat="1">
      <c r="B277" s="158"/>
      <c r="D277" s="148" t="s">
        <v>181</v>
      </c>
      <c r="E277" s="159" t="s">
        <v>3</v>
      </c>
      <c r="F277" s="160" t="s">
        <v>1538</v>
      </c>
      <c r="H277" s="161">
        <v>30.677</v>
      </c>
      <c r="L277" s="158"/>
      <c r="M277" s="162"/>
      <c r="N277" s="163"/>
      <c r="O277" s="163"/>
      <c r="P277" s="163"/>
      <c r="Q277" s="163"/>
      <c r="R277" s="163"/>
      <c r="S277" s="163"/>
      <c r="T277" s="164"/>
      <c r="AT277" s="159" t="s">
        <v>181</v>
      </c>
      <c r="AU277" s="159" t="s">
        <v>79</v>
      </c>
      <c r="AV277" s="14" t="s">
        <v>79</v>
      </c>
      <c r="AW277" s="14" t="s">
        <v>31</v>
      </c>
      <c r="AX277" s="14" t="s">
        <v>70</v>
      </c>
      <c r="AY277" s="159" t="s">
        <v>173</v>
      </c>
    </row>
    <row r="278" spans="1:65" s="14" customFormat="1">
      <c r="B278" s="158"/>
      <c r="D278" s="148" t="s">
        <v>181</v>
      </c>
      <c r="E278" s="159" t="s">
        <v>3</v>
      </c>
      <c r="F278" s="160" t="s">
        <v>1539</v>
      </c>
      <c r="H278" s="161">
        <v>6.3120000000000003</v>
      </c>
      <c r="L278" s="158"/>
      <c r="M278" s="162"/>
      <c r="N278" s="163"/>
      <c r="O278" s="163"/>
      <c r="P278" s="163"/>
      <c r="Q278" s="163"/>
      <c r="R278" s="163"/>
      <c r="S278" s="163"/>
      <c r="T278" s="164"/>
      <c r="AT278" s="159" t="s">
        <v>181</v>
      </c>
      <c r="AU278" s="159" t="s">
        <v>79</v>
      </c>
      <c r="AV278" s="14" t="s">
        <v>79</v>
      </c>
      <c r="AW278" s="14" t="s">
        <v>31</v>
      </c>
      <c r="AX278" s="14" t="s">
        <v>70</v>
      </c>
      <c r="AY278" s="159" t="s">
        <v>173</v>
      </c>
    </row>
    <row r="279" spans="1:65" s="15" customFormat="1">
      <c r="B279" s="165"/>
      <c r="D279" s="148" t="s">
        <v>181</v>
      </c>
      <c r="E279" s="166" t="s">
        <v>3</v>
      </c>
      <c r="F279" s="167" t="s">
        <v>188</v>
      </c>
      <c r="H279" s="168">
        <v>42.177</v>
      </c>
      <c r="L279" s="165"/>
      <c r="M279" s="169"/>
      <c r="N279" s="170"/>
      <c r="O279" s="170"/>
      <c r="P279" s="170"/>
      <c r="Q279" s="170"/>
      <c r="R279" s="170"/>
      <c r="S279" s="170"/>
      <c r="T279" s="171"/>
      <c r="AT279" s="166" t="s">
        <v>181</v>
      </c>
      <c r="AU279" s="166" t="s">
        <v>79</v>
      </c>
      <c r="AV279" s="15" t="s">
        <v>178</v>
      </c>
      <c r="AW279" s="15" t="s">
        <v>31</v>
      </c>
      <c r="AX279" s="15" t="s">
        <v>76</v>
      </c>
      <c r="AY279" s="166" t="s">
        <v>173</v>
      </c>
    </row>
    <row r="280" spans="1:65" s="12" customFormat="1" ht="22.9" customHeight="1">
      <c r="B280" s="123"/>
      <c r="D280" s="124" t="s">
        <v>69</v>
      </c>
      <c r="E280" s="133" t="s">
        <v>417</v>
      </c>
      <c r="F280" s="133" t="s">
        <v>418</v>
      </c>
      <c r="J280" s="134">
        <f>BK280</f>
        <v>0</v>
      </c>
      <c r="L280" s="123"/>
      <c r="M280" s="127"/>
      <c r="N280" s="128"/>
      <c r="O280" s="128"/>
      <c r="P280" s="129">
        <f>SUM(P281:P282)</f>
        <v>8.5182789999999997</v>
      </c>
      <c r="Q280" s="128"/>
      <c r="R280" s="129">
        <f>SUM(R281:R282)</f>
        <v>0</v>
      </c>
      <c r="S280" s="128"/>
      <c r="T280" s="130">
        <f>SUM(T281:T282)</f>
        <v>0</v>
      </c>
      <c r="AR280" s="124" t="s">
        <v>76</v>
      </c>
      <c r="AT280" s="131" t="s">
        <v>69</v>
      </c>
      <c r="AU280" s="131" t="s">
        <v>76</v>
      </c>
      <c r="AY280" s="124" t="s">
        <v>173</v>
      </c>
      <c r="BK280" s="132">
        <f>SUM(BK281:BK282)</f>
        <v>0</v>
      </c>
    </row>
    <row r="281" spans="1:65" s="2" customFormat="1" ht="33" customHeight="1">
      <c r="A281" s="30"/>
      <c r="B281" s="135"/>
      <c r="C281" s="136" t="s">
        <v>324</v>
      </c>
      <c r="D281" s="136" t="s">
        <v>175</v>
      </c>
      <c r="E281" s="137" t="s">
        <v>420</v>
      </c>
      <c r="F281" s="138" t="s">
        <v>421</v>
      </c>
      <c r="G281" s="139" t="s">
        <v>239</v>
      </c>
      <c r="H281" s="140">
        <v>75.382999999999996</v>
      </c>
      <c r="I281" s="141"/>
      <c r="J281" s="141">
        <f>ROUND(I281*H281,2)</f>
        <v>0</v>
      </c>
      <c r="K281" s="138" t="s">
        <v>177</v>
      </c>
      <c r="L281" s="31"/>
      <c r="M281" s="142" t="s">
        <v>3</v>
      </c>
      <c r="N281" s="143" t="s">
        <v>41</v>
      </c>
      <c r="O281" s="144">
        <v>0.113</v>
      </c>
      <c r="P281" s="144">
        <f>O281*H281</f>
        <v>8.5182789999999997</v>
      </c>
      <c r="Q281" s="144">
        <v>0</v>
      </c>
      <c r="R281" s="144">
        <f>Q281*H281</f>
        <v>0</v>
      </c>
      <c r="S281" s="144">
        <v>0</v>
      </c>
      <c r="T281" s="145">
        <f>S281*H281</f>
        <v>0</v>
      </c>
      <c r="U281" s="30"/>
      <c r="V281" s="30"/>
      <c r="W281" s="30"/>
      <c r="X281" s="30"/>
      <c r="Y281" s="30"/>
      <c r="Z281" s="30"/>
      <c r="AA281" s="30"/>
      <c r="AB281" s="30"/>
      <c r="AC281" s="30"/>
      <c r="AD281" s="30"/>
      <c r="AE281" s="30"/>
      <c r="AR281" s="146" t="s">
        <v>178</v>
      </c>
      <c r="AT281" s="146" t="s">
        <v>175</v>
      </c>
      <c r="AU281" s="146" t="s">
        <v>79</v>
      </c>
      <c r="AY281" s="18" t="s">
        <v>173</v>
      </c>
      <c r="BE281" s="147">
        <f>IF(N281="základní",J281,0)</f>
        <v>0</v>
      </c>
      <c r="BF281" s="147">
        <f>IF(N281="snížená",J281,0)</f>
        <v>0</v>
      </c>
      <c r="BG281" s="147">
        <f>IF(N281="zákl. přenesená",J281,0)</f>
        <v>0</v>
      </c>
      <c r="BH281" s="147">
        <f>IF(N281="sníž. přenesená",J281,0)</f>
        <v>0</v>
      </c>
      <c r="BI281" s="147">
        <f>IF(N281="nulová",J281,0)</f>
        <v>0</v>
      </c>
      <c r="BJ281" s="18" t="s">
        <v>76</v>
      </c>
      <c r="BK281" s="147">
        <f>ROUND(I281*H281,2)</f>
        <v>0</v>
      </c>
      <c r="BL281" s="18" t="s">
        <v>178</v>
      </c>
      <c r="BM281" s="146" t="s">
        <v>1540</v>
      </c>
    </row>
    <row r="282" spans="1:65" s="2" customFormat="1" ht="39">
      <c r="A282" s="30"/>
      <c r="B282" s="31"/>
      <c r="C282" s="30"/>
      <c r="D282" s="148" t="s">
        <v>179</v>
      </c>
      <c r="E282" s="30"/>
      <c r="F282" s="149" t="s">
        <v>422</v>
      </c>
      <c r="G282" s="30"/>
      <c r="H282" s="30"/>
      <c r="I282" s="30"/>
      <c r="J282" s="30"/>
      <c r="K282" s="30"/>
      <c r="L282" s="31"/>
      <c r="M282" s="150"/>
      <c r="N282" s="151"/>
      <c r="O282" s="51"/>
      <c r="P282" s="51"/>
      <c r="Q282" s="51"/>
      <c r="R282" s="51"/>
      <c r="S282" s="51"/>
      <c r="T282" s="52"/>
      <c r="U282" s="30"/>
      <c r="V282" s="30"/>
      <c r="W282" s="30"/>
      <c r="X282" s="30"/>
      <c r="Y282" s="30"/>
      <c r="Z282" s="30"/>
      <c r="AA282" s="30"/>
      <c r="AB282" s="30"/>
      <c r="AC282" s="30"/>
      <c r="AD282" s="30"/>
      <c r="AE282" s="30"/>
      <c r="AT282" s="18" t="s">
        <v>179</v>
      </c>
      <c r="AU282" s="18" t="s">
        <v>79</v>
      </c>
    </row>
    <row r="283" spans="1:65" s="12" customFormat="1" ht="25.9" customHeight="1">
      <c r="B283" s="123"/>
      <c r="D283" s="124" t="s">
        <v>69</v>
      </c>
      <c r="E283" s="125" t="s">
        <v>423</v>
      </c>
      <c r="F283" s="125" t="s">
        <v>424</v>
      </c>
      <c r="J283" s="126">
        <f>BK283</f>
        <v>0</v>
      </c>
      <c r="L283" s="123"/>
      <c r="M283" s="127"/>
      <c r="N283" s="128"/>
      <c r="O283" s="128"/>
      <c r="P283" s="129">
        <f>P284</f>
        <v>3.5611670000000002</v>
      </c>
      <c r="Q283" s="128"/>
      <c r="R283" s="129">
        <f>R284</f>
        <v>4.1000000000000002E-2</v>
      </c>
      <c r="S283" s="128"/>
      <c r="T283" s="130">
        <f>T284</f>
        <v>0</v>
      </c>
      <c r="AR283" s="124" t="s">
        <v>79</v>
      </c>
      <c r="AT283" s="131" t="s">
        <v>69</v>
      </c>
      <c r="AU283" s="131" t="s">
        <v>70</v>
      </c>
      <c r="AY283" s="124" t="s">
        <v>173</v>
      </c>
      <c r="BK283" s="132">
        <f>BK284</f>
        <v>0</v>
      </c>
    </row>
    <row r="284" spans="1:65" s="12" customFormat="1" ht="22.9" customHeight="1">
      <c r="B284" s="123"/>
      <c r="D284" s="124" t="s">
        <v>69</v>
      </c>
      <c r="E284" s="133" t="s">
        <v>425</v>
      </c>
      <c r="F284" s="133" t="s">
        <v>426</v>
      </c>
      <c r="J284" s="134">
        <f>BK284</f>
        <v>0</v>
      </c>
      <c r="L284" s="123"/>
      <c r="M284" s="127"/>
      <c r="N284" s="128"/>
      <c r="O284" s="128"/>
      <c r="P284" s="129">
        <f>SUM(P285:P300)</f>
        <v>3.5611670000000002</v>
      </c>
      <c r="Q284" s="128"/>
      <c r="R284" s="129">
        <f>SUM(R285:R300)</f>
        <v>4.1000000000000002E-2</v>
      </c>
      <c r="S284" s="128"/>
      <c r="T284" s="130">
        <f>SUM(T285:T300)</f>
        <v>0</v>
      </c>
      <c r="AR284" s="124" t="s">
        <v>79</v>
      </c>
      <c r="AT284" s="131" t="s">
        <v>69</v>
      </c>
      <c r="AU284" s="131" t="s">
        <v>76</v>
      </c>
      <c r="AY284" s="124" t="s">
        <v>173</v>
      </c>
      <c r="BK284" s="132">
        <f>SUM(BK285:BK300)</f>
        <v>0</v>
      </c>
    </row>
    <row r="285" spans="1:65" s="2" customFormat="1" ht="33" customHeight="1">
      <c r="A285" s="30"/>
      <c r="B285" s="135"/>
      <c r="C285" s="136" t="s">
        <v>329</v>
      </c>
      <c r="D285" s="136" t="s">
        <v>175</v>
      </c>
      <c r="E285" s="137" t="s">
        <v>732</v>
      </c>
      <c r="F285" s="138" t="s">
        <v>733</v>
      </c>
      <c r="G285" s="139" t="s">
        <v>176</v>
      </c>
      <c r="H285" s="140">
        <v>41.63</v>
      </c>
      <c r="I285" s="141"/>
      <c r="J285" s="141">
        <f>ROUND(I285*H285,2)</f>
        <v>0</v>
      </c>
      <c r="K285" s="138" t="s">
        <v>177</v>
      </c>
      <c r="L285" s="31"/>
      <c r="M285" s="142" t="s">
        <v>3</v>
      </c>
      <c r="N285" s="143" t="s">
        <v>41</v>
      </c>
      <c r="O285" s="144">
        <v>2.4E-2</v>
      </c>
      <c r="P285" s="144">
        <f>O285*H285</f>
        <v>0.99912000000000012</v>
      </c>
      <c r="Q285" s="144">
        <v>0</v>
      </c>
      <c r="R285" s="144">
        <f>Q285*H285</f>
        <v>0</v>
      </c>
      <c r="S285" s="144">
        <v>0</v>
      </c>
      <c r="T285" s="145">
        <f>S285*H285</f>
        <v>0</v>
      </c>
      <c r="U285" s="30"/>
      <c r="V285" s="30"/>
      <c r="W285" s="30"/>
      <c r="X285" s="30"/>
      <c r="Y285" s="30"/>
      <c r="Z285" s="30"/>
      <c r="AA285" s="30"/>
      <c r="AB285" s="30"/>
      <c r="AC285" s="30"/>
      <c r="AD285" s="30"/>
      <c r="AE285" s="30"/>
      <c r="AR285" s="146" t="s">
        <v>245</v>
      </c>
      <c r="AT285" s="146" t="s">
        <v>175</v>
      </c>
      <c r="AU285" s="146" t="s">
        <v>79</v>
      </c>
      <c r="AY285" s="18" t="s">
        <v>173</v>
      </c>
      <c r="BE285" s="147">
        <f>IF(N285="základní",J285,0)</f>
        <v>0</v>
      </c>
      <c r="BF285" s="147">
        <f>IF(N285="snížená",J285,0)</f>
        <v>0</v>
      </c>
      <c r="BG285" s="147">
        <f>IF(N285="zákl. přenesená",J285,0)</f>
        <v>0</v>
      </c>
      <c r="BH285" s="147">
        <f>IF(N285="sníž. přenesená",J285,0)</f>
        <v>0</v>
      </c>
      <c r="BI285" s="147">
        <f>IF(N285="nulová",J285,0)</f>
        <v>0</v>
      </c>
      <c r="BJ285" s="18" t="s">
        <v>76</v>
      </c>
      <c r="BK285" s="147">
        <f>ROUND(I285*H285,2)</f>
        <v>0</v>
      </c>
      <c r="BL285" s="18" t="s">
        <v>245</v>
      </c>
      <c r="BM285" s="146" t="s">
        <v>1541</v>
      </c>
    </row>
    <row r="286" spans="1:65" s="2" customFormat="1" ht="39">
      <c r="A286" s="30"/>
      <c r="B286" s="31"/>
      <c r="C286" s="30"/>
      <c r="D286" s="148" t="s">
        <v>179</v>
      </c>
      <c r="E286" s="30"/>
      <c r="F286" s="149" t="s">
        <v>430</v>
      </c>
      <c r="G286" s="30"/>
      <c r="H286" s="30"/>
      <c r="I286" s="30"/>
      <c r="J286" s="30"/>
      <c r="K286" s="30"/>
      <c r="L286" s="31"/>
      <c r="M286" s="150"/>
      <c r="N286" s="151"/>
      <c r="O286" s="51"/>
      <c r="P286" s="51"/>
      <c r="Q286" s="51"/>
      <c r="R286" s="51"/>
      <c r="S286" s="51"/>
      <c r="T286" s="52"/>
      <c r="U286" s="30"/>
      <c r="V286" s="30"/>
      <c r="W286" s="30"/>
      <c r="X286" s="30"/>
      <c r="Y286" s="30"/>
      <c r="Z286" s="30"/>
      <c r="AA286" s="30"/>
      <c r="AB286" s="30"/>
      <c r="AC286" s="30"/>
      <c r="AD286" s="30"/>
      <c r="AE286" s="30"/>
      <c r="AT286" s="18" t="s">
        <v>179</v>
      </c>
      <c r="AU286" s="18" t="s">
        <v>79</v>
      </c>
    </row>
    <row r="287" spans="1:65" s="13" customFormat="1">
      <c r="B287" s="152"/>
      <c r="D287" s="148" t="s">
        <v>181</v>
      </c>
      <c r="E287" s="153" t="s">
        <v>3</v>
      </c>
      <c r="F287" s="154" t="s">
        <v>735</v>
      </c>
      <c r="H287" s="153" t="s">
        <v>3</v>
      </c>
      <c r="L287" s="152"/>
      <c r="M287" s="155"/>
      <c r="N287" s="156"/>
      <c r="O287" s="156"/>
      <c r="P287" s="156"/>
      <c r="Q287" s="156"/>
      <c r="R287" s="156"/>
      <c r="S287" s="156"/>
      <c r="T287" s="157"/>
      <c r="AT287" s="153" t="s">
        <v>181</v>
      </c>
      <c r="AU287" s="153" t="s">
        <v>79</v>
      </c>
      <c r="AV287" s="13" t="s">
        <v>76</v>
      </c>
      <c r="AW287" s="13" t="s">
        <v>31</v>
      </c>
      <c r="AX287" s="13" t="s">
        <v>70</v>
      </c>
      <c r="AY287" s="153" t="s">
        <v>173</v>
      </c>
    </row>
    <row r="288" spans="1:65" s="14" customFormat="1">
      <c r="B288" s="158"/>
      <c r="D288" s="148" t="s">
        <v>181</v>
      </c>
      <c r="E288" s="159" t="s">
        <v>3</v>
      </c>
      <c r="F288" s="160" t="s">
        <v>1542</v>
      </c>
      <c r="H288" s="161">
        <v>41.63</v>
      </c>
      <c r="L288" s="158"/>
      <c r="M288" s="162"/>
      <c r="N288" s="163"/>
      <c r="O288" s="163"/>
      <c r="P288" s="163"/>
      <c r="Q288" s="163"/>
      <c r="R288" s="163"/>
      <c r="S288" s="163"/>
      <c r="T288" s="164"/>
      <c r="AT288" s="159" t="s">
        <v>181</v>
      </c>
      <c r="AU288" s="159" t="s">
        <v>79</v>
      </c>
      <c r="AV288" s="14" t="s">
        <v>79</v>
      </c>
      <c r="AW288" s="14" t="s">
        <v>31</v>
      </c>
      <c r="AX288" s="14" t="s">
        <v>70</v>
      </c>
      <c r="AY288" s="159" t="s">
        <v>173</v>
      </c>
    </row>
    <row r="289" spans="1:65" s="15" customFormat="1">
      <c r="B289" s="165"/>
      <c r="D289" s="148" t="s">
        <v>181</v>
      </c>
      <c r="E289" s="166" t="s">
        <v>3</v>
      </c>
      <c r="F289" s="167" t="s">
        <v>188</v>
      </c>
      <c r="H289" s="168">
        <v>41.63</v>
      </c>
      <c r="L289" s="165"/>
      <c r="M289" s="169"/>
      <c r="N289" s="170"/>
      <c r="O289" s="170"/>
      <c r="P289" s="170"/>
      <c r="Q289" s="170"/>
      <c r="R289" s="170"/>
      <c r="S289" s="170"/>
      <c r="T289" s="171"/>
      <c r="AT289" s="166" t="s">
        <v>181</v>
      </c>
      <c r="AU289" s="166" t="s">
        <v>79</v>
      </c>
      <c r="AV289" s="15" t="s">
        <v>178</v>
      </c>
      <c r="AW289" s="15" t="s">
        <v>31</v>
      </c>
      <c r="AX289" s="15" t="s">
        <v>76</v>
      </c>
      <c r="AY289" s="166" t="s">
        <v>173</v>
      </c>
    </row>
    <row r="290" spans="1:65" s="2" customFormat="1" ht="16.5" customHeight="1">
      <c r="A290" s="30"/>
      <c r="B290" s="135"/>
      <c r="C290" s="172" t="s">
        <v>333</v>
      </c>
      <c r="D290" s="172" t="s">
        <v>246</v>
      </c>
      <c r="E290" s="173" t="s">
        <v>432</v>
      </c>
      <c r="F290" s="174" t="s">
        <v>433</v>
      </c>
      <c r="G290" s="175" t="s">
        <v>239</v>
      </c>
      <c r="H290" s="176">
        <v>1.2E-2</v>
      </c>
      <c r="I290" s="177"/>
      <c r="J290" s="177">
        <f>ROUND(I290*H290,2)</f>
        <v>0</v>
      </c>
      <c r="K290" s="174" t="s">
        <v>177</v>
      </c>
      <c r="L290" s="178"/>
      <c r="M290" s="179" t="s">
        <v>3</v>
      </c>
      <c r="N290" s="180" t="s">
        <v>41</v>
      </c>
      <c r="O290" s="144">
        <v>0</v>
      </c>
      <c r="P290" s="144">
        <f>O290*H290</f>
        <v>0</v>
      </c>
      <c r="Q290" s="144">
        <v>1</v>
      </c>
      <c r="R290" s="144">
        <f>Q290*H290</f>
        <v>1.2E-2</v>
      </c>
      <c r="S290" s="144">
        <v>0</v>
      </c>
      <c r="T290" s="145">
        <f>S290*H290</f>
        <v>0</v>
      </c>
      <c r="U290" s="30"/>
      <c r="V290" s="30"/>
      <c r="W290" s="30"/>
      <c r="X290" s="30"/>
      <c r="Y290" s="30"/>
      <c r="Z290" s="30"/>
      <c r="AA290" s="30"/>
      <c r="AB290" s="30"/>
      <c r="AC290" s="30"/>
      <c r="AD290" s="30"/>
      <c r="AE290" s="30"/>
      <c r="AR290" s="146" t="s">
        <v>301</v>
      </c>
      <c r="AT290" s="146" t="s">
        <v>246</v>
      </c>
      <c r="AU290" s="146" t="s">
        <v>79</v>
      </c>
      <c r="AY290" s="18" t="s">
        <v>173</v>
      </c>
      <c r="BE290" s="147">
        <f>IF(N290="základní",J290,0)</f>
        <v>0</v>
      </c>
      <c r="BF290" s="147">
        <f>IF(N290="snížená",J290,0)</f>
        <v>0</v>
      </c>
      <c r="BG290" s="147">
        <f>IF(N290="zákl. přenesená",J290,0)</f>
        <v>0</v>
      </c>
      <c r="BH290" s="147">
        <f>IF(N290="sníž. přenesená",J290,0)</f>
        <v>0</v>
      </c>
      <c r="BI290" s="147">
        <f>IF(N290="nulová",J290,0)</f>
        <v>0</v>
      </c>
      <c r="BJ290" s="18" t="s">
        <v>76</v>
      </c>
      <c r="BK290" s="147">
        <f>ROUND(I290*H290,2)</f>
        <v>0</v>
      </c>
      <c r="BL290" s="18" t="s">
        <v>245</v>
      </c>
      <c r="BM290" s="146" t="s">
        <v>1543</v>
      </c>
    </row>
    <row r="291" spans="1:65" s="14" customFormat="1">
      <c r="B291" s="158"/>
      <c r="D291" s="148" t="s">
        <v>181</v>
      </c>
      <c r="F291" s="160" t="s">
        <v>1544</v>
      </c>
      <c r="H291" s="161">
        <v>1.2E-2</v>
      </c>
      <c r="L291" s="158"/>
      <c r="M291" s="162"/>
      <c r="N291" s="163"/>
      <c r="O291" s="163"/>
      <c r="P291" s="163"/>
      <c r="Q291" s="163"/>
      <c r="R291" s="163"/>
      <c r="S291" s="163"/>
      <c r="T291" s="164"/>
      <c r="AT291" s="159" t="s">
        <v>181</v>
      </c>
      <c r="AU291" s="159" t="s">
        <v>79</v>
      </c>
      <c r="AV291" s="14" t="s">
        <v>79</v>
      </c>
      <c r="AW291" s="14" t="s">
        <v>4</v>
      </c>
      <c r="AX291" s="14" t="s">
        <v>76</v>
      </c>
      <c r="AY291" s="159" t="s">
        <v>173</v>
      </c>
    </row>
    <row r="292" spans="1:65" s="2" customFormat="1" ht="33" customHeight="1">
      <c r="A292" s="30"/>
      <c r="B292" s="135"/>
      <c r="C292" s="136" t="s">
        <v>337</v>
      </c>
      <c r="D292" s="136" t="s">
        <v>175</v>
      </c>
      <c r="E292" s="137" t="s">
        <v>739</v>
      </c>
      <c r="F292" s="138" t="s">
        <v>740</v>
      </c>
      <c r="G292" s="139" t="s">
        <v>176</v>
      </c>
      <c r="H292" s="140">
        <v>83.26</v>
      </c>
      <c r="I292" s="141"/>
      <c r="J292" s="141">
        <f>ROUND(I292*H292,2)</f>
        <v>0</v>
      </c>
      <c r="K292" s="138" t="s">
        <v>177</v>
      </c>
      <c r="L292" s="31"/>
      <c r="M292" s="142" t="s">
        <v>3</v>
      </c>
      <c r="N292" s="143" t="s">
        <v>41</v>
      </c>
      <c r="O292" s="144">
        <v>0.03</v>
      </c>
      <c r="P292" s="144">
        <f>O292*H292</f>
        <v>2.4978000000000002</v>
      </c>
      <c r="Q292" s="144">
        <v>0</v>
      </c>
      <c r="R292" s="144">
        <f>Q292*H292</f>
        <v>0</v>
      </c>
      <c r="S292" s="144">
        <v>0</v>
      </c>
      <c r="T292" s="145">
        <f>S292*H292</f>
        <v>0</v>
      </c>
      <c r="U292" s="30"/>
      <c r="V292" s="30"/>
      <c r="W292" s="30"/>
      <c r="X292" s="30"/>
      <c r="Y292" s="30"/>
      <c r="Z292" s="30"/>
      <c r="AA292" s="30"/>
      <c r="AB292" s="30"/>
      <c r="AC292" s="30"/>
      <c r="AD292" s="30"/>
      <c r="AE292" s="30"/>
      <c r="AR292" s="146" t="s">
        <v>245</v>
      </c>
      <c r="AT292" s="146" t="s">
        <v>175</v>
      </c>
      <c r="AU292" s="146" t="s">
        <v>79</v>
      </c>
      <c r="AY292" s="18" t="s">
        <v>173</v>
      </c>
      <c r="BE292" s="147">
        <f>IF(N292="základní",J292,0)</f>
        <v>0</v>
      </c>
      <c r="BF292" s="147">
        <f>IF(N292="snížená",J292,0)</f>
        <v>0</v>
      </c>
      <c r="BG292" s="147">
        <f>IF(N292="zákl. přenesená",J292,0)</f>
        <v>0</v>
      </c>
      <c r="BH292" s="147">
        <f>IF(N292="sníž. přenesená",J292,0)</f>
        <v>0</v>
      </c>
      <c r="BI292" s="147">
        <f>IF(N292="nulová",J292,0)</f>
        <v>0</v>
      </c>
      <c r="BJ292" s="18" t="s">
        <v>76</v>
      </c>
      <c r="BK292" s="147">
        <f>ROUND(I292*H292,2)</f>
        <v>0</v>
      </c>
      <c r="BL292" s="18" t="s">
        <v>245</v>
      </c>
      <c r="BM292" s="146" t="s">
        <v>1545</v>
      </c>
    </row>
    <row r="293" spans="1:65" s="2" customFormat="1" ht="39">
      <c r="A293" s="30"/>
      <c r="B293" s="31"/>
      <c r="C293" s="30"/>
      <c r="D293" s="148" t="s">
        <v>179</v>
      </c>
      <c r="E293" s="30"/>
      <c r="F293" s="149" t="s">
        <v>430</v>
      </c>
      <c r="G293" s="30"/>
      <c r="H293" s="30"/>
      <c r="I293" s="30"/>
      <c r="J293" s="30"/>
      <c r="K293" s="30"/>
      <c r="L293" s="31"/>
      <c r="M293" s="150"/>
      <c r="N293" s="151"/>
      <c r="O293" s="51"/>
      <c r="P293" s="51"/>
      <c r="Q293" s="51"/>
      <c r="R293" s="51"/>
      <c r="S293" s="51"/>
      <c r="T293" s="52"/>
      <c r="U293" s="30"/>
      <c r="V293" s="30"/>
      <c r="W293" s="30"/>
      <c r="X293" s="30"/>
      <c r="Y293" s="30"/>
      <c r="Z293" s="30"/>
      <c r="AA293" s="30"/>
      <c r="AB293" s="30"/>
      <c r="AC293" s="30"/>
      <c r="AD293" s="30"/>
      <c r="AE293" s="30"/>
      <c r="AT293" s="18" t="s">
        <v>179</v>
      </c>
      <c r="AU293" s="18" t="s">
        <v>79</v>
      </c>
    </row>
    <row r="294" spans="1:65" s="13" customFormat="1">
      <c r="B294" s="152"/>
      <c r="D294" s="148" t="s">
        <v>181</v>
      </c>
      <c r="E294" s="153" t="s">
        <v>3</v>
      </c>
      <c r="F294" s="154" t="s">
        <v>735</v>
      </c>
      <c r="H294" s="153" t="s">
        <v>3</v>
      </c>
      <c r="L294" s="152"/>
      <c r="M294" s="155"/>
      <c r="N294" s="156"/>
      <c r="O294" s="156"/>
      <c r="P294" s="156"/>
      <c r="Q294" s="156"/>
      <c r="R294" s="156"/>
      <c r="S294" s="156"/>
      <c r="T294" s="157"/>
      <c r="AT294" s="153" t="s">
        <v>181</v>
      </c>
      <c r="AU294" s="153" t="s">
        <v>79</v>
      </c>
      <c r="AV294" s="13" t="s">
        <v>76</v>
      </c>
      <c r="AW294" s="13" t="s">
        <v>31</v>
      </c>
      <c r="AX294" s="13" t="s">
        <v>70</v>
      </c>
      <c r="AY294" s="153" t="s">
        <v>173</v>
      </c>
    </row>
    <row r="295" spans="1:65" s="14" customFormat="1">
      <c r="B295" s="158"/>
      <c r="D295" s="148" t="s">
        <v>181</v>
      </c>
      <c r="E295" s="159" t="s">
        <v>3</v>
      </c>
      <c r="F295" s="160" t="s">
        <v>1546</v>
      </c>
      <c r="H295" s="161">
        <v>83.26</v>
      </c>
      <c r="L295" s="158"/>
      <c r="M295" s="162"/>
      <c r="N295" s="163"/>
      <c r="O295" s="163"/>
      <c r="P295" s="163"/>
      <c r="Q295" s="163"/>
      <c r="R295" s="163"/>
      <c r="S295" s="163"/>
      <c r="T295" s="164"/>
      <c r="AT295" s="159" t="s">
        <v>181</v>
      </c>
      <c r="AU295" s="159" t="s">
        <v>79</v>
      </c>
      <c r="AV295" s="14" t="s">
        <v>79</v>
      </c>
      <c r="AW295" s="14" t="s">
        <v>31</v>
      </c>
      <c r="AX295" s="14" t="s">
        <v>70</v>
      </c>
      <c r="AY295" s="159" t="s">
        <v>173</v>
      </c>
    </row>
    <row r="296" spans="1:65" s="15" customFormat="1">
      <c r="B296" s="165"/>
      <c r="D296" s="148" t="s">
        <v>181</v>
      </c>
      <c r="E296" s="166" t="s">
        <v>3</v>
      </c>
      <c r="F296" s="167" t="s">
        <v>188</v>
      </c>
      <c r="H296" s="168">
        <v>83.26</v>
      </c>
      <c r="L296" s="165"/>
      <c r="M296" s="169"/>
      <c r="N296" s="170"/>
      <c r="O296" s="170"/>
      <c r="P296" s="170"/>
      <c r="Q296" s="170"/>
      <c r="R296" s="170"/>
      <c r="S296" s="170"/>
      <c r="T296" s="171"/>
      <c r="AT296" s="166" t="s">
        <v>181</v>
      </c>
      <c r="AU296" s="166" t="s">
        <v>79</v>
      </c>
      <c r="AV296" s="15" t="s">
        <v>178</v>
      </c>
      <c r="AW296" s="15" t="s">
        <v>31</v>
      </c>
      <c r="AX296" s="15" t="s">
        <v>76</v>
      </c>
      <c r="AY296" s="166" t="s">
        <v>173</v>
      </c>
    </row>
    <row r="297" spans="1:65" s="2" customFormat="1" ht="16.5" customHeight="1">
      <c r="A297" s="30"/>
      <c r="B297" s="135"/>
      <c r="C297" s="172" t="s">
        <v>338</v>
      </c>
      <c r="D297" s="172" t="s">
        <v>246</v>
      </c>
      <c r="E297" s="173" t="s">
        <v>438</v>
      </c>
      <c r="F297" s="174" t="s">
        <v>439</v>
      </c>
      <c r="G297" s="175" t="s">
        <v>239</v>
      </c>
      <c r="H297" s="176">
        <v>2.9000000000000001E-2</v>
      </c>
      <c r="I297" s="177"/>
      <c r="J297" s="177">
        <f>ROUND(I297*H297,2)</f>
        <v>0</v>
      </c>
      <c r="K297" s="174" t="s">
        <v>177</v>
      </c>
      <c r="L297" s="178"/>
      <c r="M297" s="179" t="s">
        <v>3</v>
      </c>
      <c r="N297" s="180" t="s">
        <v>41</v>
      </c>
      <c r="O297" s="144">
        <v>0</v>
      </c>
      <c r="P297" s="144">
        <f>O297*H297</f>
        <v>0</v>
      </c>
      <c r="Q297" s="144">
        <v>1</v>
      </c>
      <c r="R297" s="144">
        <f>Q297*H297</f>
        <v>2.9000000000000001E-2</v>
      </c>
      <c r="S297" s="144">
        <v>0</v>
      </c>
      <c r="T297" s="145">
        <f>S297*H297</f>
        <v>0</v>
      </c>
      <c r="U297" s="30"/>
      <c r="V297" s="30"/>
      <c r="W297" s="30"/>
      <c r="X297" s="30"/>
      <c r="Y297" s="30"/>
      <c r="Z297" s="30"/>
      <c r="AA297" s="30"/>
      <c r="AB297" s="30"/>
      <c r="AC297" s="30"/>
      <c r="AD297" s="30"/>
      <c r="AE297" s="30"/>
      <c r="AR297" s="146" t="s">
        <v>301</v>
      </c>
      <c r="AT297" s="146" t="s">
        <v>246</v>
      </c>
      <c r="AU297" s="146" t="s">
        <v>79</v>
      </c>
      <c r="AY297" s="18" t="s">
        <v>173</v>
      </c>
      <c r="BE297" s="147">
        <f>IF(N297="základní",J297,0)</f>
        <v>0</v>
      </c>
      <c r="BF297" s="147">
        <f>IF(N297="snížená",J297,0)</f>
        <v>0</v>
      </c>
      <c r="BG297" s="147">
        <f>IF(N297="zákl. přenesená",J297,0)</f>
        <v>0</v>
      </c>
      <c r="BH297" s="147">
        <f>IF(N297="sníž. přenesená",J297,0)</f>
        <v>0</v>
      </c>
      <c r="BI297" s="147">
        <f>IF(N297="nulová",J297,0)</f>
        <v>0</v>
      </c>
      <c r="BJ297" s="18" t="s">
        <v>76</v>
      </c>
      <c r="BK297" s="147">
        <f>ROUND(I297*H297,2)</f>
        <v>0</v>
      </c>
      <c r="BL297" s="18" t="s">
        <v>245</v>
      </c>
      <c r="BM297" s="146" t="s">
        <v>1547</v>
      </c>
    </row>
    <row r="298" spans="1:65" s="14" customFormat="1">
      <c r="B298" s="158"/>
      <c r="D298" s="148" t="s">
        <v>181</v>
      </c>
      <c r="F298" s="160" t="s">
        <v>1548</v>
      </c>
      <c r="H298" s="161">
        <v>2.9000000000000001E-2</v>
      </c>
      <c r="L298" s="158"/>
      <c r="M298" s="162"/>
      <c r="N298" s="163"/>
      <c r="O298" s="163"/>
      <c r="P298" s="163"/>
      <c r="Q298" s="163"/>
      <c r="R298" s="163"/>
      <c r="S298" s="163"/>
      <c r="T298" s="164"/>
      <c r="AT298" s="159" t="s">
        <v>181</v>
      </c>
      <c r="AU298" s="159" t="s">
        <v>79</v>
      </c>
      <c r="AV298" s="14" t="s">
        <v>79</v>
      </c>
      <c r="AW298" s="14" t="s">
        <v>4</v>
      </c>
      <c r="AX298" s="14" t="s">
        <v>76</v>
      </c>
      <c r="AY298" s="159" t="s">
        <v>173</v>
      </c>
    </row>
    <row r="299" spans="1:65" s="2" customFormat="1" ht="44.25" customHeight="1">
      <c r="A299" s="30"/>
      <c r="B299" s="135"/>
      <c r="C299" s="136" t="s">
        <v>343</v>
      </c>
      <c r="D299" s="136" t="s">
        <v>175</v>
      </c>
      <c r="E299" s="137" t="s">
        <v>462</v>
      </c>
      <c r="F299" s="138" t="s">
        <v>463</v>
      </c>
      <c r="G299" s="139" t="s">
        <v>239</v>
      </c>
      <c r="H299" s="140">
        <v>4.1000000000000002E-2</v>
      </c>
      <c r="I299" s="141"/>
      <c r="J299" s="141">
        <f>ROUND(I299*H299,2)</f>
        <v>0</v>
      </c>
      <c r="K299" s="138" t="s">
        <v>177</v>
      </c>
      <c r="L299" s="31"/>
      <c r="M299" s="142" t="s">
        <v>3</v>
      </c>
      <c r="N299" s="143" t="s">
        <v>41</v>
      </c>
      <c r="O299" s="144">
        <v>1.5669999999999999</v>
      </c>
      <c r="P299" s="144">
        <f>O299*H299</f>
        <v>6.4246999999999999E-2</v>
      </c>
      <c r="Q299" s="144">
        <v>0</v>
      </c>
      <c r="R299" s="144">
        <f>Q299*H299</f>
        <v>0</v>
      </c>
      <c r="S299" s="144">
        <v>0</v>
      </c>
      <c r="T299" s="145">
        <f>S299*H299</f>
        <v>0</v>
      </c>
      <c r="U299" s="30"/>
      <c r="V299" s="30"/>
      <c r="W299" s="30"/>
      <c r="X299" s="30"/>
      <c r="Y299" s="30"/>
      <c r="Z299" s="30"/>
      <c r="AA299" s="30"/>
      <c r="AB299" s="30"/>
      <c r="AC299" s="30"/>
      <c r="AD299" s="30"/>
      <c r="AE299" s="30"/>
      <c r="AR299" s="146" t="s">
        <v>245</v>
      </c>
      <c r="AT299" s="146" t="s">
        <v>175</v>
      </c>
      <c r="AU299" s="146" t="s">
        <v>79</v>
      </c>
      <c r="AY299" s="18" t="s">
        <v>173</v>
      </c>
      <c r="BE299" s="147">
        <f>IF(N299="základní",J299,0)</f>
        <v>0</v>
      </c>
      <c r="BF299" s="147">
        <f>IF(N299="snížená",J299,0)</f>
        <v>0</v>
      </c>
      <c r="BG299" s="147">
        <f>IF(N299="zákl. přenesená",J299,0)</f>
        <v>0</v>
      </c>
      <c r="BH299" s="147">
        <f>IF(N299="sníž. přenesená",J299,0)</f>
        <v>0</v>
      </c>
      <c r="BI299" s="147">
        <f>IF(N299="nulová",J299,0)</f>
        <v>0</v>
      </c>
      <c r="BJ299" s="18" t="s">
        <v>76</v>
      </c>
      <c r="BK299" s="147">
        <f>ROUND(I299*H299,2)</f>
        <v>0</v>
      </c>
      <c r="BL299" s="18" t="s">
        <v>245</v>
      </c>
      <c r="BM299" s="146" t="s">
        <v>1549</v>
      </c>
    </row>
    <row r="300" spans="1:65" s="2" customFormat="1" ht="126.75">
      <c r="A300" s="30"/>
      <c r="B300" s="31"/>
      <c r="C300" s="30"/>
      <c r="D300" s="148" t="s">
        <v>179</v>
      </c>
      <c r="E300" s="30"/>
      <c r="F300" s="149" t="s">
        <v>464</v>
      </c>
      <c r="G300" s="30"/>
      <c r="H300" s="30"/>
      <c r="I300" s="30"/>
      <c r="J300" s="30"/>
      <c r="K300" s="30"/>
      <c r="L300" s="31"/>
      <c r="M300" s="150"/>
      <c r="N300" s="151"/>
      <c r="O300" s="51"/>
      <c r="P300" s="51"/>
      <c r="Q300" s="51"/>
      <c r="R300" s="51"/>
      <c r="S300" s="51"/>
      <c r="T300" s="52"/>
      <c r="U300" s="30"/>
      <c r="V300" s="30"/>
      <c r="W300" s="30"/>
      <c r="X300" s="30"/>
      <c r="Y300" s="30"/>
      <c r="Z300" s="30"/>
      <c r="AA300" s="30"/>
      <c r="AB300" s="30"/>
      <c r="AC300" s="30"/>
      <c r="AD300" s="30"/>
      <c r="AE300" s="30"/>
      <c r="AT300" s="18" t="s">
        <v>179</v>
      </c>
      <c r="AU300" s="18" t="s">
        <v>79</v>
      </c>
    </row>
    <row r="301" spans="1:65" s="12" customFormat="1" ht="25.9" customHeight="1">
      <c r="B301" s="123"/>
      <c r="D301" s="124" t="s">
        <v>69</v>
      </c>
      <c r="E301" s="125" t="s">
        <v>471</v>
      </c>
      <c r="F301" s="125" t="s">
        <v>472</v>
      </c>
      <c r="J301" s="126">
        <f>BK301</f>
        <v>0</v>
      </c>
      <c r="L301" s="123"/>
      <c r="M301" s="127"/>
      <c r="N301" s="128"/>
      <c r="O301" s="128"/>
      <c r="P301" s="129">
        <f>P302+P304+P312+P314+P316+P318+P320+P322+P324</f>
        <v>0</v>
      </c>
      <c r="Q301" s="128"/>
      <c r="R301" s="129">
        <f>R302+R304+R312+R314+R316+R318+R320+R322+R324</f>
        <v>1.21</v>
      </c>
      <c r="S301" s="128"/>
      <c r="T301" s="130">
        <f>T302+T304+T312+T314+T316+T318+T320+T322+T324</f>
        <v>5.5</v>
      </c>
      <c r="AR301" s="124" t="s">
        <v>197</v>
      </c>
      <c r="AT301" s="131" t="s">
        <v>69</v>
      </c>
      <c r="AU301" s="131" t="s">
        <v>70</v>
      </c>
      <c r="AY301" s="124" t="s">
        <v>173</v>
      </c>
      <c r="BK301" s="132">
        <f>BK302+BK304+BK312+BK314+BK316+BK318+BK320+BK322+BK324</f>
        <v>0</v>
      </c>
    </row>
    <row r="302" spans="1:65" s="12" customFormat="1" ht="22.9" customHeight="1">
      <c r="B302" s="123"/>
      <c r="D302" s="124" t="s">
        <v>69</v>
      </c>
      <c r="E302" s="133" t="s">
        <v>473</v>
      </c>
      <c r="F302" s="133" t="s">
        <v>474</v>
      </c>
      <c r="J302" s="134">
        <f>BK302</f>
        <v>0</v>
      </c>
      <c r="L302" s="123"/>
      <c r="M302" s="127"/>
      <c r="N302" s="128"/>
      <c r="O302" s="128"/>
      <c r="P302" s="129">
        <f>P303</f>
        <v>0</v>
      </c>
      <c r="Q302" s="128"/>
      <c r="R302" s="129">
        <f>R303</f>
        <v>0</v>
      </c>
      <c r="S302" s="128"/>
      <c r="T302" s="130">
        <f>T303</f>
        <v>0</v>
      </c>
      <c r="AR302" s="124" t="s">
        <v>197</v>
      </c>
      <c r="AT302" s="131" t="s">
        <v>69</v>
      </c>
      <c r="AU302" s="131" t="s">
        <v>76</v>
      </c>
      <c r="AY302" s="124" t="s">
        <v>173</v>
      </c>
      <c r="BK302" s="132">
        <f>BK303</f>
        <v>0</v>
      </c>
    </row>
    <row r="303" spans="1:65" s="2" customFormat="1" ht="16.5" customHeight="1">
      <c r="A303" s="30"/>
      <c r="B303" s="135"/>
      <c r="C303" s="136" t="s">
        <v>347</v>
      </c>
      <c r="D303" s="136" t="s">
        <v>175</v>
      </c>
      <c r="E303" s="137" t="s">
        <v>475</v>
      </c>
      <c r="F303" s="138" t="s">
        <v>474</v>
      </c>
      <c r="G303" s="139" t="s">
        <v>476</v>
      </c>
      <c r="H303" s="140">
        <v>1</v>
      </c>
      <c r="I303" s="141"/>
      <c r="J303" s="141">
        <f>ROUND(I303*H303,2)</f>
        <v>0</v>
      </c>
      <c r="K303" s="138" t="s">
        <v>177</v>
      </c>
      <c r="L303" s="31"/>
      <c r="M303" s="142" t="s">
        <v>3</v>
      </c>
      <c r="N303" s="143" t="s">
        <v>41</v>
      </c>
      <c r="O303" s="144">
        <v>0</v>
      </c>
      <c r="P303" s="144">
        <f>O303*H303</f>
        <v>0</v>
      </c>
      <c r="Q303" s="144">
        <v>0</v>
      </c>
      <c r="R303" s="144">
        <f>Q303*H303</f>
        <v>0</v>
      </c>
      <c r="S303" s="144">
        <v>0</v>
      </c>
      <c r="T303" s="145">
        <f>S303*H303</f>
        <v>0</v>
      </c>
      <c r="U303" s="30"/>
      <c r="V303" s="30"/>
      <c r="W303" s="30"/>
      <c r="X303" s="30"/>
      <c r="Y303" s="30"/>
      <c r="Z303" s="30"/>
      <c r="AA303" s="30"/>
      <c r="AB303" s="30"/>
      <c r="AC303" s="30"/>
      <c r="AD303" s="30"/>
      <c r="AE303" s="30"/>
      <c r="AR303" s="146" t="s">
        <v>477</v>
      </c>
      <c r="AT303" s="146" t="s">
        <v>175</v>
      </c>
      <c r="AU303" s="146" t="s">
        <v>79</v>
      </c>
      <c r="AY303" s="18" t="s">
        <v>173</v>
      </c>
      <c r="BE303" s="147">
        <f>IF(N303="základní",J303,0)</f>
        <v>0</v>
      </c>
      <c r="BF303" s="147">
        <f>IF(N303="snížená",J303,0)</f>
        <v>0</v>
      </c>
      <c r="BG303" s="147">
        <f>IF(N303="zákl. přenesená",J303,0)</f>
        <v>0</v>
      </c>
      <c r="BH303" s="147">
        <f>IF(N303="sníž. přenesená",J303,0)</f>
        <v>0</v>
      </c>
      <c r="BI303" s="147">
        <f>IF(N303="nulová",J303,0)</f>
        <v>0</v>
      </c>
      <c r="BJ303" s="18" t="s">
        <v>76</v>
      </c>
      <c r="BK303" s="147">
        <f>ROUND(I303*H303,2)</f>
        <v>0</v>
      </c>
      <c r="BL303" s="18" t="s">
        <v>477</v>
      </c>
      <c r="BM303" s="146" t="s">
        <v>1550</v>
      </c>
    </row>
    <row r="304" spans="1:65" s="12" customFormat="1" ht="22.9" customHeight="1">
      <c r="B304" s="123"/>
      <c r="D304" s="124" t="s">
        <v>69</v>
      </c>
      <c r="E304" s="133" t="s">
        <v>478</v>
      </c>
      <c r="F304" s="133" t="s">
        <v>479</v>
      </c>
      <c r="J304" s="134">
        <f>BK304</f>
        <v>0</v>
      </c>
      <c r="L304" s="123"/>
      <c r="M304" s="127"/>
      <c r="N304" s="128"/>
      <c r="O304" s="128"/>
      <c r="P304" s="129">
        <f>SUM(P305:P311)</f>
        <v>0</v>
      </c>
      <c r="Q304" s="128"/>
      <c r="R304" s="129">
        <f>SUM(R305:R311)</f>
        <v>1.21</v>
      </c>
      <c r="S304" s="128"/>
      <c r="T304" s="130">
        <f>SUM(T305:T311)</f>
        <v>5.5</v>
      </c>
      <c r="AR304" s="124" t="s">
        <v>197</v>
      </c>
      <c r="AT304" s="131" t="s">
        <v>69</v>
      </c>
      <c r="AU304" s="131" t="s">
        <v>76</v>
      </c>
      <c r="AY304" s="124" t="s">
        <v>173</v>
      </c>
      <c r="BK304" s="132">
        <f>SUM(BK305:BK311)</f>
        <v>0</v>
      </c>
    </row>
    <row r="305" spans="1:65" s="2" customFormat="1" ht="21.75" customHeight="1">
      <c r="A305" s="30"/>
      <c r="B305" s="135"/>
      <c r="C305" s="136" t="s">
        <v>352</v>
      </c>
      <c r="D305" s="136" t="s">
        <v>175</v>
      </c>
      <c r="E305" s="137" t="s">
        <v>480</v>
      </c>
      <c r="F305" s="138" t="s">
        <v>481</v>
      </c>
      <c r="G305" s="139" t="s">
        <v>476</v>
      </c>
      <c r="H305" s="140">
        <v>1</v>
      </c>
      <c r="I305" s="141"/>
      <c r="J305" s="141">
        <f>ROUND(I305*H305,2)</f>
        <v>0</v>
      </c>
      <c r="K305" s="138" t="s">
        <v>3</v>
      </c>
      <c r="L305" s="31"/>
      <c r="M305" s="142" t="s">
        <v>3</v>
      </c>
      <c r="N305" s="143" t="s">
        <v>41</v>
      </c>
      <c r="O305" s="144">
        <v>0</v>
      </c>
      <c r="P305" s="144">
        <f>O305*H305</f>
        <v>0</v>
      </c>
      <c r="Q305" s="144">
        <v>0</v>
      </c>
      <c r="R305" s="144">
        <f>Q305*H305</f>
        <v>0</v>
      </c>
      <c r="S305" s="144">
        <v>0</v>
      </c>
      <c r="T305" s="145">
        <f>S305*H305</f>
        <v>0</v>
      </c>
      <c r="U305" s="30"/>
      <c r="V305" s="30"/>
      <c r="W305" s="30"/>
      <c r="X305" s="30"/>
      <c r="Y305" s="30"/>
      <c r="Z305" s="30"/>
      <c r="AA305" s="30"/>
      <c r="AB305" s="30"/>
      <c r="AC305" s="30"/>
      <c r="AD305" s="30"/>
      <c r="AE305" s="30"/>
      <c r="AR305" s="146" t="s">
        <v>477</v>
      </c>
      <c r="AT305" s="146" t="s">
        <v>175</v>
      </c>
      <c r="AU305" s="146" t="s">
        <v>79</v>
      </c>
      <c r="AY305" s="18" t="s">
        <v>173</v>
      </c>
      <c r="BE305" s="147">
        <f>IF(N305="základní",J305,0)</f>
        <v>0</v>
      </c>
      <c r="BF305" s="147">
        <f>IF(N305="snížená",J305,0)</f>
        <v>0</v>
      </c>
      <c r="BG305" s="147">
        <f>IF(N305="zákl. přenesená",J305,0)</f>
        <v>0</v>
      </c>
      <c r="BH305" s="147">
        <f>IF(N305="sníž. přenesená",J305,0)</f>
        <v>0</v>
      </c>
      <c r="BI305" s="147">
        <f>IF(N305="nulová",J305,0)</f>
        <v>0</v>
      </c>
      <c r="BJ305" s="18" t="s">
        <v>76</v>
      </c>
      <c r="BK305" s="147">
        <f>ROUND(I305*H305,2)</f>
        <v>0</v>
      </c>
      <c r="BL305" s="18" t="s">
        <v>477</v>
      </c>
      <c r="BM305" s="146" t="s">
        <v>1551</v>
      </c>
    </row>
    <row r="306" spans="1:65" s="2" customFormat="1" ht="21.75" customHeight="1">
      <c r="A306" s="30"/>
      <c r="B306" s="135"/>
      <c r="C306" s="136" t="s">
        <v>355</v>
      </c>
      <c r="D306" s="136" t="s">
        <v>175</v>
      </c>
      <c r="E306" s="137" t="s">
        <v>482</v>
      </c>
      <c r="F306" s="138" t="s">
        <v>1552</v>
      </c>
      <c r="G306" s="139" t="s">
        <v>190</v>
      </c>
      <c r="H306" s="140">
        <v>22</v>
      </c>
      <c r="I306" s="141"/>
      <c r="J306" s="141">
        <f>ROUND(I306*H306,2)</f>
        <v>0</v>
      </c>
      <c r="K306" s="138" t="s">
        <v>3</v>
      </c>
      <c r="L306" s="31"/>
      <c r="M306" s="142" t="s">
        <v>3</v>
      </c>
      <c r="N306" s="143" t="s">
        <v>41</v>
      </c>
      <c r="O306" s="144">
        <v>0</v>
      </c>
      <c r="P306" s="144">
        <f>O306*H306</f>
        <v>0</v>
      </c>
      <c r="Q306" s="144">
        <v>5.5E-2</v>
      </c>
      <c r="R306" s="144">
        <f>Q306*H306</f>
        <v>1.21</v>
      </c>
      <c r="S306" s="144">
        <v>0.25</v>
      </c>
      <c r="T306" s="145">
        <f>S306*H306</f>
        <v>5.5</v>
      </c>
      <c r="U306" s="30"/>
      <c r="V306" s="30"/>
      <c r="W306" s="30"/>
      <c r="X306" s="30"/>
      <c r="Y306" s="30"/>
      <c r="Z306" s="30"/>
      <c r="AA306" s="30"/>
      <c r="AB306" s="30"/>
      <c r="AC306" s="30"/>
      <c r="AD306" s="30"/>
      <c r="AE306" s="30"/>
      <c r="AR306" s="146" t="s">
        <v>477</v>
      </c>
      <c r="AT306" s="146" t="s">
        <v>175</v>
      </c>
      <c r="AU306" s="146" t="s">
        <v>79</v>
      </c>
      <c r="AY306" s="18" t="s">
        <v>173</v>
      </c>
      <c r="BE306" s="147">
        <f>IF(N306="základní",J306,0)</f>
        <v>0</v>
      </c>
      <c r="BF306" s="147">
        <f>IF(N306="snížená",J306,0)</f>
        <v>0</v>
      </c>
      <c r="BG306" s="147">
        <f>IF(N306="zákl. přenesená",J306,0)</f>
        <v>0</v>
      </c>
      <c r="BH306" s="147">
        <f>IF(N306="sníž. přenesená",J306,0)</f>
        <v>0</v>
      </c>
      <c r="BI306" s="147">
        <f>IF(N306="nulová",J306,0)</f>
        <v>0</v>
      </c>
      <c r="BJ306" s="18" t="s">
        <v>76</v>
      </c>
      <c r="BK306" s="147">
        <f>ROUND(I306*H306,2)</f>
        <v>0</v>
      </c>
      <c r="BL306" s="18" t="s">
        <v>477</v>
      </c>
      <c r="BM306" s="146" t="s">
        <v>1553</v>
      </c>
    </row>
    <row r="307" spans="1:65" s="2" customFormat="1" ht="68.25">
      <c r="A307" s="30"/>
      <c r="B307" s="31"/>
      <c r="C307" s="30"/>
      <c r="D307" s="148" t="s">
        <v>304</v>
      </c>
      <c r="E307" s="30"/>
      <c r="F307" s="149" t="s">
        <v>484</v>
      </c>
      <c r="G307" s="30"/>
      <c r="H307" s="30"/>
      <c r="I307" s="30"/>
      <c r="J307" s="30"/>
      <c r="K307" s="30"/>
      <c r="L307" s="31"/>
      <c r="M307" s="150"/>
      <c r="N307" s="151"/>
      <c r="O307" s="51"/>
      <c r="P307" s="51"/>
      <c r="Q307" s="51"/>
      <c r="R307" s="51"/>
      <c r="S307" s="51"/>
      <c r="T307" s="52"/>
      <c r="U307" s="30"/>
      <c r="V307" s="30"/>
      <c r="W307" s="30"/>
      <c r="X307" s="30"/>
      <c r="Y307" s="30"/>
      <c r="Z307" s="30"/>
      <c r="AA307" s="30"/>
      <c r="AB307" s="30"/>
      <c r="AC307" s="30"/>
      <c r="AD307" s="30"/>
      <c r="AE307" s="30"/>
      <c r="AT307" s="18" t="s">
        <v>304</v>
      </c>
      <c r="AU307" s="18" t="s">
        <v>79</v>
      </c>
    </row>
    <row r="308" spans="1:65" s="13" customFormat="1">
      <c r="B308" s="152"/>
      <c r="D308" s="148" t="s">
        <v>181</v>
      </c>
      <c r="E308" s="153" t="s">
        <v>3</v>
      </c>
      <c r="F308" s="154" t="s">
        <v>577</v>
      </c>
      <c r="H308" s="153" t="s">
        <v>3</v>
      </c>
      <c r="L308" s="152"/>
      <c r="M308" s="155"/>
      <c r="N308" s="156"/>
      <c r="O308" s="156"/>
      <c r="P308" s="156"/>
      <c r="Q308" s="156"/>
      <c r="R308" s="156"/>
      <c r="S308" s="156"/>
      <c r="T308" s="157"/>
      <c r="AT308" s="153" t="s">
        <v>181</v>
      </c>
      <c r="AU308" s="153" t="s">
        <v>79</v>
      </c>
      <c r="AV308" s="13" t="s">
        <v>76</v>
      </c>
      <c r="AW308" s="13" t="s">
        <v>31</v>
      </c>
      <c r="AX308" s="13" t="s">
        <v>70</v>
      </c>
      <c r="AY308" s="153" t="s">
        <v>173</v>
      </c>
    </row>
    <row r="309" spans="1:65" s="14" customFormat="1" ht="22.5">
      <c r="B309" s="158"/>
      <c r="D309" s="148" t="s">
        <v>181</v>
      </c>
      <c r="E309" s="159" t="s">
        <v>3</v>
      </c>
      <c r="F309" s="160" t="s">
        <v>1554</v>
      </c>
      <c r="H309" s="161">
        <v>7</v>
      </c>
      <c r="L309" s="158"/>
      <c r="M309" s="162"/>
      <c r="N309" s="163"/>
      <c r="O309" s="163"/>
      <c r="P309" s="163"/>
      <c r="Q309" s="163"/>
      <c r="R309" s="163"/>
      <c r="S309" s="163"/>
      <c r="T309" s="164"/>
      <c r="AT309" s="159" t="s">
        <v>181</v>
      </c>
      <c r="AU309" s="159" t="s">
        <v>79</v>
      </c>
      <c r="AV309" s="14" t="s">
        <v>79</v>
      </c>
      <c r="AW309" s="14" t="s">
        <v>31</v>
      </c>
      <c r="AX309" s="14" t="s">
        <v>70</v>
      </c>
      <c r="AY309" s="159" t="s">
        <v>173</v>
      </c>
    </row>
    <row r="310" spans="1:65" s="14" customFormat="1">
      <c r="B310" s="158"/>
      <c r="D310" s="148" t="s">
        <v>181</v>
      </c>
      <c r="E310" s="159" t="s">
        <v>3</v>
      </c>
      <c r="F310" s="160" t="s">
        <v>1555</v>
      </c>
      <c r="H310" s="161">
        <v>15</v>
      </c>
      <c r="L310" s="158"/>
      <c r="M310" s="162"/>
      <c r="N310" s="163"/>
      <c r="O310" s="163"/>
      <c r="P310" s="163"/>
      <c r="Q310" s="163"/>
      <c r="R310" s="163"/>
      <c r="S310" s="163"/>
      <c r="T310" s="164"/>
      <c r="AT310" s="159" t="s">
        <v>181</v>
      </c>
      <c r="AU310" s="159" t="s">
        <v>79</v>
      </c>
      <c r="AV310" s="14" t="s">
        <v>79</v>
      </c>
      <c r="AW310" s="14" t="s">
        <v>31</v>
      </c>
      <c r="AX310" s="14" t="s">
        <v>70</v>
      </c>
      <c r="AY310" s="159" t="s">
        <v>173</v>
      </c>
    </row>
    <row r="311" spans="1:65" s="15" customFormat="1">
      <c r="B311" s="165"/>
      <c r="D311" s="148" t="s">
        <v>181</v>
      </c>
      <c r="E311" s="166" t="s">
        <v>3</v>
      </c>
      <c r="F311" s="167" t="s">
        <v>188</v>
      </c>
      <c r="H311" s="168">
        <v>22</v>
      </c>
      <c r="L311" s="165"/>
      <c r="M311" s="169"/>
      <c r="N311" s="170"/>
      <c r="O311" s="170"/>
      <c r="P311" s="170"/>
      <c r="Q311" s="170"/>
      <c r="R311" s="170"/>
      <c r="S311" s="170"/>
      <c r="T311" s="171"/>
      <c r="AT311" s="166" t="s">
        <v>181</v>
      </c>
      <c r="AU311" s="166" t="s">
        <v>79</v>
      </c>
      <c r="AV311" s="15" t="s">
        <v>178</v>
      </c>
      <c r="AW311" s="15" t="s">
        <v>31</v>
      </c>
      <c r="AX311" s="15" t="s">
        <v>76</v>
      </c>
      <c r="AY311" s="166" t="s">
        <v>173</v>
      </c>
    </row>
    <row r="312" spans="1:65" s="12" customFormat="1" ht="22.9" customHeight="1">
      <c r="B312" s="123"/>
      <c r="D312" s="124" t="s">
        <v>69</v>
      </c>
      <c r="E312" s="133" t="s">
        <v>486</v>
      </c>
      <c r="F312" s="133" t="s">
        <v>487</v>
      </c>
      <c r="J312" s="134">
        <f>BK312</f>
        <v>0</v>
      </c>
      <c r="L312" s="123"/>
      <c r="M312" s="127"/>
      <c r="N312" s="128"/>
      <c r="O312" s="128"/>
      <c r="P312" s="129">
        <f>P313</f>
        <v>0</v>
      </c>
      <c r="Q312" s="128"/>
      <c r="R312" s="129">
        <f>R313</f>
        <v>0</v>
      </c>
      <c r="S312" s="128"/>
      <c r="T312" s="130">
        <f>T313</f>
        <v>0</v>
      </c>
      <c r="AR312" s="124" t="s">
        <v>197</v>
      </c>
      <c r="AT312" s="131" t="s">
        <v>69</v>
      </c>
      <c r="AU312" s="131" t="s">
        <v>76</v>
      </c>
      <c r="AY312" s="124" t="s">
        <v>173</v>
      </c>
      <c r="BK312" s="132">
        <f>BK313</f>
        <v>0</v>
      </c>
    </row>
    <row r="313" spans="1:65" s="2" customFormat="1" ht="16.5" customHeight="1">
      <c r="A313" s="30"/>
      <c r="B313" s="135"/>
      <c r="C313" s="136" t="s">
        <v>356</v>
      </c>
      <c r="D313" s="136" t="s">
        <v>175</v>
      </c>
      <c r="E313" s="137" t="s">
        <v>488</v>
      </c>
      <c r="F313" s="138" t="s">
        <v>487</v>
      </c>
      <c r="G313" s="139" t="s">
        <v>476</v>
      </c>
      <c r="H313" s="140">
        <v>1</v>
      </c>
      <c r="I313" s="141"/>
      <c r="J313" s="141">
        <f>ROUND(I313*H313,2)</f>
        <v>0</v>
      </c>
      <c r="K313" s="138" t="s">
        <v>177</v>
      </c>
      <c r="L313" s="31"/>
      <c r="M313" s="142" t="s">
        <v>3</v>
      </c>
      <c r="N313" s="143" t="s">
        <v>41</v>
      </c>
      <c r="O313" s="144">
        <v>0</v>
      </c>
      <c r="P313" s="144">
        <f>O313*H313</f>
        <v>0</v>
      </c>
      <c r="Q313" s="144">
        <v>0</v>
      </c>
      <c r="R313" s="144">
        <f>Q313*H313</f>
        <v>0</v>
      </c>
      <c r="S313" s="144">
        <v>0</v>
      </c>
      <c r="T313" s="145">
        <f>S313*H313</f>
        <v>0</v>
      </c>
      <c r="U313" s="30"/>
      <c r="V313" s="30"/>
      <c r="W313" s="30"/>
      <c r="X313" s="30"/>
      <c r="Y313" s="30"/>
      <c r="Z313" s="30"/>
      <c r="AA313" s="30"/>
      <c r="AB313" s="30"/>
      <c r="AC313" s="30"/>
      <c r="AD313" s="30"/>
      <c r="AE313" s="30"/>
      <c r="AR313" s="146" t="s">
        <v>477</v>
      </c>
      <c r="AT313" s="146" t="s">
        <v>175</v>
      </c>
      <c r="AU313" s="146" t="s">
        <v>79</v>
      </c>
      <c r="AY313" s="18" t="s">
        <v>173</v>
      </c>
      <c r="BE313" s="147">
        <f>IF(N313="základní",J313,0)</f>
        <v>0</v>
      </c>
      <c r="BF313" s="147">
        <f>IF(N313="snížená",J313,0)</f>
        <v>0</v>
      </c>
      <c r="BG313" s="147">
        <f>IF(N313="zákl. přenesená",J313,0)</f>
        <v>0</v>
      </c>
      <c r="BH313" s="147">
        <f>IF(N313="sníž. přenesená",J313,0)</f>
        <v>0</v>
      </c>
      <c r="BI313" s="147">
        <f>IF(N313="nulová",J313,0)</f>
        <v>0</v>
      </c>
      <c r="BJ313" s="18" t="s">
        <v>76</v>
      </c>
      <c r="BK313" s="147">
        <f>ROUND(I313*H313,2)</f>
        <v>0</v>
      </c>
      <c r="BL313" s="18" t="s">
        <v>477</v>
      </c>
      <c r="BM313" s="146" t="s">
        <v>1556</v>
      </c>
    </row>
    <row r="314" spans="1:65" s="12" customFormat="1" ht="22.9" customHeight="1">
      <c r="B314" s="123"/>
      <c r="D314" s="124" t="s">
        <v>69</v>
      </c>
      <c r="E314" s="133" t="s">
        <v>489</v>
      </c>
      <c r="F314" s="133" t="s">
        <v>490</v>
      </c>
      <c r="J314" s="134">
        <f>BK314</f>
        <v>0</v>
      </c>
      <c r="L314" s="123"/>
      <c r="M314" s="127"/>
      <c r="N314" s="128"/>
      <c r="O314" s="128"/>
      <c r="P314" s="129">
        <f>P315</f>
        <v>0</v>
      </c>
      <c r="Q314" s="128"/>
      <c r="R314" s="129">
        <f>R315</f>
        <v>0</v>
      </c>
      <c r="S314" s="128"/>
      <c r="T314" s="130">
        <f>T315</f>
        <v>0</v>
      </c>
      <c r="AR314" s="124" t="s">
        <v>197</v>
      </c>
      <c r="AT314" s="131" t="s">
        <v>69</v>
      </c>
      <c r="AU314" s="131" t="s">
        <v>76</v>
      </c>
      <c r="AY314" s="124" t="s">
        <v>173</v>
      </c>
      <c r="BK314" s="132">
        <f>BK315</f>
        <v>0</v>
      </c>
    </row>
    <row r="315" spans="1:65" s="2" customFormat="1" ht="16.5" customHeight="1">
      <c r="A315" s="30"/>
      <c r="B315" s="135"/>
      <c r="C315" s="136" t="s">
        <v>357</v>
      </c>
      <c r="D315" s="136" t="s">
        <v>175</v>
      </c>
      <c r="E315" s="137" t="s">
        <v>491</v>
      </c>
      <c r="F315" s="138" t="s">
        <v>490</v>
      </c>
      <c r="G315" s="139" t="s">
        <v>476</v>
      </c>
      <c r="H315" s="140">
        <v>1</v>
      </c>
      <c r="I315" s="141"/>
      <c r="J315" s="141">
        <f>ROUND(I315*H315,2)</f>
        <v>0</v>
      </c>
      <c r="K315" s="138" t="s">
        <v>177</v>
      </c>
      <c r="L315" s="31"/>
      <c r="M315" s="142" t="s">
        <v>3</v>
      </c>
      <c r="N315" s="143" t="s">
        <v>41</v>
      </c>
      <c r="O315" s="144">
        <v>0</v>
      </c>
      <c r="P315" s="144">
        <f>O315*H315</f>
        <v>0</v>
      </c>
      <c r="Q315" s="144">
        <v>0</v>
      </c>
      <c r="R315" s="144">
        <f>Q315*H315</f>
        <v>0</v>
      </c>
      <c r="S315" s="144">
        <v>0</v>
      </c>
      <c r="T315" s="145">
        <f>S315*H315</f>
        <v>0</v>
      </c>
      <c r="U315" s="30"/>
      <c r="V315" s="30"/>
      <c r="W315" s="30"/>
      <c r="X315" s="30"/>
      <c r="Y315" s="30"/>
      <c r="Z315" s="30"/>
      <c r="AA315" s="30"/>
      <c r="AB315" s="30"/>
      <c r="AC315" s="30"/>
      <c r="AD315" s="30"/>
      <c r="AE315" s="30"/>
      <c r="AR315" s="146" t="s">
        <v>477</v>
      </c>
      <c r="AT315" s="146" t="s">
        <v>175</v>
      </c>
      <c r="AU315" s="146" t="s">
        <v>79</v>
      </c>
      <c r="AY315" s="18" t="s">
        <v>173</v>
      </c>
      <c r="BE315" s="147">
        <f>IF(N315="základní",J315,0)</f>
        <v>0</v>
      </c>
      <c r="BF315" s="147">
        <f>IF(N315="snížená",J315,0)</f>
        <v>0</v>
      </c>
      <c r="BG315" s="147">
        <f>IF(N315="zákl. přenesená",J315,0)</f>
        <v>0</v>
      </c>
      <c r="BH315" s="147">
        <f>IF(N315="sníž. přenesená",J315,0)</f>
        <v>0</v>
      </c>
      <c r="BI315" s="147">
        <f>IF(N315="nulová",J315,0)</f>
        <v>0</v>
      </c>
      <c r="BJ315" s="18" t="s">
        <v>76</v>
      </c>
      <c r="BK315" s="147">
        <f>ROUND(I315*H315,2)</f>
        <v>0</v>
      </c>
      <c r="BL315" s="18" t="s">
        <v>477</v>
      </c>
      <c r="BM315" s="146" t="s">
        <v>1557</v>
      </c>
    </row>
    <row r="316" spans="1:65" s="12" customFormat="1" ht="22.9" customHeight="1">
      <c r="B316" s="123"/>
      <c r="D316" s="124" t="s">
        <v>69</v>
      </c>
      <c r="E316" s="133" t="s">
        <v>492</v>
      </c>
      <c r="F316" s="133" t="s">
        <v>493</v>
      </c>
      <c r="J316" s="134">
        <f>BK316</f>
        <v>0</v>
      </c>
      <c r="L316" s="123"/>
      <c r="M316" s="127"/>
      <c r="N316" s="128"/>
      <c r="O316" s="128"/>
      <c r="P316" s="129">
        <f>P317</f>
        <v>0</v>
      </c>
      <c r="Q316" s="128"/>
      <c r="R316" s="129">
        <f>R317</f>
        <v>0</v>
      </c>
      <c r="S316" s="128"/>
      <c r="T316" s="130">
        <f>T317</f>
        <v>0</v>
      </c>
      <c r="AR316" s="124" t="s">
        <v>197</v>
      </c>
      <c r="AT316" s="131" t="s">
        <v>69</v>
      </c>
      <c r="AU316" s="131" t="s">
        <v>76</v>
      </c>
      <c r="AY316" s="124" t="s">
        <v>173</v>
      </c>
      <c r="BK316" s="132">
        <f>BK317</f>
        <v>0</v>
      </c>
    </row>
    <row r="317" spans="1:65" s="2" customFormat="1" ht="16.5" customHeight="1">
      <c r="A317" s="30"/>
      <c r="B317" s="135"/>
      <c r="C317" s="136" t="s">
        <v>358</v>
      </c>
      <c r="D317" s="136" t="s">
        <v>175</v>
      </c>
      <c r="E317" s="137" t="s">
        <v>494</v>
      </c>
      <c r="F317" s="138" t="s">
        <v>493</v>
      </c>
      <c r="G317" s="139" t="s">
        <v>476</v>
      </c>
      <c r="H317" s="140">
        <v>1</v>
      </c>
      <c r="I317" s="141"/>
      <c r="J317" s="141">
        <f>ROUND(I317*H317,2)</f>
        <v>0</v>
      </c>
      <c r="K317" s="138" t="s">
        <v>177</v>
      </c>
      <c r="L317" s="31"/>
      <c r="M317" s="142" t="s">
        <v>3</v>
      </c>
      <c r="N317" s="143" t="s">
        <v>41</v>
      </c>
      <c r="O317" s="144">
        <v>0</v>
      </c>
      <c r="P317" s="144">
        <f>O317*H317</f>
        <v>0</v>
      </c>
      <c r="Q317" s="144">
        <v>0</v>
      </c>
      <c r="R317" s="144">
        <f>Q317*H317</f>
        <v>0</v>
      </c>
      <c r="S317" s="144">
        <v>0</v>
      </c>
      <c r="T317" s="145">
        <f>S317*H317</f>
        <v>0</v>
      </c>
      <c r="U317" s="30"/>
      <c r="V317" s="30"/>
      <c r="W317" s="30"/>
      <c r="X317" s="30"/>
      <c r="Y317" s="30"/>
      <c r="Z317" s="30"/>
      <c r="AA317" s="30"/>
      <c r="AB317" s="30"/>
      <c r="AC317" s="30"/>
      <c r="AD317" s="30"/>
      <c r="AE317" s="30"/>
      <c r="AR317" s="146" t="s">
        <v>477</v>
      </c>
      <c r="AT317" s="146" t="s">
        <v>175</v>
      </c>
      <c r="AU317" s="146" t="s">
        <v>79</v>
      </c>
      <c r="AY317" s="18" t="s">
        <v>173</v>
      </c>
      <c r="BE317" s="147">
        <f>IF(N317="základní",J317,0)</f>
        <v>0</v>
      </c>
      <c r="BF317" s="147">
        <f>IF(N317="snížená",J317,0)</f>
        <v>0</v>
      </c>
      <c r="BG317" s="147">
        <f>IF(N317="zákl. přenesená",J317,0)</f>
        <v>0</v>
      </c>
      <c r="BH317" s="147">
        <f>IF(N317="sníž. přenesená",J317,0)</f>
        <v>0</v>
      </c>
      <c r="BI317" s="147">
        <f>IF(N317="nulová",J317,0)</f>
        <v>0</v>
      </c>
      <c r="BJ317" s="18" t="s">
        <v>76</v>
      </c>
      <c r="BK317" s="147">
        <f>ROUND(I317*H317,2)</f>
        <v>0</v>
      </c>
      <c r="BL317" s="18" t="s">
        <v>477</v>
      </c>
      <c r="BM317" s="146" t="s">
        <v>1558</v>
      </c>
    </row>
    <row r="318" spans="1:65" s="12" customFormat="1" ht="22.9" customHeight="1">
      <c r="B318" s="123"/>
      <c r="D318" s="124" t="s">
        <v>69</v>
      </c>
      <c r="E318" s="133" t="s">
        <v>495</v>
      </c>
      <c r="F318" s="133" t="s">
        <v>496</v>
      </c>
      <c r="J318" s="134">
        <f>BK318</f>
        <v>0</v>
      </c>
      <c r="L318" s="123"/>
      <c r="M318" s="127"/>
      <c r="N318" s="128"/>
      <c r="O318" s="128"/>
      <c r="P318" s="129">
        <f>P319</f>
        <v>0</v>
      </c>
      <c r="Q318" s="128"/>
      <c r="R318" s="129">
        <f>R319</f>
        <v>0</v>
      </c>
      <c r="S318" s="128"/>
      <c r="T318" s="130">
        <f>T319</f>
        <v>0</v>
      </c>
      <c r="AR318" s="124" t="s">
        <v>197</v>
      </c>
      <c r="AT318" s="131" t="s">
        <v>69</v>
      </c>
      <c r="AU318" s="131" t="s">
        <v>76</v>
      </c>
      <c r="AY318" s="124" t="s">
        <v>173</v>
      </c>
      <c r="BK318" s="132">
        <f>BK319</f>
        <v>0</v>
      </c>
    </row>
    <row r="319" spans="1:65" s="2" customFormat="1" ht="16.5" customHeight="1">
      <c r="A319" s="30"/>
      <c r="B319" s="135"/>
      <c r="C319" s="136" t="s">
        <v>359</v>
      </c>
      <c r="D319" s="136" t="s">
        <v>175</v>
      </c>
      <c r="E319" s="137" t="s">
        <v>497</v>
      </c>
      <c r="F319" s="138" t="s">
        <v>496</v>
      </c>
      <c r="G319" s="139" t="s">
        <v>476</v>
      </c>
      <c r="H319" s="140">
        <v>1</v>
      </c>
      <c r="I319" s="141"/>
      <c r="J319" s="141">
        <f>ROUND(I319*H319,2)</f>
        <v>0</v>
      </c>
      <c r="K319" s="138" t="s">
        <v>177</v>
      </c>
      <c r="L319" s="31"/>
      <c r="M319" s="142" t="s">
        <v>3</v>
      </c>
      <c r="N319" s="143" t="s">
        <v>41</v>
      </c>
      <c r="O319" s="144">
        <v>0</v>
      </c>
      <c r="P319" s="144">
        <f>O319*H319</f>
        <v>0</v>
      </c>
      <c r="Q319" s="144">
        <v>0</v>
      </c>
      <c r="R319" s="144">
        <f>Q319*H319</f>
        <v>0</v>
      </c>
      <c r="S319" s="144">
        <v>0</v>
      </c>
      <c r="T319" s="145">
        <f>S319*H319</f>
        <v>0</v>
      </c>
      <c r="U319" s="30"/>
      <c r="V319" s="30"/>
      <c r="W319" s="30"/>
      <c r="X319" s="30"/>
      <c r="Y319" s="30"/>
      <c r="Z319" s="30"/>
      <c r="AA319" s="30"/>
      <c r="AB319" s="30"/>
      <c r="AC319" s="30"/>
      <c r="AD319" s="30"/>
      <c r="AE319" s="30"/>
      <c r="AR319" s="146" t="s">
        <v>477</v>
      </c>
      <c r="AT319" s="146" t="s">
        <v>175</v>
      </c>
      <c r="AU319" s="146" t="s">
        <v>79</v>
      </c>
      <c r="AY319" s="18" t="s">
        <v>173</v>
      </c>
      <c r="BE319" s="147">
        <f>IF(N319="základní",J319,0)</f>
        <v>0</v>
      </c>
      <c r="BF319" s="147">
        <f>IF(N319="snížená",J319,0)</f>
        <v>0</v>
      </c>
      <c r="BG319" s="147">
        <f>IF(N319="zákl. přenesená",J319,0)</f>
        <v>0</v>
      </c>
      <c r="BH319" s="147">
        <f>IF(N319="sníž. přenesená",J319,0)</f>
        <v>0</v>
      </c>
      <c r="BI319" s="147">
        <f>IF(N319="nulová",J319,0)</f>
        <v>0</v>
      </c>
      <c r="BJ319" s="18" t="s">
        <v>76</v>
      </c>
      <c r="BK319" s="147">
        <f>ROUND(I319*H319,2)</f>
        <v>0</v>
      </c>
      <c r="BL319" s="18" t="s">
        <v>477</v>
      </c>
      <c r="BM319" s="146" t="s">
        <v>1559</v>
      </c>
    </row>
    <row r="320" spans="1:65" s="12" customFormat="1" ht="22.9" customHeight="1">
      <c r="B320" s="123"/>
      <c r="D320" s="124" t="s">
        <v>69</v>
      </c>
      <c r="E320" s="133" t="s">
        <v>498</v>
      </c>
      <c r="F320" s="133" t="s">
        <v>499</v>
      </c>
      <c r="J320" s="134">
        <f>BK320</f>
        <v>0</v>
      </c>
      <c r="L320" s="123"/>
      <c r="M320" s="127"/>
      <c r="N320" s="128"/>
      <c r="O320" s="128"/>
      <c r="P320" s="129">
        <f>P321</f>
        <v>0</v>
      </c>
      <c r="Q320" s="128"/>
      <c r="R320" s="129">
        <f>R321</f>
        <v>0</v>
      </c>
      <c r="S320" s="128"/>
      <c r="T320" s="130">
        <f>T321</f>
        <v>0</v>
      </c>
      <c r="AR320" s="124" t="s">
        <v>197</v>
      </c>
      <c r="AT320" s="131" t="s">
        <v>69</v>
      </c>
      <c r="AU320" s="131" t="s">
        <v>76</v>
      </c>
      <c r="AY320" s="124" t="s">
        <v>173</v>
      </c>
      <c r="BK320" s="132">
        <f>BK321</f>
        <v>0</v>
      </c>
    </row>
    <row r="321" spans="1:65" s="2" customFormat="1" ht="16.5" customHeight="1">
      <c r="A321" s="30"/>
      <c r="B321" s="135"/>
      <c r="C321" s="136" t="s">
        <v>360</v>
      </c>
      <c r="D321" s="136" t="s">
        <v>175</v>
      </c>
      <c r="E321" s="137" t="s">
        <v>500</v>
      </c>
      <c r="F321" s="138" t="s">
        <v>499</v>
      </c>
      <c r="G321" s="139" t="s">
        <v>476</v>
      </c>
      <c r="H321" s="140">
        <v>1</v>
      </c>
      <c r="I321" s="141"/>
      <c r="J321" s="141">
        <f>ROUND(I321*H321,2)</f>
        <v>0</v>
      </c>
      <c r="K321" s="138" t="s">
        <v>177</v>
      </c>
      <c r="L321" s="31"/>
      <c r="M321" s="142" t="s">
        <v>3</v>
      </c>
      <c r="N321" s="143" t="s">
        <v>41</v>
      </c>
      <c r="O321" s="144">
        <v>0</v>
      </c>
      <c r="P321" s="144">
        <f>O321*H321</f>
        <v>0</v>
      </c>
      <c r="Q321" s="144">
        <v>0</v>
      </c>
      <c r="R321" s="144">
        <f>Q321*H321</f>
        <v>0</v>
      </c>
      <c r="S321" s="144">
        <v>0</v>
      </c>
      <c r="T321" s="145">
        <f>S321*H321</f>
        <v>0</v>
      </c>
      <c r="U321" s="30"/>
      <c r="V321" s="30"/>
      <c r="W321" s="30"/>
      <c r="X321" s="30"/>
      <c r="Y321" s="30"/>
      <c r="Z321" s="30"/>
      <c r="AA321" s="30"/>
      <c r="AB321" s="30"/>
      <c r="AC321" s="30"/>
      <c r="AD321" s="30"/>
      <c r="AE321" s="30"/>
      <c r="AR321" s="146" t="s">
        <v>477</v>
      </c>
      <c r="AT321" s="146" t="s">
        <v>175</v>
      </c>
      <c r="AU321" s="146" t="s">
        <v>79</v>
      </c>
      <c r="AY321" s="18" t="s">
        <v>173</v>
      </c>
      <c r="BE321" s="147">
        <f>IF(N321="základní",J321,0)</f>
        <v>0</v>
      </c>
      <c r="BF321" s="147">
        <f>IF(N321="snížená",J321,0)</f>
        <v>0</v>
      </c>
      <c r="BG321" s="147">
        <f>IF(N321="zákl. přenesená",J321,0)</f>
        <v>0</v>
      </c>
      <c r="BH321" s="147">
        <f>IF(N321="sníž. přenesená",J321,0)</f>
        <v>0</v>
      </c>
      <c r="BI321" s="147">
        <f>IF(N321="nulová",J321,0)</f>
        <v>0</v>
      </c>
      <c r="BJ321" s="18" t="s">
        <v>76</v>
      </c>
      <c r="BK321" s="147">
        <f>ROUND(I321*H321,2)</f>
        <v>0</v>
      </c>
      <c r="BL321" s="18" t="s">
        <v>477</v>
      </c>
      <c r="BM321" s="146" t="s">
        <v>1560</v>
      </c>
    </row>
    <row r="322" spans="1:65" s="12" customFormat="1" ht="22.9" customHeight="1">
      <c r="B322" s="123"/>
      <c r="D322" s="124" t="s">
        <v>69</v>
      </c>
      <c r="E322" s="133" t="s">
        <v>501</v>
      </c>
      <c r="F322" s="133" t="s">
        <v>502</v>
      </c>
      <c r="J322" s="134">
        <f>BK322</f>
        <v>0</v>
      </c>
      <c r="L322" s="123"/>
      <c r="M322" s="127"/>
      <c r="N322" s="128"/>
      <c r="O322" s="128"/>
      <c r="P322" s="129">
        <f>P323</f>
        <v>0</v>
      </c>
      <c r="Q322" s="128"/>
      <c r="R322" s="129">
        <f>R323</f>
        <v>0</v>
      </c>
      <c r="S322" s="128"/>
      <c r="T322" s="130">
        <f>T323</f>
        <v>0</v>
      </c>
      <c r="AR322" s="124" t="s">
        <v>197</v>
      </c>
      <c r="AT322" s="131" t="s">
        <v>69</v>
      </c>
      <c r="AU322" s="131" t="s">
        <v>76</v>
      </c>
      <c r="AY322" s="124" t="s">
        <v>173</v>
      </c>
      <c r="BK322" s="132">
        <f>BK323</f>
        <v>0</v>
      </c>
    </row>
    <row r="323" spans="1:65" s="2" customFormat="1" ht="16.5" customHeight="1">
      <c r="A323" s="30"/>
      <c r="B323" s="135"/>
      <c r="C323" s="136" t="s">
        <v>361</v>
      </c>
      <c r="D323" s="136" t="s">
        <v>175</v>
      </c>
      <c r="E323" s="137" t="s">
        <v>503</v>
      </c>
      <c r="F323" s="138" t="s">
        <v>504</v>
      </c>
      <c r="G323" s="139" t="s">
        <v>476</v>
      </c>
      <c r="H323" s="140">
        <v>1</v>
      </c>
      <c r="I323" s="141"/>
      <c r="J323" s="141">
        <f>ROUND(I323*H323,2)</f>
        <v>0</v>
      </c>
      <c r="K323" s="138" t="s">
        <v>177</v>
      </c>
      <c r="L323" s="31"/>
      <c r="M323" s="142" t="s">
        <v>3</v>
      </c>
      <c r="N323" s="143" t="s">
        <v>41</v>
      </c>
      <c r="O323" s="144">
        <v>0</v>
      </c>
      <c r="P323" s="144">
        <f>O323*H323</f>
        <v>0</v>
      </c>
      <c r="Q323" s="144">
        <v>0</v>
      </c>
      <c r="R323" s="144">
        <f>Q323*H323</f>
        <v>0</v>
      </c>
      <c r="S323" s="144">
        <v>0</v>
      </c>
      <c r="T323" s="145">
        <f>S323*H323</f>
        <v>0</v>
      </c>
      <c r="U323" s="30"/>
      <c r="V323" s="30"/>
      <c r="W323" s="30"/>
      <c r="X323" s="30"/>
      <c r="Y323" s="30"/>
      <c r="Z323" s="30"/>
      <c r="AA323" s="30"/>
      <c r="AB323" s="30"/>
      <c r="AC323" s="30"/>
      <c r="AD323" s="30"/>
      <c r="AE323" s="30"/>
      <c r="AR323" s="146" t="s">
        <v>477</v>
      </c>
      <c r="AT323" s="146" t="s">
        <v>175</v>
      </c>
      <c r="AU323" s="146" t="s">
        <v>79</v>
      </c>
      <c r="AY323" s="18" t="s">
        <v>173</v>
      </c>
      <c r="BE323" s="147">
        <f>IF(N323="základní",J323,0)</f>
        <v>0</v>
      </c>
      <c r="BF323" s="147">
        <f>IF(N323="snížená",J323,0)</f>
        <v>0</v>
      </c>
      <c r="BG323" s="147">
        <f>IF(N323="zákl. přenesená",J323,0)</f>
        <v>0</v>
      </c>
      <c r="BH323" s="147">
        <f>IF(N323="sníž. přenesená",J323,0)</f>
        <v>0</v>
      </c>
      <c r="BI323" s="147">
        <f>IF(N323="nulová",J323,0)</f>
        <v>0</v>
      </c>
      <c r="BJ323" s="18" t="s">
        <v>76</v>
      </c>
      <c r="BK323" s="147">
        <f>ROUND(I323*H323,2)</f>
        <v>0</v>
      </c>
      <c r="BL323" s="18" t="s">
        <v>477</v>
      </c>
      <c r="BM323" s="146" t="s">
        <v>1561</v>
      </c>
    </row>
    <row r="324" spans="1:65" s="12" customFormat="1" ht="22.9" customHeight="1">
      <c r="B324" s="123"/>
      <c r="D324" s="124" t="s">
        <v>69</v>
      </c>
      <c r="E324" s="133" t="s">
        <v>505</v>
      </c>
      <c r="F324" s="133" t="s">
        <v>506</v>
      </c>
      <c r="J324" s="134">
        <f>BK324</f>
        <v>0</v>
      </c>
      <c r="L324" s="123"/>
      <c r="M324" s="127"/>
      <c r="N324" s="128"/>
      <c r="O324" s="128"/>
      <c r="P324" s="129">
        <f>P325</f>
        <v>0</v>
      </c>
      <c r="Q324" s="128"/>
      <c r="R324" s="129">
        <f>R325</f>
        <v>0</v>
      </c>
      <c r="S324" s="128"/>
      <c r="T324" s="130">
        <f>T325</f>
        <v>0</v>
      </c>
      <c r="AR324" s="124" t="s">
        <v>197</v>
      </c>
      <c r="AT324" s="131" t="s">
        <v>69</v>
      </c>
      <c r="AU324" s="131" t="s">
        <v>76</v>
      </c>
      <c r="AY324" s="124" t="s">
        <v>173</v>
      </c>
      <c r="BK324" s="132">
        <f>BK325</f>
        <v>0</v>
      </c>
    </row>
    <row r="325" spans="1:65" s="2" customFormat="1" ht="16.5" customHeight="1">
      <c r="A325" s="30"/>
      <c r="B325" s="135"/>
      <c r="C325" s="136" t="s">
        <v>362</v>
      </c>
      <c r="D325" s="136" t="s">
        <v>175</v>
      </c>
      <c r="E325" s="137" t="s">
        <v>507</v>
      </c>
      <c r="F325" s="138" t="s">
        <v>506</v>
      </c>
      <c r="G325" s="139" t="s">
        <v>476</v>
      </c>
      <c r="H325" s="140">
        <v>1</v>
      </c>
      <c r="I325" s="141"/>
      <c r="J325" s="141">
        <f>ROUND(I325*H325,2)</f>
        <v>0</v>
      </c>
      <c r="K325" s="138" t="s">
        <v>177</v>
      </c>
      <c r="L325" s="31"/>
      <c r="M325" s="181" t="s">
        <v>3</v>
      </c>
      <c r="N325" s="182" t="s">
        <v>41</v>
      </c>
      <c r="O325" s="183">
        <v>0</v>
      </c>
      <c r="P325" s="183">
        <f>O325*H325</f>
        <v>0</v>
      </c>
      <c r="Q325" s="183">
        <v>0</v>
      </c>
      <c r="R325" s="183">
        <f>Q325*H325</f>
        <v>0</v>
      </c>
      <c r="S325" s="183">
        <v>0</v>
      </c>
      <c r="T325" s="184">
        <f>S325*H325</f>
        <v>0</v>
      </c>
      <c r="U325" s="30"/>
      <c r="V325" s="30"/>
      <c r="W325" s="30"/>
      <c r="X325" s="30"/>
      <c r="Y325" s="30"/>
      <c r="Z325" s="30"/>
      <c r="AA325" s="30"/>
      <c r="AB325" s="30"/>
      <c r="AC325" s="30"/>
      <c r="AD325" s="30"/>
      <c r="AE325" s="30"/>
      <c r="AR325" s="146" t="s">
        <v>477</v>
      </c>
      <c r="AT325" s="146" t="s">
        <v>175</v>
      </c>
      <c r="AU325" s="146" t="s">
        <v>79</v>
      </c>
      <c r="AY325" s="18" t="s">
        <v>173</v>
      </c>
      <c r="BE325" s="147">
        <f>IF(N325="základní",J325,0)</f>
        <v>0</v>
      </c>
      <c r="BF325" s="147">
        <f>IF(N325="snížená",J325,0)</f>
        <v>0</v>
      </c>
      <c r="BG325" s="147">
        <f>IF(N325="zákl. přenesená",J325,0)</f>
        <v>0</v>
      </c>
      <c r="BH325" s="147">
        <f>IF(N325="sníž. přenesená",J325,0)</f>
        <v>0</v>
      </c>
      <c r="BI325" s="147">
        <f>IF(N325="nulová",J325,0)</f>
        <v>0</v>
      </c>
      <c r="BJ325" s="18" t="s">
        <v>76</v>
      </c>
      <c r="BK325" s="147">
        <f>ROUND(I325*H325,2)</f>
        <v>0</v>
      </c>
      <c r="BL325" s="18" t="s">
        <v>477</v>
      </c>
      <c r="BM325" s="146" t="s">
        <v>1562</v>
      </c>
    </row>
    <row r="326" spans="1:65" s="2" customFormat="1" ht="6.95" customHeight="1">
      <c r="A326" s="30"/>
      <c r="B326" s="40"/>
      <c r="C326" s="41"/>
      <c r="D326" s="41"/>
      <c r="E326" s="41"/>
      <c r="F326" s="41"/>
      <c r="G326" s="41"/>
      <c r="H326" s="41"/>
      <c r="I326" s="41"/>
      <c r="J326" s="41"/>
      <c r="K326" s="41"/>
      <c r="L326" s="31"/>
      <c r="M326" s="30"/>
      <c r="O326" s="30"/>
      <c r="P326" s="30"/>
      <c r="Q326" s="30"/>
      <c r="R326" s="30"/>
      <c r="S326" s="30"/>
      <c r="T326" s="30"/>
      <c r="U326" s="30"/>
      <c r="V326" s="30"/>
      <c r="W326" s="30"/>
      <c r="X326" s="30"/>
      <c r="Y326" s="30"/>
      <c r="Z326" s="30"/>
      <c r="AA326" s="30"/>
      <c r="AB326" s="30"/>
      <c r="AC326" s="30"/>
      <c r="AD326" s="30"/>
      <c r="AE326" s="30"/>
    </row>
  </sheetData>
  <autoFilter ref="C98:K325"/>
  <mergeCells count="8">
    <mergeCell ref="E89:H89"/>
    <mergeCell ref="E91:H91"/>
    <mergeCell ref="L2:V2"/>
    <mergeCell ref="E7:H7"/>
    <mergeCell ref="E9:H9"/>
    <mergeCell ref="E27:H27"/>
    <mergeCell ref="E48:H48"/>
    <mergeCell ref="E50:H50"/>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18</vt:i4>
      </vt:variant>
      <vt:variant>
        <vt:lpstr>Pojmenované oblasti</vt:lpstr>
      </vt:variant>
      <vt:variant>
        <vt:i4>35</vt:i4>
      </vt:variant>
    </vt:vector>
  </HeadingPairs>
  <TitlesOfParts>
    <vt:vector size="53" baseType="lpstr">
      <vt:lpstr>Rekapitulace stavby</vt:lpstr>
      <vt:lpstr>SO 04-19-01 - Hanušovice ...</vt:lpstr>
      <vt:lpstr>SO 04-19-02 - Hanušovice ...</vt:lpstr>
      <vt:lpstr>SO 04-19-03 - Hanušovice ...</vt:lpstr>
      <vt:lpstr>SO 04-19-04 - Hanušovice ...</vt:lpstr>
      <vt:lpstr>SO 04-19-05 - Hanušovice ...</vt:lpstr>
      <vt:lpstr>SO 04-19-06 - Hanušovice ...</vt:lpstr>
      <vt:lpstr>SO 04-19-07 - Hanušovice ...</vt:lpstr>
      <vt:lpstr>SO 04-19-08 - Hanušovice ...</vt:lpstr>
      <vt:lpstr>SO 04-19-09 - Hanušovice ...</vt:lpstr>
      <vt:lpstr>SO 04-19-10 - Hanušovice ...</vt:lpstr>
      <vt:lpstr>SO 04-19-11 - Hanušovice ...</vt:lpstr>
      <vt:lpstr>SO 04-19-12 - Hanušovice ...</vt:lpstr>
      <vt:lpstr>SO 04-19-13 - Hanušovice ...</vt:lpstr>
      <vt:lpstr>SO 04-19-14 - Hanušovice ...</vt:lpstr>
      <vt:lpstr>SO 05-19-01 - Lipová Lázn...</vt:lpstr>
      <vt:lpstr>SO 05-19-02 - Lipová Lázn...</vt:lpstr>
      <vt:lpstr>Pokyny pro vyplnění</vt:lpstr>
      <vt:lpstr>'Rekapitulace stavby'!Názvy_tisku</vt:lpstr>
      <vt:lpstr>'SO 04-19-01 - Hanušovice ...'!Názvy_tisku</vt:lpstr>
      <vt:lpstr>'SO 04-19-02 - Hanušovice ...'!Názvy_tisku</vt:lpstr>
      <vt:lpstr>'SO 04-19-03 - Hanušovice ...'!Názvy_tisku</vt:lpstr>
      <vt:lpstr>'SO 04-19-04 - Hanušovice ...'!Názvy_tisku</vt:lpstr>
      <vt:lpstr>'SO 04-19-05 - Hanušovice ...'!Názvy_tisku</vt:lpstr>
      <vt:lpstr>'SO 04-19-06 - Hanušovice ...'!Názvy_tisku</vt:lpstr>
      <vt:lpstr>'SO 04-19-07 - Hanušovice ...'!Názvy_tisku</vt:lpstr>
      <vt:lpstr>'SO 04-19-08 - Hanušovice ...'!Názvy_tisku</vt:lpstr>
      <vt:lpstr>'SO 04-19-09 - Hanušovice ...'!Názvy_tisku</vt:lpstr>
      <vt:lpstr>'SO 04-19-10 - Hanušovice ...'!Názvy_tisku</vt:lpstr>
      <vt:lpstr>'SO 04-19-11 - Hanušovice ...'!Názvy_tisku</vt:lpstr>
      <vt:lpstr>'SO 04-19-12 - Hanušovice ...'!Názvy_tisku</vt:lpstr>
      <vt:lpstr>'SO 04-19-13 - Hanušovice ...'!Názvy_tisku</vt:lpstr>
      <vt:lpstr>'SO 04-19-14 - Hanušovice ...'!Názvy_tisku</vt:lpstr>
      <vt:lpstr>'SO 05-19-01 - Lipová Lázn...'!Názvy_tisku</vt:lpstr>
      <vt:lpstr>'SO 05-19-02 - Lipová Lázn...'!Názvy_tisku</vt:lpstr>
      <vt:lpstr>'Pokyny pro vyplnění'!Oblast_tisku</vt:lpstr>
      <vt:lpstr>'Rekapitulace stavby'!Oblast_tisku</vt:lpstr>
      <vt:lpstr>'SO 04-19-01 - Hanušovice ...'!Oblast_tisku</vt:lpstr>
      <vt:lpstr>'SO 04-19-02 - Hanušovice ...'!Oblast_tisku</vt:lpstr>
      <vt:lpstr>'SO 04-19-03 - Hanušovice ...'!Oblast_tisku</vt:lpstr>
      <vt:lpstr>'SO 04-19-04 - Hanušovice ...'!Oblast_tisku</vt:lpstr>
      <vt:lpstr>'SO 04-19-05 - Hanušovice ...'!Oblast_tisku</vt:lpstr>
      <vt:lpstr>'SO 04-19-06 - Hanušovice ...'!Oblast_tisku</vt:lpstr>
      <vt:lpstr>'SO 04-19-07 - Hanušovice ...'!Oblast_tisku</vt:lpstr>
      <vt:lpstr>'SO 04-19-08 - Hanušovice ...'!Oblast_tisku</vt:lpstr>
      <vt:lpstr>'SO 04-19-09 - Hanušovice ...'!Oblast_tisku</vt:lpstr>
      <vt:lpstr>'SO 04-19-10 - Hanušovice ...'!Oblast_tisku</vt:lpstr>
      <vt:lpstr>'SO 04-19-11 - Hanušovice ...'!Oblast_tisku</vt:lpstr>
      <vt:lpstr>'SO 04-19-12 - Hanušovice ...'!Oblast_tisku</vt:lpstr>
      <vt:lpstr>'SO 04-19-13 - Hanušovice ...'!Oblast_tisku</vt:lpstr>
      <vt:lpstr>'SO 04-19-14 - Hanušovice ...'!Oblast_tisku</vt:lpstr>
      <vt:lpstr>'SO 05-19-01 - Lipová Lázn...'!Oblast_tisku</vt:lpstr>
      <vt:lpstr>'SO 05-19-02 - Lipová Lázn...'!Oblast_tisku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Suk Ondřej  Ing. et Ing.</dc:creator>
  <cp:lastModifiedBy>Basler Miroslav, Ing.</cp:lastModifiedBy>
  <dcterms:created xsi:type="dcterms:W3CDTF">2020-05-27T07:56:11Z</dcterms:created>
  <dcterms:modified xsi:type="dcterms:W3CDTF">2020-07-03T04:25:00Z</dcterms:modified>
</cp:coreProperties>
</file>